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arol.arias\Desktop\"/>
    </mc:Choice>
  </mc:AlternateContent>
  <bookViews>
    <workbookView xWindow="0" yWindow="0" windowWidth="28800" windowHeight="11400" firstSheet="1" activeTab="1"/>
  </bookViews>
  <sheets>
    <sheet name="Contratación Vigencia 2021 2022" sheetId="3" r:id="rId1"/>
    <sheet name="Contratación Vigencia 2023" sheetId="1" r:id="rId2"/>
  </sheets>
  <definedNames>
    <definedName name="_xlnm._FilterDatabase" localSheetId="0" hidden="1">'Contratación Vigencia 2021 2022'!$A$1:$AI$1</definedName>
    <definedName name="_xlnm._FilterDatabase" localSheetId="1" hidden="1">'Contratación Vigencia 2023'!$A$2:$BE$696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228" i="3" l="1"/>
  <c r="AB7" i="3"/>
  <c r="AB15" i="3"/>
  <c r="AB17" i="3"/>
  <c r="AB21" i="3"/>
  <c r="AB23" i="3"/>
  <c r="AB25" i="3"/>
  <c r="AB35" i="3"/>
  <c r="AB51" i="3"/>
  <c r="AB53" i="3"/>
  <c r="AB55" i="3"/>
  <c r="AB69" i="3"/>
  <c r="AB81" i="3"/>
  <c r="AB105" i="3"/>
  <c r="AB113" i="3"/>
  <c r="AB123" i="3"/>
  <c r="AB189" i="3"/>
  <c r="AB207" i="3"/>
  <c r="AB249" i="3"/>
  <c r="AB257" i="3"/>
  <c r="AB285" i="3"/>
  <c r="AB289" i="3"/>
  <c r="AB307" i="3"/>
  <c r="AB351" i="3"/>
  <c r="AB353" i="3"/>
  <c r="AB355" i="3"/>
  <c r="AB387" i="3"/>
  <c r="AB395" i="3"/>
  <c r="AB407" i="3"/>
  <c r="AB445" i="3"/>
  <c r="AB447" i="3"/>
  <c r="AB449" i="3"/>
  <c r="AB451" i="3"/>
  <c r="AB455" i="3"/>
  <c r="AB471" i="3"/>
  <c r="AB479" i="3"/>
  <c r="AB493" i="3"/>
  <c r="AB495" i="3"/>
  <c r="AB523" i="3"/>
  <c r="AB539" i="3"/>
  <c r="AB541" i="3"/>
  <c r="AB549" i="3"/>
  <c r="AB583" i="3"/>
  <c r="AB603" i="3"/>
  <c r="AB617" i="3"/>
  <c r="AB639" i="3"/>
  <c r="AB649" i="3"/>
  <c r="AB713" i="3"/>
  <c r="AB729" i="3"/>
  <c r="AB733" i="3"/>
  <c r="AB1248" i="3"/>
  <c r="AC3" i="3"/>
  <c r="AC1228" i="3"/>
  <c r="AC1255" i="3"/>
  <c r="AC1254" i="3"/>
  <c r="AC1253" i="3"/>
  <c r="AC1252" i="3"/>
  <c r="AC1251" i="3"/>
  <c r="AC1250" i="3"/>
  <c r="AC1249" i="3"/>
  <c r="AC1248" i="3"/>
  <c r="AC1247" i="3"/>
  <c r="AC1246" i="3"/>
  <c r="AC1245" i="3"/>
  <c r="AC1244" i="3"/>
  <c r="AC1243" i="3"/>
  <c r="AC1242" i="3"/>
  <c r="AC1241" i="3"/>
  <c r="AC1240" i="3"/>
  <c r="AC1239" i="3"/>
  <c r="AC1238" i="3"/>
  <c r="AC1237" i="3"/>
  <c r="AC1236" i="3"/>
  <c r="AC1235" i="3"/>
  <c r="AC1234" i="3"/>
  <c r="AC1233" i="3"/>
  <c r="AC1232" i="3"/>
  <c r="AC1231" i="3"/>
  <c r="AC1230" i="3"/>
  <c r="AC1229" i="3"/>
  <c r="AA1227" i="3"/>
  <c r="AC1227" i="3"/>
  <c r="AA1226" i="3"/>
  <c r="AC1226" i="3"/>
  <c r="AC1225" i="3"/>
  <c r="AC1224" i="3"/>
  <c r="AC1223" i="3"/>
  <c r="AC1222" i="3"/>
  <c r="AC1221" i="3"/>
  <c r="AC1220" i="3"/>
  <c r="AC1219" i="3"/>
  <c r="AC1218" i="3"/>
  <c r="AC1217" i="3"/>
  <c r="AC1216" i="3"/>
  <c r="AC1215" i="3"/>
  <c r="AC1214" i="3"/>
  <c r="AC1213" i="3"/>
  <c r="AC1212" i="3"/>
  <c r="AC1211" i="3"/>
  <c r="AC1210" i="3"/>
  <c r="AC1209" i="3"/>
  <c r="AC1208" i="3"/>
  <c r="AC1207" i="3"/>
  <c r="AC1206" i="3"/>
  <c r="AC1205" i="3"/>
  <c r="AC1204" i="3"/>
  <c r="AC1203" i="3"/>
  <c r="AC1202" i="3"/>
  <c r="AC1201" i="3"/>
  <c r="AC1200" i="3"/>
  <c r="AA1199" i="3"/>
  <c r="AC1199" i="3"/>
  <c r="AC1198" i="3"/>
  <c r="AC1197" i="3"/>
  <c r="AC1196" i="3"/>
  <c r="AC1195" i="3"/>
  <c r="AC1194" i="3"/>
  <c r="AC1193" i="3"/>
  <c r="AC1192" i="3"/>
  <c r="AC1191" i="3"/>
  <c r="AC1190" i="3"/>
  <c r="AC1189" i="3"/>
  <c r="AC1188" i="3"/>
  <c r="AC1187" i="3"/>
  <c r="AC1186" i="3"/>
  <c r="AC1185" i="3"/>
  <c r="AC1184" i="3"/>
  <c r="AC1183" i="3"/>
  <c r="AC1182" i="3"/>
  <c r="AC1181" i="3"/>
  <c r="AC1180" i="3"/>
  <c r="AC1179" i="3"/>
  <c r="AC1178" i="3"/>
  <c r="AC1177" i="3"/>
  <c r="AC1176" i="3"/>
  <c r="AC1175" i="3"/>
  <c r="AC1174" i="3"/>
  <c r="AC1173" i="3"/>
  <c r="AC1172" i="3"/>
  <c r="AC1171" i="3"/>
  <c r="AC1170" i="3"/>
  <c r="AC1169" i="3"/>
  <c r="AC1168" i="3"/>
  <c r="AC1167" i="3"/>
  <c r="AC1166" i="3"/>
  <c r="AC1165" i="3"/>
  <c r="AC1164" i="3"/>
  <c r="AC1163" i="3"/>
  <c r="AC1162" i="3"/>
  <c r="AC1161" i="3"/>
  <c r="AC1160" i="3"/>
  <c r="AC1159" i="3"/>
  <c r="AC1158" i="3"/>
  <c r="AC1157" i="3"/>
  <c r="AC1156" i="3"/>
  <c r="AC1155" i="3"/>
  <c r="AC1154" i="3"/>
  <c r="AC1153" i="3"/>
  <c r="AC1152" i="3"/>
  <c r="AC1151" i="3"/>
  <c r="AC1150" i="3"/>
  <c r="AC1149" i="3"/>
  <c r="AC1148" i="3"/>
  <c r="AC1147" i="3"/>
  <c r="AC1146" i="3"/>
  <c r="AC1145" i="3"/>
  <c r="AC1144" i="3"/>
  <c r="AC1143" i="3"/>
  <c r="AC1142" i="3"/>
  <c r="AC1141" i="3"/>
  <c r="AC1140" i="3"/>
  <c r="AC1139" i="3"/>
  <c r="AC1138" i="3"/>
  <c r="AC1137" i="3"/>
  <c r="AC1136" i="3"/>
  <c r="AC1135" i="3"/>
  <c r="AC1134" i="3"/>
  <c r="AC1133" i="3"/>
  <c r="AC1132" i="3"/>
  <c r="AC1131" i="3"/>
  <c r="AC1130" i="3"/>
  <c r="AC1129" i="3"/>
  <c r="AC1128" i="3"/>
  <c r="AC1127" i="3"/>
  <c r="AC1126" i="3"/>
  <c r="AC1125" i="3"/>
  <c r="AC1124" i="3"/>
  <c r="AC1123" i="3"/>
  <c r="AC1122" i="3"/>
  <c r="AC1121" i="3"/>
  <c r="AC1120" i="3"/>
  <c r="AC1119" i="3"/>
  <c r="AC1117" i="3"/>
  <c r="AC1115" i="3"/>
  <c r="AC1113" i="3"/>
  <c r="AC1111" i="3"/>
  <c r="AC1109" i="3"/>
  <c r="AC1107" i="3"/>
  <c r="AC1105" i="3"/>
  <c r="AC1103" i="3"/>
  <c r="AC1101" i="3"/>
  <c r="AC1099" i="3"/>
  <c r="AC1097" i="3"/>
  <c r="AC1095" i="3"/>
  <c r="AC1093" i="3"/>
  <c r="AC1091" i="3"/>
  <c r="AC1089" i="3"/>
  <c r="AC1087" i="3"/>
  <c r="AC1085" i="3"/>
  <c r="AC1083" i="3"/>
  <c r="AC1081" i="3"/>
  <c r="AC1079" i="3"/>
  <c r="AC1077" i="3"/>
  <c r="AC1075" i="3"/>
  <c r="AC1073" i="3"/>
  <c r="AC1071" i="3"/>
  <c r="AC1069" i="3"/>
  <c r="AC1067" i="3"/>
  <c r="AC1065" i="3"/>
  <c r="AC1063" i="3"/>
  <c r="AC1061" i="3"/>
  <c r="AC1059" i="3"/>
  <c r="AC1057" i="3"/>
  <c r="AC1055" i="3"/>
  <c r="AC1053" i="3"/>
  <c r="AC1051" i="3"/>
  <c r="AC1049" i="3"/>
  <c r="AC1047" i="3"/>
  <c r="AC1045" i="3"/>
  <c r="AC1043" i="3"/>
  <c r="AC1041" i="3"/>
  <c r="AC1039" i="3"/>
  <c r="AC1037" i="3"/>
  <c r="AC1035" i="3"/>
  <c r="AC1033" i="3"/>
  <c r="AC1031" i="3"/>
  <c r="AC1029" i="3"/>
  <c r="AC1027" i="3"/>
  <c r="AC1025" i="3"/>
  <c r="AC1023" i="3"/>
  <c r="AC1021" i="3"/>
  <c r="AC1019" i="3"/>
  <c r="AC1017" i="3"/>
  <c r="AC1015" i="3"/>
  <c r="AC1013" i="3"/>
  <c r="AC1011" i="3"/>
  <c r="AC1009" i="3"/>
  <c r="AC1007" i="3"/>
  <c r="AC1005" i="3"/>
  <c r="AC1003" i="3"/>
  <c r="AC1001" i="3"/>
  <c r="AC999" i="3"/>
  <c r="AC997" i="3"/>
  <c r="AC995" i="3"/>
  <c r="AC993" i="3"/>
  <c r="AC991" i="3"/>
  <c r="AC989" i="3"/>
  <c r="AC987" i="3"/>
  <c r="AC985" i="3"/>
  <c r="AC983" i="3"/>
  <c r="AC981" i="3"/>
  <c r="AC979" i="3"/>
  <c r="AC977" i="3"/>
  <c r="AC975" i="3"/>
  <c r="AC973" i="3"/>
  <c r="AC971" i="3"/>
  <c r="AC969" i="3"/>
  <c r="AC967" i="3"/>
  <c r="AC965" i="3"/>
  <c r="AC963" i="3"/>
  <c r="AC961" i="3"/>
  <c r="AC959" i="3"/>
  <c r="AC957" i="3"/>
  <c r="AC955" i="3"/>
  <c r="AC953" i="3"/>
  <c r="AC951" i="3"/>
  <c r="AC949" i="3"/>
  <c r="AC947" i="3"/>
  <c r="AC945" i="3"/>
  <c r="AC943" i="3"/>
  <c r="AC941" i="3"/>
  <c r="AC939" i="3"/>
  <c r="AC937" i="3"/>
  <c r="AC935" i="3"/>
  <c r="AC933" i="3"/>
  <c r="AC931" i="3"/>
  <c r="AC929" i="3"/>
  <c r="AC927" i="3"/>
  <c r="AC925" i="3"/>
  <c r="AC923" i="3"/>
  <c r="AC921" i="3"/>
  <c r="AC919" i="3"/>
  <c r="AC917" i="3"/>
  <c r="AC915" i="3"/>
  <c r="AC913" i="3"/>
  <c r="AC911" i="3"/>
  <c r="AC909" i="3"/>
  <c r="AC907" i="3"/>
  <c r="AC905" i="3"/>
  <c r="AC903" i="3"/>
  <c r="AC901" i="3"/>
  <c r="AC899" i="3"/>
  <c r="AC897" i="3"/>
  <c r="AC895" i="3"/>
  <c r="AC893" i="3"/>
  <c r="AC891" i="3"/>
  <c r="AC889" i="3"/>
  <c r="AC887" i="3"/>
  <c r="AC885" i="3"/>
  <c r="AC883" i="3"/>
  <c r="AC881" i="3"/>
  <c r="AC879" i="3"/>
  <c r="AC877" i="3"/>
  <c r="AC875" i="3"/>
  <c r="AC873" i="3"/>
  <c r="AC871" i="3"/>
  <c r="AC869" i="3"/>
  <c r="AC867" i="3"/>
  <c r="AC865" i="3"/>
  <c r="AC863" i="3"/>
  <c r="AC861" i="3"/>
  <c r="AC859" i="3"/>
  <c r="AC857" i="3"/>
  <c r="AC855" i="3"/>
  <c r="AC853" i="3"/>
  <c r="AC851" i="3"/>
  <c r="AC849" i="3"/>
  <c r="AC847" i="3"/>
  <c r="AC845" i="3"/>
  <c r="AC843" i="3"/>
  <c r="AC841" i="3"/>
  <c r="AC839" i="3"/>
  <c r="AC837" i="3"/>
  <c r="AC835" i="3"/>
  <c r="AC833" i="3"/>
  <c r="AC831" i="3"/>
  <c r="AC829" i="3"/>
  <c r="AC827" i="3"/>
  <c r="AC825" i="3"/>
  <c r="AC823" i="3"/>
  <c r="AC821" i="3"/>
  <c r="AC819" i="3"/>
  <c r="AC817" i="3"/>
  <c r="AC815" i="3"/>
  <c r="AC813" i="3"/>
  <c r="AC811" i="3"/>
  <c r="AC809" i="3"/>
  <c r="AC807" i="3"/>
  <c r="AC805" i="3"/>
  <c r="AC803" i="3"/>
  <c r="AC801" i="3"/>
  <c r="AC799" i="3"/>
  <c r="AC797" i="3"/>
  <c r="AC795" i="3"/>
  <c r="AC793" i="3"/>
  <c r="AC791" i="3"/>
  <c r="AC789" i="3"/>
  <c r="AC787" i="3"/>
  <c r="AC785" i="3"/>
  <c r="AC783" i="3"/>
  <c r="AC781" i="3"/>
  <c r="AC779" i="3"/>
  <c r="AC777" i="3"/>
  <c r="AC775" i="3"/>
  <c r="AC773" i="3"/>
  <c r="AC771" i="3"/>
  <c r="AC769" i="3"/>
  <c r="AC767" i="3"/>
  <c r="AC765" i="3"/>
  <c r="AC763" i="3"/>
  <c r="AC761" i="3"/>
  <c r="AC759" i="3"/>
  <c r="AC757" i="3"/>
  <c r="AC755" i="3"/>
  <c r="AC753" i="3"/>
  <c r="AC751" i="3"/>
  <c r="AC749" i="3"/>
  <c r="AC747" i="3"/>
  <c r="AC745" i="3"/>
  <c r="AC743" i="3"/>
  <c r="AC741" i="3"/>
  <c r="AC739" i="3"/>
  <c r="AC737" i="3"/>
  <c r="AC735" i="3"/>
  <c r="AC733" i="3"/>
  <c r="AC731" i="3"/>
  <c r="AC729" i="3"/>
  <c r="AC727" i="3"/>
  <c r="AC725" i="3"/>
  <c r="AC723" i="3"/>
  <c r="AC721" i="3"/>
  <c r="AC719" i="3"/>
  <c r="AC717" i="3"/>
  <c r="AC715" i="3"/>
  <c r="AC713" i="3"/>
  <c r="AC711" i="3"/>
  <c r="AC709" i="3"/>
  <c r="AC707" i="3"/>
  <c r="AC705" i="3"/>
  <c r="AC703" i="3"/>
  <c r="AC701" i="3"/>
  <c r="AC699" i="3"/>
  <c r="AC697" i="3"/>
  <c r="AC695" i="3"/>
  <c r="AC693" i="3"/>
  <c r="AC691" i="3"/>
  <c r="AC689" i="3"/>
  <c r="AC687" i="3"/>
  <c r="AC685" i="3"/>
  <c r="AC683" i="3"/>
  <c r="AC681" i="3"/>
  <c r="AC679" i="3"/>
  <c r="AC677" i="3"/>
  <c r="AC675" i="3"/>
  <c r="AC673" i="3"/>
  <c r="AC671" i="3"/>
  <c r="AC669" i="3"/>
  <c r="AC667" i="3"/>
  <c r="AC665" i="3"/>
  <c r="AC663" i="3"/>
  <c r="AC661" i="3"/>
  <c r="AC659" i="3"/>
  <c r="AC657" i="3"/>
  <c r="AC655" i="3"/>
  <c r="AC653" i="3"/>
  <c r="AC651" i="3"/>
  <c r="AC649" i="3"/>
  <c r="AC647" i="3"/>
  <c r="AC645" i="3"/>
  <c r="AC643" i="3"/>
  <c r="AC641" i="3"/>
  <c r="AC639" i="3"/>
  <c r="AC637" i="3"/>
  <c r="AC635" i="3"/>
  <c r="AC633" i="3"/>
  <c r="AC631" i="3"/>
  <c r="AC629" i="3"/>
  <c r="AC627" i="3"/>
  <c r="AC625" i="3"/>
  <c r="AC623" i="3"/>
  <c r="AC621" i="3"/>
  <c r="AC619" i="3"/>
  <c r="AC617" i="3"/>
  <c r="AC615" i="3"/>
  <c r="AC613" i="3"/>
  <c r="AC611" i="3"/>
  <c r="AC609" i="3"/>
  <c r="AC607" i="3"/>
  <c r="AC605" i="3"/>
  <c r="AC603" i="3"/>
  <c r="AC601" i="3"/>
  <c r="AC599" i="3"/>
  <c r="AC597" i="3"/>
  <c r="AC595" i="3"/>
  <c r="AC593" i="3"/>
  <c r="AC591" i="3"/>
  <c r="AC589" i="3"/>
  <c r="AC587" i="3"/>
  <c r="AC585" i="3"/>
  <c r="AC583" i="3"/>
  <c r="AC581" i="3"/>
  <c r="AC579" i="3"/>
  <c r="AC577" i="3"/>
  <c r="AC575" i="3"/>
  <c r="AC573" i="3"/>
  <c r="AC571" i="3"/>
  <c r="AC569" i="3"/>
  <c r="AC567" i="3"/>
  <c r="AC565" i="3"/>
  <c r="AC563" i="3"/>
  <c r="AC561" i="3"/>
  <c r="AC559" i="3"/>
  <c r="AC557" i="3"/>
  <c r="AC555" i="3"/>
  <c r="AC553" i="3"/>
  <c r="AC551" i="3"/>
  <c r="AC549" i="3"/>
  <c r="AC547" i="3"/>
  <c r="AC545" i="3"/>
  <c r="AC543" i="3"/>
  <c r="AC541" i="3"/>
  <c r="AC539" i="3"/>
  <c r="AC537" i="3"/>
  <c r="AC535" i="3"/>
  <c r="AC533" i="3"/>
  <c r="AC531" i="3"/>
  <c r="AC529" i="3"/>
  <c r="AC527" i="3"/>
  <c r="AC525" i="3"/>
  <c r="AC523" i="3"/>
  <c r="AC521" i="3"/>
  <c r="AC519" i="3"/>
  <c r="AC517" i="3"/>
  <c r="AC515" i="3"/>
  <c r="AC513" i="3"/>
  <c r="AC511" i="3"/>
  <c r="AC509" i="3"/>
  <c r="AC507" i="3"/>
  <c r="AC505" i="3"/>
  <c r="AC503" i="3"/>
  <c r="AC501" i="3"/>
  <c r="AC499" i="3"/>
  <c r="AC497" i="3"/>
  <c r="AC495" i="3"/>
  <c r="AC493" i="3"/>
  <c r="AC491" i="3"/>
  <c r="AC489" i="3"/>
  <c r="AC487" i="3"/>
  <c r="AC485" i="3"/>
  <c r="AC483" i="3"/>
  <c r="AC481" i="3"/>
  <c r="AC479" i="3"/>
  <c r="AC477" i="3"/>
  <c r="AC475" i="3"/>
  <c r="AC473" i="3"/>
  <c r="AC471" i="3"/>
  <c r="AC469" i="3"/>
  <c r="AC467" i="3"/>
  <c r="AC465" i="3"/>
  <c r="AC463" i="3"/>
  <c r="AC461" i="3"/>
  <c r="AC459" i="3"/>
  <c r="AC457" i="3"/>
  <c r="AC455" i="3"/>
  <c r="AC453" i="3"/>
  <c r="AC451" i="3"/>
  <c r="AC449" i="3"/>
  <c r="AC447" i="3"/>
  <c r="AC445" i="3"/>
  <c r="AC443" i="3"/>
  <c r="AC441" i="3"/>
  <c r="AC439" i="3"/>
  <c r="AC437" i="3"/>
  <c r="AC435" i="3"/>
  <c r="AC433" i="3"/>
  <c r="AC431" i="3"/>
  <c r="AC429" i="3"/>
  <c r="AC427" i="3"/>
  <c r="AC425" i="3"/>
  <c r="AC423" i="3"/>
  <c r="AC421" i="3"/>
  <c r="AC419" i="3"/>
  <c r="AC417" i="3"/>
  <c r="AC415" i="3"/>
  <c r="AC413" i="3"/>
  <c r="AC411" i="3"/>
  <c r="AC409" i="3"/>
  <c r="AC407" i="3"/>
  <c r="AC405" i="3"/>
  <c r="AC403" i="3"/>
  <c r="AC401" i="3"/>
  <c r="AC399" i="3"/>
  <c r="AC397" i="3"/>
  <c r="AC395" i="3"/>
  <c r="AC393" i="3"/>
  <c r="AC391" i="3"/>
  <c r="AC389" i="3"/>
  <c r="AC387" i="3"/>
  <c r="AC385" i="3"/>
  <c r="AC383" i="3"/>
  <c r="AC381" i="3"/>
  <c r="AC379" i="3"/>
  <c r="AC377" i="3"/>
  <c r="AC375" i="3"/>
  <c r="AC373" i="3"/>
  <c r="AC371" i="3"/>
  <c r="AC369" i="3"/>
  <c r="AC367" i="3"/>
  <c r="AC365" i="3"/>
  <c r="AC363" i="3"/>
  <c r="AC361" i="3"/>
  <c r="AC359" i="3"/>
  <c r="AC357" i="3"/>
  <c r="AC355" i="3"/>
  <c r="AC353" i="3"/>
  <c r="AC351" i="3"/>
  <c r="AC349" i="3"/>
  <c r="AC347" i="3"/>
  <c r="AC345" i="3"/>
  <c r="AC343" i="3"/>
  <c r="AC341" i="3"/>
  <c r="AC339" i="3"/>
  <c r="AC337" i="3"/>
  <c r="AC335" i="3"/>
  <c r="AC333" i="3"/>
  <c r="AC331" i="3"/>
  <c r="AC329" i="3"/>
  <c r="AC327" i="3"/>
  <c r="AC325" i="3"/>
  <c r="AC323" i="3"/>
  <c r="AC321" i="3"/>
  <c r="AC319" i="3"/>
  <c r="AC317" i="3"/>
  <c r="AC315" i="3"/>
  <c r="AC313" i="3"/>
  <c r="AC311" i="3"/>
  <c r="AC309" i="3"/>
  <c r="AC307" i="3"/>
  <c r="AC305" i="3"/>
  <c r="AC303" i="3"/>
  <c r="AC301" i="3"/>
  <c r="AC299" i="3"/>
  <c r="AC297" i="3"/>
  <c r="AC295" i="3"/>
  <c r="AC293" i="3"/>
  <c r="AC291" i="3"/>
  <c r="AC289" i="3"/>
  <c r="AC287" i="3"/>
  <c r="AC285" i="3"/>
  <c r="AC283" i="3"/>
  <c r="AC281" i="3"/>
  <c r="AC279" i="3"/>
  <c r="AC277" i="3"/>
  <c r="AC275" i="3"/>
  <c r="AC273" i="3"/>
  <c r="AC271" i="3"/>
  <c r="AC269" i="3"/>
  <c r="AC267" i="3"/>
  <c r="AC265" i="3"/>
  <c r="AC263" i="3"/>
  <c r="AC261" i="3"/>
  <c r="AC259" i="3"/>
  <c r="AC257" i="3"/>
  <c r="AC255" i="3"/>
  <c r="AC253" i="3"/>
  <c r="AC251" i="3"/>
  <c r="AC249" i="3"/>
  <c r="AC247" i="3"/>
  <c r="AC245" i="3"/>
  <c r="AC243" i="3"/>
  <c r="AC241" i="3"/>
  <c r="AC239" i="3"/>
  <c r="AC237" i="3"/>
  <c r="AC235" i="3"/>
  <c r="AC233" i="3"/>
  <c r="AC231" i="3"/>
  <c r="AC229" i="3"/>
  <c r="AC227" i="3"/>
  <c r="AC225" i="3"/>
  <c r="AC223" i="3"/>
  <c r="AC221" i="3"/>
  <c r="AC219" i="3"/>
  <c r="AC217" i="3"/>
  <c r="AC215" i="3"/>
  <c r="AC213" i="3"/>
  <c r="AC211" i="3"/>
  <c r="AC209" i="3"/>
  <c r="AC207" i="3"/>
  <c r="AC205" i="3"/>
  <c r="AC203" i="3"/>
  <c r="AC201" i="3"/>
  <c r="AC199" i="3"/>
  <c r="AC197" i="3"/>
  <c r="AC195" i="3"/>
  <c r="AC193" i="3"/>
  <c r="AC191" i="3"/>
  <c r="AC189" i="3"/>
  <c r="AC187" i="3"/>
  <c r="AC185" i="3"/>
  <c r="AC183" i="3"/>
  <c r="AC181" i="3"/>
  <c r="AC179" i="3"/>
  <c r="AC177" i="3"/>
  <c r="AC175" i="3"/>
  <c r="AC173" i="3"/>
  <c r="AC171" i="3"/>
  <c r="AC169" i="3"/>
  <c r="AC167" i="3"/>
  <c r="AC165" i="3"/>
  <c r="AC163" i="3"/>
  <c r="AC161" i="3"/>
  <c r="AC159" i="3"/>
  <c r="AC157" i="3"/>
  <c r="AC155" i="3"/>
  <c r="AC153" i="3"/>
  <c r="AC151" i="3"/>
  <c r="AC149" i="3"/>
  <c r="AC147" i="3"/>
  <c r="AC145" i="3"/>
  <c r="AC143" i="3"/>
  <c r="AC141" i="3"/>
  <c r="AC139" i="3"/>
  <c r="AC137" i="3"/>
  <c r="AC135" i="3"/>
  <c r="AC133" i="3"/>
  <c r="AC131" i="3"/>
  <c r="AC129" i="3"/>
  <c r="AC127" i="3"/>
  <c r="AC125" i="3"/>
  <c r="AC123" i="3"/>
  <c r="AC121" i="3"/>
  <c r="AC119" i="3"/>
  <c r="AC117" i="3"/>
  <c r="AC115" i="3"/>
  <c r="AC113" i="3"/>
  <c r="AC111" i="3"/>
  <c r="AC109" i="3"/>
  <c r="AC107" i="3"/>
  <c r="AC105" i="3"/>
  <c r="AC103" i="3"/>
  <c r="AC101" i="3"/>
  <c r="AC99" i="3"/>
  <c r="AC97" i="3"/>
  <c r="AC95" i="3"/>
  <c r="AC93" i="3"/>
  <c r="AC91" i="3"/>
  <c r="AC89" i="3"/>
  <c r="AC87" i="3"/>
  <c r="AC85" i="3"/>
  <c r="AC83" i="3"/>
  <c r="AC81" i="3"/>
  <c r="AC79" i="3"/>
  <c r="AC77" i="3"/>
  <c r="AC75" i="3"/>
  <c r="AC73" i="3"/>
  <c r="AC71" i="3"/>
  <c r="AC69" i="3"/>
  <c r="AC67" i="3"/>
  <c r="AC65" i="3"/>
  <c r="AC63" i="3"/>
  <c r="AC61" i="3"/>
  <c r="AC59" i="3"/>
  <c r="AC57" i="3"/>
  <c r="AC55" i="3"/>
  <c r="AC53" i="3"/>
  <c r="AC51" i="3"/>
  <c r="AC49" i="3"/>
  <c r="AC47" i="3"/>
  <c r="AC45" i="3"/>
  <c r="AC43" i="3"/>
  <c r="AC41" i="3"/>
  <c r="AC39" i="3"/>
  <c r="AC37" i="3"/>
  <c r="AC35" i="3"/>
  <c r="AC33" i="3"/>
  <c r="AC31" i="3"/>
  <c r="AC29" i="3"/>
  <c r="AC27" i="3"/>
  <c r="AC25" i="3"/>
  <c r="AC23" i="3"/>
  <c r="AC21" i="3"/>
  <c r="AC19" i="3"/>
  <c r="AC17" i="3"/>
  <c r="AC15" i="3"/>
  <c r="AC13" i="3"/>
  <c r="AC11" i="3"/>
  <c r="AC9" i="3"/>
  <c r="AC7" i="3"/>
  <c r="AC5" i="3"/>
  <c r="AC1118" i="3"/>
  <c r="AC1116" i="3"/>
  <c r="AC1114" i="3"/>
  <c r="AC1112" i="3"/>
  <c r="AC1110" i="3"/>
  <c r="AC1108" i="3"/>
  <c r="AC1106" i="3"/>
  <c r="AC1104" i="3"/>
  <c r="AC1102" i="3"/>
  <c r="AC1100" i="3"/>
  <c r="AC1098" i="3"/>
  <c r="AC1096" i="3"/>
  <c r="AC1094" i="3"/>
  <c r="AC1092" i="3"/>
  <c r="AC1090" i="3"/>
  <c r="AC1088" i="3"/>
  <c r="AC1086" i="3"/>
  <c r="AC1084" i="3"/>
  <c r="AC1082" i="3"/>
  <c r="AC1080" i="3"/>
  <c r="AC1078" i="3"/>
  <c r="AC1076" i="3"/>
  <c r="AC1074" i="3"/>
  <c r="AC1072" i="3"/>
  <c r="AC1070" i="3"/>
  <c r="AC1068" i="3"/>
  <c r="AC1066" i="3"/>
  <c r="AC1064" i="3"/>
  <c r="AC1062" i="3"/>
  <c r="AC1060" i="3"/>
  <c r="AC1058" i="3"/>
  <c r="AC1056" i="3"/>
  <c r="AC1054" i="3"/>
  <c r="AC1052" i="3"/>
  <c r="AC1050" i="3"/>
  <c r="AC1048" i="3"/>
  <c r="AC1046" i="3"/>
  <c r="AC1044" i="3"/>
  <c r="AC1042" i="3"/>
  <c r="AC1040" i="3"/>
  <c r="AC1038" i="3"/>
  <c r="AC1036" i="3"/>
  <c r="AC1034" i="3"/>
  <c r="AC1032" i="3"/>
  <c r="AC1030" i="3"/>
  <c r="AC1028" i="3"/>
  <c r="AC1026" i="3"/>
  <c r="AC1024" i="3"/>
  <c r="AC1022" i="3"/>
  <c r="AC1020" i="3"/>
  <c r="AC1018" i="3"/>
  <c r="AC1016" i="3"/>
  <c r="AB1014" i="3"/>
  <c r="AC1014" i="3"/>
  <c r="AC1012" i="3"/>
  <c r="AC1010" i="3"/>
  <c r="AC1008" i="3"/>
  <c r="AC1006" i="3"/>
  <c r="AC1004" i="3"/>
  <c r="AC1002" i="3"/>
  <c r="AC1000" i="3"/>
  <c r="AC998" i="3"/>
  <c r="AC996" i="3"/>
  <c r="AC994" i="3"/>
  <c r="AC992" i="3"/>
  <c r="AC990" i="3"/>
  <c r="AC988" i="3"/>
  <c r="AC986" i="3"/>
  <c r="AC984" i="3"/>
  <c r="AC982" i="3"/>
  <c r="AC980" i="3"/>
  <c r="AC978" i="3"/>
  <c r="AC976" i="3"/>
  <c r="AC974" i="3"/>
  <c r="AC972" i="3"/>
  <c r="AC970" i="3"/>
  <c r="AC968" i="3"/>
  <c r="AC966" i="3"/>
  <c r="AC964" i="3"/>
  <c r="AC962" i="3"/>
  <c r="AC960" i="3"/>
  <c r="AC958" i="3"/>
  <c r="AC956" i="3"/>
  <c r="AC954" i="3"/>
  <c r="AC952" i="3"/>
  <c r="AC950" i="3"/>
  <c r="AC948" i="3"/>
  <c r="AC946" i="3"/>
  <c r="AC944" i="3"/>
  <c r="AC942" i="3"/>
  <c r="AC940" i="3"/>
  <c r="AC938" i="3"/>
  <c r="AC936" i="3"/>
  <c r="AC934" i="3"/>
  <c r="AC932" i="3"/>
  <c r="AC930" i="3"/>
  <c r="AC928" i="3"/>
  <c r="AC926" i="3"/>
  <c r="AC924" i="3"/>
  <c r="AC922" i="3"/>
  <c r="AC920" i="3"/>
  <c r="AC918" i="3"/>
  <c r="AC916" i="3"/>
  <c r="AC914" i="3"/>
  <c r="AC912" i="3"/>
  <c r="AC910" i="3"/>
  <c r="AC908" i="3"/>
  <c r="AC906" i="3"/>
  <c r="AC904" i="3"/>
  <c r="AC902" i="3"/>
  <c r="AC900" i="3"/>
  <c r="AC898" i="3"/>
  <c r="AC896" i="3"/>
  <c r="AC894" i="3"/>
  <c r="AC892" i="3"/>
  <c r="AC890" i="3"/>
  <c r="AC888" i="3"/>
  <c r="AC886" i="3"/>
  <c r="AC884" i="3"/>
  <c r="AC882" i="3"/>
  <c r="AC880" i="3"/>
  <c r="AC878" i="3"/>
  <c r="AC876" i="3"/>
  <c r="AC874" i="3"/>
  <c r="AC872" i="3"/>
  <c r="AC870" i="3"/>
  <c r="AC868" i="3"/>
  <c r="AC866" i="3"/>
  <c r="AC864" i="3"/>
  <c r="AC862" i="3"/>
  <c r="AC860" i="3"/>
  <c r="AC858" i="3"/>
  <c r="AC856" i="3"/>
  <c r="AC854" i="3"/>
  <c r="AC852" i="3"/>
  <c r="AC850" i="3"/>
  <c r="AC848" i="3"/>
  <c r="AC846" i="3"/>
  <c r="AC844" i="3"/>
  <c r="AC842" i="3"/>
  <c r="AC840" i="3"/>
  <c r="AC838" i="3"/>
  <c r="AC836" i="3"/>
  <c r="AC834" i="3"/>
  <c r="AC832" i="3"/>
  <c r="AC830" i="3"/>
  <c r="AC828" i="3"/>
  <c r="AC826" i="3"/>
  <c r="AC824" i="3"/>
  <c r="AC822" i="3"/>
  <c r="AC820" i="3"/>
  <c r="AC818" i="3"/>
  <c r="AC816" i="3"/>
  <c r="AC814" i="3"/>
  <c r="AC812" i="3"/>
  <c r="AC810" i="3"/>
  <c r="AC808" i="3"/>
  <c r="AC806" i="3"/>
  <c r="AC804" i="3"/>
  <c r="AC802" i="3"/>
  <c r="AC800" i="3"/>
  <c r="AC798" i="3"/>
  <c r="AC796" i="3"/>
  <c r="AC794" i="3"/>
  <c r="AC792" i="3"/>
  <c r="AC790" i="3"/>
  <c r="AC788" i="3"/>
  <c r="AC786" i="3"/>
  <c r="AC784" i="3"/>
  <c r="AC782" i="3"/>
  <c r="AC780" i="3"/>
  <c r="AC778" i="3"/>
  <c r="AC776" i="3"/>
  <c r="AC774" i="3"/>
  <c r="AC772" i="3"/>
  <c r="AC770" i="3"/>
  <c r="AC768" i="3"/>
  <c r="AC766" i="3"/>
  <c r="AC764" i="3"/>
  <c r="AC762" i="3"/>
  <c r="AC760" i="3"/>
  <c r="AC758" i="3"/>
  <c r="AC756" i="3"/>
  <c r="AC754" i="3"/>
  <c r="AC752" i="3"/>
  <c r="AC750" i="3"/>
  <c r="AC748" i="3"/>
  <c r="AC746" i="3"/>
  <c r="AC744" i="3"/>
  <c r="AC742" i="3"/>
  <c r="AC740" i="3"/>
  <c r="AC738" i="3"/>
  <c r="AC736" i="3"/>
  <c r="AC734" i="3"/>
  <c r="AC732" i="3"/>
  <c r="AC730" i="3"/>
  <c r="AC728" i="3"/>
  <c r="AC726" i="3"/>
  <c r="AC724" i="3"/>
  <c r="AC722" i="3"/>
  <c r="AC720" i="3"/>
  <c r="AC718" i="3"/>
  <c r="AC716" i="3"/>
  <c r="AC714" i="3"/>
  <c r="AC712" i="3"/>
  <c r="AC710" i="3"/>
  <c r="AC708" i="3"/>
  <c r="AC706" i="3"/>
  <c r="AC704" i="3"/>
  <c r="AC702" i="3"/>
  <c r="AC700" i="3"/>
  <c r="AC698" i="3"/>
  <c r="AC696" i="3"/>
  <c r="AC694" i="3"/>
  <c r="AC692" i="3"/>
  <c r="AC690" i="3"/>
  <c r="AC688" i="3"/>
  <c r="AC686" i="3"/>
  <c r="AC684" i="3"/>
  <c r="AC682" i="3"/>
  <c r="AC680" i="3"/>
  <c r="AC678" i="3"/>
  <c r="AC676" i="3"/>
  <c r="AC674" i="3"/>
  <c r="AC672" i="3"/>
  <c r="AC670" i="3"/>
  <c r="AA668" i="3"/>
  <c r="AC668" i="3"/>
  <c r="AC666" i="3"/>
  <c r="AC664" i="3"/>
  <c r="AC662" i="3"/>
  <c r="AC660" i="3"/>
  <c r="AC658" i="3"/>
  <c r="AC656" i="3"/>
  <c r="AC654" i="3"/>
  <c r="AC652" i="3"/>
  <c r="AC650" i="3"/>
  <c r="AC648" i="3"/>
  <c r="AC646" i="3"/>
  <c r="AC644" i="3"/>
  <c r="AC642" i="3"/>
  <c r="AC640" i="3"/>
  <c r="AC638" i="3"/>
  <c r="AC636" i="3"/>
  <c r="AC634" i="3"/>
  <c r="AC632" i="3"/>
  <c r="AC630" i="3"/>
  <c r="AC628" i="3"/>
  <c r="AC626" i="3"/>
  <c r="AC624" i="3"/>
  <c r="AC622" i="3"/>
  <c r="AC620" i="3"/>
  <c r="AC618" i="3"/>
  <c r="AC616" i="3"/>
  <c r="AC614" i="3"/>
  <c r="AC612" i="3"/>
  <c r="AC610" i="3"/>
  <c r="AC608" i="3"/>
  <c r="AC606" i="3"/>
  <c r="AC604" i="3"/>
  <c r="AC602" i="3"/>
  <c r="AC600" i="3"/>
  <c r="AC598" i="3"/>
  <c r="AC596" i="3"/>
  <c r="AC594" i="3"/>
  <c r="AC592" i="3"/>
  <c r="AC590" i="3"/>
  <c r="AC588" i="3"/>
  <c r="AC586" i="3"/>
  <c r="AC584" i="3"/>
  <c r="AC582" i="3"/>
  <c r="AC580" i="3"/>
  <c r="AC578" i="3"/>
  <c r="AC576" i="3"/>
  <c r="AC574" i="3"/>
  <c r="AC572" i="3"/>
  <c r="AC570" i="3"/>
  <c r="AC568" i="3"/>
  <c r="AC566" i="3"/>
  <c r="AC564" i="3"/>
  <c r="AC562" i="3"/>
  <c r="AC560" i="3"/>
  <c r="AC558" i="3"/>
  <c r="AC556" i="3"/>
  <c r="AC554" i="3"/>
  <c r="AC552" i="3"/>
  <c r="AC550" i="3"/>
  <c r="AC548" i="3"/>
  <c r="AC546" i="3"/>
  <c r="AC544" i="3"/>
  <c r="AC542" i="3"/>
  <c r="AC540" i="3"/>
  <c r="AC538" i="3"/>
  <c r="AC536" i="3"/>
  <c r="AC534" i="3"/>
  <c r="AC532" i="3"/>
  <c r="AC530" i="3"/>
  <c r="AC528" i="3"/>
  <c r="AC526" i="3"/>
  <c r="AC524" i="3"/>
  <c r="AC522" i="3"/>
  <c r="AC520" i="3"/>
  <c r="AC518" i="3"/>
  <c r="AC516" i="3"/>
  <c r="AC514" i="3"/>
  <c r="AC512" i="3"/>
  <c r="AC510" i="3"/>
  <c r="AC508" i="3"/>
  <c r="AC506" i="3"/>
  <c r="AC504" i="3"/>
  <c r="AC502" i="3"/>
  <c r="AC500" i="3"/>
  <c r="AC498" i="3"/>
  <c r="AC496" i="3"/>
  <c r="AC494" i="3"/>
  <c r="AC492" i="3"/>
  <c r="AC490" i="3"/>
  <c r="AC488" i="3"/>
  <c r="AC486" i="3"/>
  <c r="AC484" i="3"/>
  <c r="AC482" i="3"/>
  <c r="AC480" i="3"/>
  <c r="AC478" i="3"/>
  <c r="AC476" i="3"/>
  <c r="AC474" i="3"/>
  <c r="AC472" i="3"/>
  <c r="AC470" i="3"/>
  <c r="AC468" i="3"/>
  <c r="AC466" i="3"/>
  <c r="AC464" i="3"/>
  <c r="AC462" i="3"/>
  <c r="AC460" i="3"/>
  <c r="AC458" i="3"/>
  <c r="AC456" i="3"/>
  <c r="AC454" i="3"/>
  <c r="AC452" i="3"/>
  <c r="AC450" i="3"/>
  <c r="AC448" i="3"/>
  <c r="AC446" i="3"/>
  <c r="AC444" i="3"/>
  <c r="AC442" i="3"/>
  <c r="AC440" i="3"/>
  <c r="AC438" i="3"/>
  <c r="AC436" i="3"/>
  <c r="AC434" i="3"/>
  <c r="AC432" i="3"/>
  <c r="AC430" i="3"/>
  <c r="AC428" i="3"/>
  <c r="AC426" i="3"/>
  <c r="AC424" i="3"/>
  <c r="AC422" i="3"/>
  <c r="AC420" i="3"/>
  <c r="AC418" i="3"/>
  <c r="AC416" i="3"/>
  <c r="AC414" i="3"/>
  <c r="AC412" i="3"/>
  <c r="AC410" i="3"/>
  <c r="AC408" i="3"/>
  <c r="AC406" i="3"/>
  <c r="AC404" i="3"/>
  <c r="AC402" i="3"/>
  <c r="AC400" i="3"/>
  <c r="AC398" i="3"/>
  <c r="AC396" i="3"/>
  <c r="AC394" i="3"/>
  <c r="AC392" i="3"/>
  <c r="AC390" i="3"/>
  <c r="AC388" i="3"/>
  <c r="AC386" i="3"/>
  <c r="AC384" i="3"/>
  <c r="AC382" i="3"/>
  <c r="AC380" i="3"/>
  <c r="AC378" i="3"/>
  <c r="AC376" i="3"/>
  <c r="AC374" i="3"/>
  <c r="AC372" i="3"/>
  <c r="AC370" i="3"/>
  <c r="AC368" i="3"/>
  <c r="AC366" i="3"/>
  <c r="AC364" i="3"/>
  <c r="AC362" i="3"/>
  <c r="AC360" i="3"/>
  <c r="AC358" i="3"/>
  <c r="AC356" i="3"/>
  <c r="AC354" i="3"/>
  <c r="AC352" i="3"/>
  <c r="AC350" i="3"/>
  <c r="AC348" i="3"/>
  <c r="AC346" i="3"/>
  <c r="AC344" i="3"/>
  <c r="AC342" i="3"/>
  <c r="AC340" i="3"/>
  <c r="AC338" i="3"/>
  <c r="AC336" i="3"/>
  <c r="AC334" i="3"/>
  <c r="AC332" i="3"/>
  <c r="AC330" i="3"/>
  <c r="AC328" i="3"/>
  <c r="AC326" i="3"/>
  <c r="AC324" i="3"/>
  <c r="AC322" i="3"/>
  <c r="AC320" i="3"/>
  <c r="AC318" i="3"/>
  <c r="AC316" i="3"/>
  <c r="AC314" i="3"/>
  <c r="AC312" i="3"/>
  <c r="AC310" i="3"/>
  <c r="AC308" i="3"/>
  <c r="AC306" i="3"/>
  <c r="AC304" i="3"/>
  <c r="AC302" i="3"/>
  <c r="AC300" i="3"/>
  <c r="AC298" i="3"/>
  <c r="AC296" i="3"/>
  <c r="AC294" i="3"/>
  <c r="AC292" i="3"/>
  <c r="AC290" i="3"/>
  <c r="AC288" i="3"/>
  <c r="AC286" i="3"/>
  <c r="AC284" i="3"/>
  <c r="AC282" i="3"/>
  <c r="AC280" i="3"/>
  <c r="AC278" i="3"/>
  <c r="AC276" i="3"/>
  <c r="AC274" i="3"/>
  <c r="AC272" i="3"/>
  <c r="AC270" i="3"/>
  <c r="AC268" i="3"/>
  <c r="AC266" i="3"/>
  <c r="AC264" i="3"/>
  <c r="AC262" i="3"/>
  <c r="AC260" i="3"/>
  <c r="AC258" i="3"/>
  <c r="AC256" i="3"/>
  <c r="AC254" i="3"/>
  <c r="AC252" i="3"/>
  <c r="AC250" i="3"/>
  <c r="AC248" i="3"/>
  <c r="AC246" i="3"/>
  <c r="AC244" i="3"/>
  <c r="AC242" i="3"/>
  <c r="AC240" i="3"/>
  <c r="AC238" i="3"/>
  <c r="AC236" i="3"/>
  <c r="AC234" i="3"/>
  <c r="AC232" i="3"/>
  <c r="AC230" i="3"/>
  <c r="AC228" i="3"/>
  <c r="AC226" i="3"/>
  <c r="AC224" i="3"/>
  <c r="AC222" i="3"/>
  <c r="AC220" i="3"/>
  <c r="AC218" i="3"/>
  <c r="AC216" i="3"/>
  <c r="AC214" i="3"/>
  <c r="AC212" i="3"/>
  <c r="AC210" i="3"/>
  <c r="AC208" i="3"/>
  <c r="AC206" i="3"/>
  <c r="AC204" i="3"/>
  <c r="AC202" i="3"/>
  <c r="AC200" i="3"/>
  <c r="AC198" i="3"/>
  <c r="AC196" i="3"/>
  <c r="AC194" i="3"/>
  <c r="AC192" i="3"/>
  <c r="AC190" i="3"/>
  <c r="AC188" i="3"/>
  <c r="AC186" i="3"/>
  <c r="AC184" i="3"/>
  <c r="AC182" i="3"/>
  <c r="AC180" i="3"/>
  <c r="AC178" i="3"/>
  <c r="AC176" i="3"/>
  <c r="AC174" i="3"/>
  <c r="AC172" i="3"/>
  <c r="AC170" i="3"/>
  <c r="AC168" i="3"/>
  <c r="AC166" i="3"/>
  <c r="AC164" i="3"/>
  <c r="AC162" i="3"/>
  <c r="AC160" i="3"/>
  <c r="AC158" i="3"/>
  <c r="AC156" i="3"/>
  <c r="AC154" i="3"/>
  <c r="AC152" i="3"/>
  <c r="AC150" i="3"/>
  <c r="AC148" i="3"/>
  <c r="AC146" i="3"/>
  <c r="AC144" i="3"/>
  <c r="AC142" i="3"/>
  <c r="AC140" i="3"/>
  <c r="AC138" i="3"/>
  <c r="AC136" i="3"/>
  <c r="AC134" i="3"/>
  <c r="AC132" i="3"/>
  <c r="AC130" i="3"/>
  <c r="AC128" i="3"/>
  <c r="AC126" i="3"/>
  <c r="AC124" i="3"/>
  <c r="AC122" i="3"/>
  <c r="AC120" i="3"/>
  <c r="AC118" i="3"/>
  <c r="AC116" i="3"/>
  <c r="AC114" i="3"/>
  <c r="AC112" i="3"/>
  <c r="AC110" i="3"/>
  <c r="AC108" i="3"/>
  <c r="AC106" i="3"/>
  <c r="AC104" i="3"/>
  <c r="AC102" i="3"/>
  <c r="AC100" i="3"/>
  <c r="AC98" i="3"/>
  <c r="AC96" i="3"/>
  <c r="AC94" i="3"/>
  <c r="AC92" i="3"/>
  <c r="AC90" i="3"/>
  <c r="AC88" i="3"/>
  <c r="AC86" i="3"/>
  <c r="AC84" i="3"/>
  <c r="AC82" i="3"/>
  <c r="AC80" i="3"/>
  <c r="AC78" i="3"/>
  <c r="AC76" i="3"/>
  <c r="AC74" i="3"/>
  <c r="AC72" i="3"/>
  <c r="AC70" i="3"/>
  <c r="AC68" i="3"/>
  <c r="AC66" i="3"/>
  <c r="AC64" i="3"/>
  <c r="AC62" i="3"/>
  <c r="AC60" i="3"/>
  <c r="AC58" i="3"/>
  <c r="AC56" i="3"/>
  <c r="AC54" i="3"/>
  <c r="AC52" i="3"/>
  <c r="AC50" i="3"/>
  <c r="AC48" i="3"/>
  <c r="AC46" i="3"/>
  <c r="AC44" i="3"/>
  <c r="AC42" i="3"/>
  <c r="AC40" i="3"/>
  <c r="AC38" i="3"/>
  <c r="AC36" i="3"/>
  <c r="AC34" i="3"/>
  <c r="AC32" i="3"/>
  <c r="AC30" i="3"/>
  <c r="AC28" i="3"/>
  <c r="AC26" i="3"/>
  <c r="AC24" i="3"/>
  <c r="AC22" i="3"/>
  <c r="AC20" i="3"/>
  <c r="AC18" i="3"/>
  <c r="AC16" i="3"/>
  <c r="AC14" i="3"/>
  <c r="AC12" i="3"/>
  <c r="AC10" i="3"/>
  <c r="AC8" i="3"/>
  <c r="AC6" i="3"/>
  <c r="AC4" i="3"/>
  <c r="AC2" i="3"/>
</calcChain>
</file>

<file path=xl/sharedStrings.xml><?xml version="1.0" encoding="utf-8"?>
<sst xmlns="http://schemas.openxmlformats.org/spreadsheetml/2006/main" count="49123" uniqueCount="8782">
  <si>
    <t>VIGENCIA</t>
  </si>
  <si>
    <t>ITEM</t>
  </si>
  <si>
    <t>TIPO CONTRATISTA</t>
  </si>
  <si>
    <t>RUBRO PRESUPUESTAL</t>
  </si>
  <si>
    <t>NOMBRE DEL PROYECTO DE INVERSIÓN</t>
  </si>
  <si>
    <t>TIPO DE CONTRATO</t>
  </si>
  <si>
    <t>ABREV TIPO CCTO</t>
  </si>
  <si>
    <t>MODALIDAD DE CONTRATACIÓN</t>
  </si>
  <si>
    <t>OBJETO</t>
  </si>
  <si>
    <t>NUMERO DE CONTRATO</t>
  </si>
  <si>
    <t>PROCESO DE CONTRATACIÓN</t>
  </si>
  <si>
    <t>CONTRATISTA O RAZÓN SOCIAL</t>
  </si>
  <si>
    <t>IDENTIFICACIÓN</t>
  </si>
  <si>
    <t>ABOGADO RESPONSABLE DEL PROCESO</t>
  </si>
  <si>
    <t>FECHA SUSCRIPCIÓN CONTRATO</t>
  </si>
  <si>
    <t>PLAZO INICIAL</t>
  </si>
  <si>
    <t xml:space="preserve">FECHA DE INICIO </t>
  </si>
  <si>
    <t xml:space="preserve">FECHA DE TERMINACIÓN </t>
  </si>
  <si>
    <t>FECHA CESIÓN CTO</t>
  </si>
  <si>
    <t>NOMBRE DEL CEDENTE</t>
  </si>
  <si>
    <t>IDENTIFICACIÓN CEDENTE</t>
  </si>
  <si>
    <t>PRÓRROGA 1</t>
  </si>
  <si>
    <t>PLAZO FINAL</t>
  </si>
  <si>
    <t>SUSPENSIÓN 1 - FECHA INICIO</t>
  </si>
  <si>
    <t>SUSPENSIÓN 1 - FECHA FINAL</t>
  </si>
  <si>
    <t>FECHA TERMINACIÓN INCL PRORROGA-SUSPENSIÓN</t>
  </si>
  <si>
    <t xml:space="preserve"> VALOR INICIAL DEL CONTRATO </t>
  </si>
  <si>
    <t>ADICIÓN VALOR 1</t>
  </si>
  <si>
    <t xml:space="preserve"> VALOR FINAL DEL CONTRATO  INCL ADICIÓN</t>
  </si>
  <si>
    <t>ESTADO DEL CONTRATO</t>
  </si>
  <si>
    <t>ESTADO ACTUAL EN SECOP</t>
  </si>
  <si>
    <t>URL</t>
  </si>
  <si>
    <t>ÁREA</t>
  </si>
  <si>
    <t>REFERENTE</t>
  </si>
  <si>
    <t>MEMORANDO DESIGNACIÓN</t>
  </si>
  <si>
    <t>NATURAL</t>
  </si>
  <si>
    <t>1824</t>
  </si>
  <si>
    <t>SAN CRISTÓBAL CONSTRUYE CONFIANZA Y CONVIVENCIA</t>
  </si>
  <si>
    <t>CONTRATOS DE PRESTACIÓN DE SERVICIOS PROFESIONALES Y DE APOYO A LA GESTIÓN</t>
  </si>
  <si>
    <t>CPS</t>
  </si>
  <si>
    <t>CONTRATACIÓN DIRECTA</t>
  </si>
  <si>
    <t>PRESTAR SUS SERVICIOS ASISTENCIALES PARA APOYAR LA GESTIÓN LOCAL Y TERRITORIAL DE LOS TEMAS DE SEGURIDAD Y CONVIVENCIA CIUDADANA, EN EL MARCO DEL PLAN DE DESARROLLO.</t>
  </si>
  <si>
    <t>FDLSC-CPS-001-2021</t>
  </si>
  <si>
    <t>LUISA FERNANDA GOMEZ CASTRO</t>
  </si>
  <si>
    <t>OTTO GABRIEL FORERO VANEGAS</t>
  </si>
  <si>
    <t>11 MESES</t>
  </si>
  <si>
    <t>N/A</t>
  </si>
  <si>
    <t>Terminación Anticipada</t>
  </si>
  <si>
    <t>Terminado</t>
  </si>
  <si>
    <t xml:space="preserve">https://community.secop.gov.co/Public/Tendering/OpportunityDetail/Index?noticeUID=CO1.NTC.1708907&amp;isFromPublicArea=True&amp;isModal=true&amp;asPopupView=true
</t>
  </si>
  <si>
    <t>SEGURIDAD</t>
  </si>
  <si>
    <t>CAMILO ANDRES RINCON GONZALEZ</t>
  </si>
  <si>
    <t>O23011602280000001819</t>
  </si>
  <si>
    <t>SAN CRISTÓBAL PROTECTORA DE SUS RECURSOS NATURALES</t>
  </si>
  <si>
    <t>CONTRATACION DIRECTA</t>
  </si>
  <si>
    <t>PRESTAR SUS SERVICIOS PROFESIONALES EN LO CONCERNIENTE A LA GESTIÓN ADMINISTRATIVA COMPLEMENTARIA Y TÉCNICA, COMO APOYO A LA GESTIÓN AMBIENTAL EXTERNA DE LA ALCALDÍA LOCAL DE SAN CRISTÓBAL DE LOS PROYECTOS AMBIENTALES DEL PLAN DE DESARROLLO UN NUEVO CONTRATO SOCIAL Y AMBIENTAL PARA SAN CRISTÓBAL.</t>
  </si>
  <si>
    <t>FDLSC-CPS-001-2022</t>
  </si>
  <si>
    <t>FDLSC-CD-001-2022</t>
  </si>
  <si>
    <t>DIANA MARCELA RUBIO BERIGUES</t>
  </si>
  <si>
    <t>JEIMY ROCIO TORRES HERNANDEZ</t>
  </si>
  <si>
    <t>Cerrado</t>
  </si>
  <si>
    <t>https://community.secop.gov.co/Public/Tendering/OpportunityDetail/Index?noticeUID=CO1.NTC.2589369&amp;isFromPublicArea=True&amp;isModal=true&amp;asPopupView=true</t>
  </si>
  <si>
    <t>AMBIENTE</t>
  </si>
  <si>
    <t>DIEGO MAURICIO ROJAS CACHOPE</t>
  </si>
  <si>
    <t>20225420001443</t>
  </si>
  <si>
    <t>13-30-11-60-55-70-00000-1873</t>
  </si>
  <si>
    <t>SAN CRISTÓBAL AL SERVICIO DE LA CIUDADANÍA</t>
  </si>
  <si>
    <t>El CONTRATISTA SE OBLIGA PARA CON EL FONDO DE DESARROLLO LOCAL DE SAN CRISTÓBAL A PRESTAR SERVICIOS PROFESIONALES PARA APOYAR AL DESPACHO DEL ALCALDE LOCAL DE SAN CRISTÓBAL EN LA REVISIÓN DE LOS ASPECTOS ADMINISTRATIVOS Y GERENCIALES, APOYANDO Y COORDINANDO DE MANERA TRANSVERSAL TODAS LAS LABORES GERENCIALES DE LOS DIFERENTES GRUPOS PARA COORDINAR Y CUMPLIR CON LA MISIÒN DE LA ALCALDIA LOCAL</t>
  </si>
  <si>
    <t>FDLSC-CPS-002-2021</t>
  </si>
  <si>
    <t>JUAN MANUEL BARRERA MONTERROSA</t>
  </si>
  <si>
    <t>LUISA FERNANDA ROJAS CAÑON</t>
  </si>
  <si>
    <t>AURA LIZETH MELO ÁVILA</t>
  </si>
  <si>
    <t>No Se Visualiza</t>
  </si>
  <si>
    <t xml:space="preserve">https://community.secop.gov.co/Public/Tendering/OpportunityDetail/Index?noticeUID=CO1.NTC.1708992&amp;isFromPublicArea=True&amp;isModal=true&amp;asPopupView=true
</t>
  </si>
  <si>
    <t>DESPACHO</t>
  </si>
  <si>
    <t>MARISOL MUÑOZ PERALTA</t>
  </si>
  <si>
    <t>1813</t>
  </si>
  <si>
    <t>ESPACIOS MAS VERDES EN SAN CRISTÓBAL</t>
  </si>
  <si>
    <t>PRESTAR SUS SERVICIOS PROFESIONALES DE CONTROL DE ACTIVIDADES DE CAMPO EN EL CENTRO DE RESTAURACIÓN AMBIENTAL CERESA, PARA EL DEBIDO CUMPLIMIENTO DEL PROTOCOLO DEL PROCESAMIENTO DE LOS RESIDUOS VEGETALES DEL RETAMO, ASÍ COMO EL CONTROL DE LA MAQUINARIA INSTITUCIONAL Y DE SUS INSUMOS REQUERIDOS EN CAMPO</t>
  </si>
  <si>
    <t>FDLSC-CPS-002-2022</t>
  </si>
  <si>
    <t>FDLSC-CD-002-2022</t>
  </si>
  <si>
    <t>MARCO ANTONIO BALLESTEROS AGUIRRE</t>
  </si>
  <si>
    <t>https://community.secop.gov.co/Public/Tendering/OpportunityDetail/Index?noticeUID=CO1.NTC.2589666&amp;isFromPublicArea=True&amp;isModal=true&amp;asPopupView=true</t>
  </si>
  <si>
    <t>EL CONTRATISTA SE OBLIGA CON EL FONDO
DE DESARROLLO LOCAL DE SAN CRISTOBAL A PRESTAR SERVICIOS PROFESIONALES EN LA
COORDINACIÓN ADMINISTRATIVA Y FINANCIERA DE LA ALCALDIA LOCAL DE SAN CRISTOBAL
ACOMPAÑANDO EL DESARROLLO DE LOS PROCESOS REQUERIDOS EN LAS DIFERENTES ÁREAS
PARA EL CUMPLIMIENTO DE LOS PROYECTOS DE INVERSIÓN.</t>
  </si>
  <si>
    <t>FDLSC-CPS-003-2021</t>
  </si>
  <si>
    <t>BRANDON RENE BARRIENTOS MARTINEZ/DANIEL EDUARDO RODRIGUEZ TORO</t>
  </si>
  <si>
    <t>DANIEL EDUARDO RODRIGUEZ TORO</t>
  </si>
  <si>
    <t>Cedido</t>
  </si>
  <si>
    <t xml:space="preserve">https://community.secop.gov.co/Public/Tendering/OpportunityDetail/Index?noticeUID=CO1.NTC.1709558&amp;isFromPublicArea=True&amp;isModal=true&amp;asPopupView=true
</t>
  </si>
  <si>
    <t>ADMINISTRATIVA FINANCIERA</t>
  </si>
  <si>
    <t>LYNDA BLAIR RAMIREZ ESCAMILLA</t>
  </si>
  <si>
    <t>O23011605570000001873</t>
  </si>
  <si>
    <t>APOYAR JURÍDICAMENTE LA EJECUCIÓN DE LAS ACCIONES REQUERIDAS PARA LA DEPURACIÓN DE LAS ACTUACIONES ADMINISTRATIVAS QUE CURSAN EN LA ALCALDÍA LOCAL.</t>
  </si>
  <si>
    <t>FDLSC-CPS-003-2022</t>
  </si>
  <si>
    <t>FDLSC-CD-003-2022</t>
  </si>
  <si>
    <t>DANIEL MUNEVAR MUNEVAR</t>
  </si>
  <si>
    <t>3 MESES 12 DÍAS / 3 MESES 12 DÍAS</t>
  </si>
  <si>
    <t>14 MESES 24 DIAS</t>
  </si>
  <si>
    <t>En ejecución</t>
  </si>
  <si>
    <t>https://community.secop.gov.co/Public/Tendering/OpportunityDetail/Index?noticeUID=CO1.NTC.2590234&amp;isFromPublicArea=True&amp;isModal=true&amp;asPopupView=true</t>
  </si>
  <si>
    <t>IVC</t>
  </si>
  <si>
    <t>BERNA PAOLA ROJAS ROA</t>
  </si>
  <si>
    <t>20225420001503</t>
  </si>
  <si>
    <t>EL CONTRATISTA SE OBLIGA CON EL FONDO DE DESARROLLO LOCAL DE SAN CRISTOBAL A PRESTAR SERVICIOS PROFESIONALES EN EL DESPACHO DE LA ALCALDIA LOCAL DE SAN CRISTOBAL ACOMPAÑANDO LA AGENDA DEL ALCALDE PARA EL SEGUIMIENTO Y CUMPLIMIENTO DE LOS COMPROMISOS DEL MISMO CON ENTIDADES DEL ORDEN DISTRITAL Y COMUNIDAD DE LA LOCALIDAD.</t>
  </si>
  <si>
    <t>FDLSC-CPS-004-2021</t>
  </si>
  <si>
    <t>MONICA ALEJANDRA ESCOBAR GUENGUE</t>
  </si>
  <si>
    <t xml:space="preserve">https://community.secop.gov.co/Public/Tendering/OpportunityDetail/Index?noticeUID=CO1.NTC.1713237&amp;isFromPublicArea=True&amp;isModal=true&amp;asPopupView=true
</t>
  </si>
  <si>
    <t>FDLSC-CPS-004-2022</t>
  </si>
  <si>
    <t>EDWARD FERNANDO MONTOYA GOMEZ</t>
  </si>
  <si>
    <t xml:space="preserve">	EL CONTRATISTA SE OBLIGA PARA CON EL FONDO DE DESARROLLO LOCAL DE SAN CRISTOBAL A PRESTAR SUS SERVICIOS TECNICOS EN LA COORDINACIÓN ADMINISTRATIVA Y FINANCIERA, REALIZANDO EL TRATAMIENTO, PROCESAMIENTO Y CONSERVACIÓN DEL ARCHIVO OFICIAL Y LAS ACTIVIDADES OPERATIVAS, APLICANDO LA NORMATIVIDAD VIGENTE, LOS PROCESOS Y PROCEDIMIENTOS ESTABLECIDOS EN EL SIG.</t>
  </si>
  <si>
    <t>FDLSC-CPS-005-2021</t>
  </si>
  <si>
    <t>ADRIANA MARIA UMBARILA CASTILLO</t>
  </si>
  <si>
    <t>https://community.secop.gov.co/Public/Tendering/OpportunityDetail/Index?noticeUID=CO1.NTC.1721809&amp;isFromPublicArea=True&amp;isModal=False</t>
  </si>
  <si>
    <t>FDLSC-CPS-005-2022</t>
  </si>
  <si>
    <t>LUZ MARLEN BULA GUZMAN</t>
  </si>
  <si>
    <t>PRESTAR SUS SERVICIOS TECNICOS PARA APOYAR LA PROGRAMACIÓN Y CONDUCCIÓN DEL PARQUE AUTOMOTOR DEL FDL</t>
  </si>
  <si>
    <t>FDLSC-CPS-006-2021</t>
  </si>
  <si>
    <t>YIMI OSWALDO GOMEZ CRISTANCHO</t>
  </si>
  <si>
    <t>JULIETH NATALIA ROJAS VALLEJO</t>
  </si>
  <si>
    <t xml:space="preserve">https://community.secop.gov.co/Public/Tendering/OpportunityDetail/Index?noticeUID=CO1.NTC.1708906&amp;isFromPublicArea=True&amp;isModal=true&amp;asPopupView=true
</t>
  </si>
  <si>
    <t>CONDUCTOR</t>
  </si>
  <si>
    <t>JAVIER ENRIQUE PIÑEROS BAQUERO</t>
  </si>
  <si>
    <t>FDLSC-CPS-006-2022</t>
  </si>
  <si>
    <t>LUZ MARINA SEPULVEDA SEPULVEDA</t>
  </si>
  <si>
    <t xml:space="preserve">EL CONTRATISTA SE OBLIGA CON EL FONDO DE DESARROLLO LOCAL DE SAN CRISTOBAL A PRESTAR SERVICIOS PROFESIONALES PARA TRAMITAR LAS ETAPAS PRECONTRACTUALES Y CONTRACTUALES DE ACUERDO AL PLAN DE ADQUISICIONES Y AL PLAN DE CONTRATACIÓN QUE ADELANTE EL FONDO DE DESARROLLO LOCAL DE SAN CRISTÓBAL	 </t>
  </si>
  <si>
    <t>FDLSC-CPS-007-2021</t>
  </si>
  <si>
    <t xml:space="preserve">OTTO GABRIEL FORERO VANEGAS </t>
  </si>
  <si>
    <t>25/10/2021//11/11/2021</t>
  </si>
  <si>
    <t>SECIONARIO 1DIANA CAROLINA TOLOZA MENESES// SECIONARIO 2 JOSE LUIS SUAREZ PARRA</t>
  </si>
  <si>
    <t xml:space="preserve">1020736118//CC SECIONARIO 2 1053325334 </t>
  </si>
  <si>
    <t xml:space="preserve">https://community.secop.gov.co/Public/Tendering/OpportunityDetail/Index?noticeUID=CO1.NTC.1709080&amp;isFromPublicArea=True&amp;isModal=true&amp;asPopupView=true
</t>
  </si>
  <si>
    <t>CONTRATACION</t>
  </si>
  <si>
    <t>DIEGO FERNANDO RODRIGUEZ VASQUEZ</t>
  </si>
  <si>
    <t>FDLSC-CPS-007-2022</t>
  </si>
  <si>
    <t>NUBIA ALCIRA SACRISTAN PIÑEROS</t>
  </si>
  <si>
    <t>EL CONTRATISTA SE OBLIGA CON EL FONDO DE DESARROLLO LOCAL DE SAN CRISTOBAL A PRESTAR SERVICIOS PROFESIONALES DE APOYO AL ÁREA DE GESTIÓN DEL DESARROLLO LOCAL CONTRATACIÓN, PARA FORTALECER LAS ETAPAS PRECONTRACTUALES Y CONTRACTUALES QUE ADELANTE LA ADMINSITRACIÓN LOCAL DE SAN CRISTÓBAL</t>
  </si>
  <si>
    <t>FDLSC-CPS-008-2021</t>
  </si>
  <si>
    <t>WILMER FERNANDO PINZON BAEZ</t>
  </si>
  <si>
    <t>ALIDA ANDREA CALDERON OSPINA</t>
  </si>
  <si>
    <t>14 DÍAS</t>
  </si>
  <si>
    <t xml:space="preserve">https://community.secop.gov.co/Public/Tendering/OpportunityDetail/Index?noticeUID=CO1.NTC.1708899&amp;isFromPublicArea=True&amp;isModal=true&amp;asPopupView=true
</t>
  </si>
  <si>
    <t>APOYAR AL ALCALDE LOCAL EN LA FORMULACIÓN, SEGUIMIENTO E IMPLEMENTACION DE LA ESTRATEGIA LOCAL PARA LA TERMINACIÓN JURIDICA O INACTIVACION DE LAS ACTUACIONES ADMINISTRATIVAS QUE CURSAN EN LA ALCALDÍA LOCAL.</t>
  </si>
  <si>
    <t>FDLSC-CPS-008-2022</t>
  </si>
  <si>
    <t>FDLSC-CD-004-2022</t>
  </si>
  <si>
    <t>CAMILO ANDRES MARQUEZ GUTIERREZ</t>
  </si>
  <si>
    <t>3 MESES 6 DÍAS/ 24 DIAS</t>
  </si>
  <si>
    <t>https://community.secop.gov.co/Public/Tendering/OpportunityDetail/Index?noticeUID=CO1.NTC.2609840&amp;isFromPublicArea=True&amp;isModal=true&amp;asPopupView=true</t>
  </si>
  <si>
    <t>MELQUISEDEC BERNAL PEÑA</t>
  </si>
  <si>
    <t>20225420015293</t>
  </si>
  <si>
    <t>FDLSC-CPS-009-2021</t>
  </si>
  <si>
    <t>YULIS PAOLA BRITO GUERRA/ANA LUCIA OSORIO</t>
  </si>
  <si>
    <t>ANA LUCIA OSORIO SEPULVEDA</t>
  </si>
  <si>
    <t xml:space="preserve">https://community.secop.gov.co/Public/Tendering/OpportunityDetail/Index?noticeUID=CO1.NTC.1710036&amp;isFromPublicArea=True&amp;isModal=true&amp;asPopupView=true
</t>
  </si>
  <si>
    <t>PRESTAR LOS SERVICIOS COMO ADMINISTRADOR DE RED EN LO RELACIONADO CON LA PLATAFORMA INFORMATICA Y MEDIOS TECNOLOGICOS DE LA ALCALDIA LOCAL DE SAN CRISTOBAL Y SER EL ENLACE CON LA SECRETARIA DISTRITAL DE GOBIERNO</t>
  </si>
  <si>
    <t>FDLSC-CPS-009-2022</t>
  </si>
  <si>
    <t>FDLSC-CD-005-2022</t>
  </si>
  <si>
    <t>JULIETH ANDREA MARTINEZ TOVAR</t>
  </si>
  <si>
    <t>1 MES 10 DIAS</t>
  </si>
  <si>
    <t>12 MESES 10 DIAS</t>
  </si>
  <si>
    <t>https://community.secop.gov.co/Public/Tendering/OpportunityDetail/Index?noticeUID=CO1.NTC.2603868&amp;isFromPublicArea=True&amp;isModal=true&amp;asPopupView=true</t>
  </si>
  <si>
    <t>SISTEMAS</t>
  </si>
  <si>
    <t>LYNDA BLAIR RAMIREZ</t>
  </si>
  <si>
    <t>20225420001243</t>
  </si>
  <si>
    <t xml:space="preserve">	EL CONTRATISTA SE OBLIGA PARA CON EL FONDO DE DESARROLLO LOCAL DE SAN CRISTOBAL A PRESTAR SUS SERVICIOS PROFESIONALES DE APOYO AL ÁREA DE GESTIÓN DEL DESARROLLO LOCAL - CONTRATACIÓN, PARA FORTALECER LAS ETAPAS PRE CONTRACTUALES Y CONTRACTUALES QUE ADELANTA LA ADMINISTRACIÓN LOCAL DE SAN CRISTÓBAL.</t>
  </si>
  <si>
    <t>FDLSC-CPS-010-2021</t>
  </si>
  <si>
    <t>JOHANA ANDREA ROCHA BELTRAN</t>
  </si>
  <si>
    <t xml:space="preserve">https://community.secop.gov.co/Public/Tendering/OpportunityDetail/Index?noticeUID=CO1.NTC.1709498&amp;isFromPublicArea=True&amp;isModal=true&amp;asPopupView=true
</t>
  </si>
  <si>
    <t>PRESTAR SERVICIOS PROFESIONALES DE APOYO AL ÁREA DE GESTIÓN DEL DEL DESARROLLO LOCAL EN ACTIVIDADES DE CONTRATACIÓN, PARA FORTALECER ETAPAS PRECONTRACTUALES Y CONTRACTUALES QUE ADELANTE LA ADMINISTRACIÓN LOCAL DE SAN CRISTOBAL.</t>
  </si>
  <si>
    <t>FDLSC-CPS-010-2022</t>
  </si>
  <si>
    <t>FDLSC-CD-006-2022</t>
  </si>
  <si>
    <t>FROYLAN SNAIDER SANCHEZ PIZA</t>
  </si>
  <si>
    <t>JOSE BERNARDO GARCIA AGAMEZ</t>
  </si>
  <si>
    <t>3 MESES 6 DÍAS / 3 MESES 6 DÍAS</t>
  </si>
  <si>
    <t>14 MESES 12 DIAS</t>
  </si>
  <si>
    <t>https://community.secop.gov.co/Public/Tendering/OpportunityDetail/Index?noticeUID=CO1.NTC.2583311&amp;isFromPublicArea=True&amp;isModal=true&amp;asPopupView=true</t>
  </si>
  <si>
    <t>CONTRATACIÓN</t>
  </si>
  <si>
    <t>20225420010723</t>
  </si>
  <si>
    <t>PRESTAR SUS SERVICIOS TÉCNICOS DE APOYO Y ASISTENCIA ADMINISTRATIVA AL ÁREA DE GESTIÓN DEL DESARROLLO LOCAL CONTRATACIÓN, PARA FORTALECER LAS ETAPAS CONTRACTUALES DE ACUERDO AL PLAN ANUAL DE ADQUISICIONES DE LA ALCALDÍA LOCAL DE SAN CRISTÓBAL.</t>
  </si>
  <si>
    <t>FDLSC-CPS-011-2021</t>
  </si>
  <si>
    <t>LEIDY STEPHANIE ESTRADA VERA/ZULY PAOLA DURAN BUITRAGO</t>
  </si>
  <si>
    <t>ZULY PAOLA DURAN BUITRAGO</t>
  </si>
  <si>
    <t xml:space="preserve">https://community.secop.gov.co/Public/Tendering/OpportunityDetail/Index?noticeUID=CO1.NTC.1710305&amp;isFromPublicArea=True&amp;isModal=true&amp;asPopupView=true
</t>
  </si>
  <si>
    <t>FDLSC-CPS-011-2022</t>
  </si>
  <si>
    <t>3 MESES 10 DÍAS</t>
  </si>
  <si>
    <t>11 MESES 10 DIAS</t>
  </si>
  <si>
    <t>PRESTAR SUS SERVICIOS ASISTENCIALES DE APOYO Y ASISTENCIA ADMINISTRATIVA AL ÁREA DE GESTIÓN DEL DESARROLLO LOCAL - CONTRATACIÓN, PARA FORTALECER LAS ETAPAS CONTRACTUALES DE ACUERDO AL PLAN ANUAL DE ADQUISICIONES DE LA ALCALDÍA LOCAL DE SAN CRISTÓBAL</t>
  </si>
  <si>
    <t>FDLSC-CPS-012-2021</t>
  </si>
  <si>
    <t>MARIA ALEJANDRA MEJIA REYES</t>
  </si>
  <si>
    <t>15 DÍAS</t>
  </si>
  <si>
    <t>https://community.secop.gov.co/Public/Tendering/OpportunityDetail/Index?noticeUID=CO1.NTC.1712692&amp;isFromPublicArea=True&amp;isModal=true&amp;asPopupView=true</t>
  </si>
  <si>
    <t>FDLSC-CPS-012-2022</t>
  </si>
  <si>
    <t>MARIA FERNANDA GOMEZ CARDONA</t>
  </si>
  <si>
    <t>MARIA FERNANDA  GOMEZ CARDONA</t>
  </si>
  <si>
    <t>GINA CATALINA CAMACHO BELTRAN</t>
  </si>
  <si>
    <t>3 MESES 10 DÍAS /</t>
  </si>
  <si>
    <t>EL CONTRATISTA SE OBLIGA CON EL FONDO DE DESARROLLO LOCAL DE SAN CRISTOBAL A PRESTAR SERVICIOS PROFESIONALES ESPECIALIZADOS PARA TRAMITAR LAS ETAPAS PRECONTRACTUALES Y CONTRACTUALES DE ACUERDO CON EL PLAN DE ADQUISICIONES Y AL PLAN DE CONTRATACION QUE ADELANTE EL FONDO DE DESARROLLO LOCAL DE SAN CRISTOBAL EN EL MARCO DEL PLAN DE DESARROLLO 2021-2024</t>
  </si>
  <si>
    <t>FDLSC-CPS-013-2021</t>
  </si>
  <si>
    <t>LINA MARCELA FLOREZ CARDENAS</t>
  </si>
  <si>
    <t>28/09/2021// 05/11/2021</t>
  </si>
  <si>
    <t>SECIONARIO 1 ANDREA DEL PILAR MORA SANCHEZ//SECIONARIO 2 ANDREA CAROLINA CAJIAO</t>
  </si>
  <si>
    <t>52827104//CC SECIONARIO 2 1110493511</t>
  </si>
  <si>
    <t>https://community.secop.gov.co/Public/Tendering/OpportunityDetail/Index?noticeUID=CO1.NTC.1725918&amp;isFromPublicArea=True&amp;isModal=False</t>
  </si>
  <si>
    <t>PRESTAR SERVICIOS PROFESIONALES ESPECIALIZADOS EN EL ÁREA DE GESTION DE DESARROLLO LOCAL PARA APOYAR TECNICAMENTE LA FORMULACIÓN, EVALUACIÓN, PRESENTACIÓN Y SEGUIMIENTO DE LOS PROYECTOS DE INVERSIÓN, EN TEMAS DE DOTACIONES ESCOLARES, EN CUMPLIMIENTO DEL PLAN DE DESARROLLO LOCAL 2020-2024</t>
  </si>
  <si>
    <t>FDLSC-CPS-013-2022</t>
  </si>
  <si>
    <t>FDLSC-CD-007-2022</t>
  </si>
  <si>
    <t>LINDA  VANESSA  ACUÑA RAMIREZ</t>
  </si>
  <si>
    <t>https://community.secop.gov.co/Public/Tendering/OpportunityDetail/Index?noticeUID=CO1.NTC.2590381&amp;isFromPublicArea=True&amp;isModal=true&amp;asPopupView=true</t>
  </si>
  <si>
    <t>EDUCACIÓN - DOTACIONES</t>
  </si>
  <si>
    <t>ESTEFANIA MARTINEZ</t>
  </si>
  <si>
    <t>20225420019303</t>
  </si>
  <si>
    <t>EL CONTRATISTA SE OBLIGA CON EL FONDO DE DESARROLLO LOCAL DE SAN CRISTOBAL A PRESTAR SUS SERVICIOS TECNICOS PARA APOYAR LA GESTIÓN LOCAL Y TERRITORIAL DE LOS TEMAS DE SEGURIDAD Y CONVIVENCIA CIUDADANA, EN EL MARCO DEL PLAN DE DESARROLLO LOCAL 2021 -2024</t>
  </si>
  <si>
    <t>FDLSC-CPS-014-2021</t>
  </si>
  <si>
    <t>JENNY ALEJANDRA ZAPATA GALLEGO</t>
  </si>
  <si>
    <t xml:space="preserve">https://community.secop.gov.co/Public/Tendering/OpportunityDetail/Index?noticeUID=CO1.NTC.1709161&amp;isFromPublicArea=True&amp;isModal=true&amp;asPopupView=true
</t>
  </si>
  <si>
    <t>FREDDY ARTURO CARDEÑO</t>
  </si>
  <si>
    <t>PRESTAR SUS SERVICIOS PROFESIONALES PARA APOYAR LOS TEMAS PRESUPUESTALES EN EL MARCO DEL PLAN DE DESARROLLO 2021-2024.</t>
  </si>
  <si>
    <t>FDLSC-CPS-014-2022</t>
  </si>
  <si>
    <t>FDLSC-CD-008-2022</t>
  </si>
  <si>
    <t>DIANA AURORA DUARTE SUAREZ</t>
  </si>
  <si>
    <t>https://community.secop.gov.co/Public/Tendering/OpportunityDetail/Index?noticeUID=CO1.NTC.2585352&amp;isFromPublicArea=True&amp;isModal=true&amp;asPopupView=true</t>
  </si>
  <si>
    <t>PRESUPUESTO</t>
  </si>
  <si>
    <t>FERNANDO AUGUSTO APARICIO MORENO</t>
  </si>
  <si>
    <t>20225420014993</t>
  </si>
  <si>
    <t xml:space="preserve">	EL CONTRATISTA SE OBLIGA CON EL FONDO DE DESARROLLO LOCAL DE SAN CRISTOBAL A PRESTAR SUS SERVICIOS TECNICOS PARA APOYAR LA GESTIÓN LOCAL Y TERRITORIAL DE LOS TEMAS DE SEGURIDAD Y CONVIVENCIA CIUDADANA, EN EL MARCO DEL PLAN DE DESARROLLO LOCAL 2021 -2024</t>
  </si>
  <si>
    <t>FDLSC-CPS-015-2021</t>
  </si>
  <si>
    <t>ARIEL AGUSTIN AHUMADA SACRISTAN</t>
  </si>
  <si>
    <t xml:space="preserve">https://community.secop.gov.co/Public/Tendering/OpportunityDetail/Index?noticeUID=CO1.NTC.1709696&amp;isFromPublicArea=True&amp;isModal=true&amp;asPopupView=true
</t>
  </si>
  <si>
    <t>FDLSC-CPS-015-2022</t>
  </si>
  <si>
    <t>FDLSC-CD-009-2022</t>
  </si>
  <si>
    <t>MARIA CAMILA MONJE RAMIREZ</t>
  </si>
  <si>
    <t>https://community.secop.gov.co/Public/Tendering/OpportunityDetail/Index?noticeUID=CO1.NTC.2587171&amp;isFromPublicArea=True&amp;isModal=true&amp;asPopupView=true</t>
  </si>
  <si>
    <t xml:space="preserve">	FDLSC-CPS-016-2021</t>
  </si>
  <si>
    <t>IVAN EDUARDO GOMEZ GUERRERO</t>
  </si>
  <si>
    <t>16 DÍAS</t>
  </si>
  <si>
    <t xml:space="preserve">https://community.secop.gov.co/Public/Tendering/OpportunityDetail/Index?noticeUID=CO1.NTC.1710303&amp;isFromPublicArea=True&amp;isModal=true&amp;asPopupView=true
</t>
  </si>
  <si>
    <t>FDLSC-CPS-016-2022</t>
  </si>
  <si>
    <t>JOSE JAVIER RUIZ CALDERON</t>
  </si>
  <si>
    <t>PRESTAR SUS SERVICIOS ASISTENCIALES PARA APOYAR LA GESTIÓN LOCAL Y TERRITORIAL DE LOS TEMAS DE SEGURIDAD Y CONVIVENCIA CIUDADANA, EN EL MARCO DEL PLAN DE DESARROLLO</t>
  </si>
  <si>
    <t xml:space="preserve">	FDLSC-CPS-017-2021</t>
  </si>
  <si>
    <t>SNEIDER ANDRES ALZATE CAMACHO</t>
  </si>
  <si>
    <t xml:space="preserve">https://community.secop.gov.co/Public/Tendering/OpportunityDetail/Index?noticeUID=CO1.NTC.1713678&amp;isFromPublicArea=True&amp;isModal=true&amp;asPopupView=true
</t>
  </si>
  <si>
    <t>PRESTAR SERVICIOS PROFESIONALES PARA TRAMITAR LAS ETAPAS PRECONTRACTUALES Y CONTRACTUALES DE ACUERDO AL PLAN DE ADQUISICIONES Y AL PLAN DE CONTRATACIÓN QUE ADELANTE EL FONDO DE DESARROLLO LOCAL DE SAN CRISTÓBAL</t>
  </si>
  <si>
    <t>FDLSC-CPS-017-2022</t>
  </si>
  <si>
    <t>FDLSC-CD-010-2022</t>
  </si>
  <si>
    <t>SILVIA CONSTANZA TAMAYO NOVOA</t>
  </si>
  <si>
    <t>3 MESES 10 DÍAS / 20 DIAS</t>
  </si>
  <si>
    <t>https://community.secop.gov.co/Public/Tendering/OpportunityDetail/Index?noticeUID=CO1.NTC.2590823&amp;isFromPublicArea=True&amp;isModal=true&amp;asPopupView=true</t>
  </si>
  <si>
    <t>EL CONTRATISTA SE OBLIGA CON EL FONDO DE DESARROLLO LOCAL A PRESTAR SUS SERVICIOS PROFESIONALES PARA APOYAR LOS TEMAS PRESUPUESTALES EN EL MARCO DEL PLAN DE DESARROLLO 2021-2024”</t>
  </si>
  <si>
    <t>FDLSC-CPS-018-2021</t>
  </si>
  <si>
    <t>DIANA AURORA DUARTE SANCHEZ</t>
  </si>
  <si>
    <t>YULIS PAOLA BRITO GUERRA</t>
  </si>
  <si>
    <t xml:space="preserve">https://community.secop.gov.co/Public/Tendering/OpportunityDetail/Index?noticeUID=CO1.NTC.1710310&amp;isFromPublicArea=True&amp;isModal=true&amp;asPopupView=true
</t>
  </si>
  <si>
    <t>FERNANDO APARICIO</t>
  </si>
  <si>
    <t>PRESTAR SUS SERVICIOS ASISTENCIALES PARA APOYAR LA GESTIÓN LOCAL Y  TERRITORIAL DE LOS TEMAS DE SEGURIDAD Y  CONVIVENCIA CIUDADANA, EN EL MARCO DEL PLAN DE DESARROLLO LOCAL 2021-2024.</t>
  </si>
  <si>
    <t>FDLSC-CPS-018-2022</t>
  </si>
  <si>
    <t>FDLSC-CD-011-2022</t>
  </si>
  <si>
    <t>RUTH TERESA MEDINA ALBARRACIN</t>
  </si>
  <si>
    <t>https://community.secop.gov.co/Public/Tendering/OpportunityDetail/Index?noticeUID=CO1.NTC.2589705&amp;isFromPublicArea=True&amp;isModal=true&amp;asPopupView=true</t>
  </si>
  <si>
    <t>SEGURIDAD Y CONVIVENCIA</t>
  </si>
  <si>
    <t>DAVID ALEJANDRO MONTEJO ROA</t>
  </si>
  <si>
    <t>20225420011923</t>
  </si>
  <si>
    <t>EL CONTRATISTA SE OBLIGA CON EL FONDO DE DESARROLLO LOCAL DE SAN CRISTOBAL A PRESTAR SUS SERVICIOS PROFESIONALES PARA EL SEGUIMIENTO TÉCNICO Y OPERATIVO EN LA FORMULACION Y SEGUIMIENTO DE LOS PROYECTOS DE INVERSIÓN RELACIONADOS CON TEMAS REACTIVACION ECONOMICA, EN EL MARCO DE LAS NECESIDADES DE LA ALCALDÍA LOCAL DE SAN CRISTÓBAL</t>
  </si>
  <si>
    <t>FDLSC-CPS-019-2021</t>
  </si>
  <si>
    <t>MONICA ALEJANDRA PERILLA FONTECHA/JEIMY JULIETH TORRES FORERO</t>
  </si>
  <si>
    <t>JEIMY JULIETH TORRES FORERO</t>
  </si>
  <si>
    <t xml:space="preserve">https://community.secop.gov.co/Public/Tendering/OpportunityDetail/Index?noticeUID=CO1.NTC.1711792&amp;isFromPublicArea=True&amp;isModal=true&amp;asPopupView=true
</t>
  </si>
  <si>
    <t>REACTIVACION ECONOMICA</t>
  </si>
  <si>
    <t>OSWALDO JAVIER SANCHEZ SOLER</t>
  </si>
  <si>
    <t>FDLSC-CPS-019-2022</t>
  </si>
  <si>
    <t>MANUEL ARTURO RODRIGUEZ VASQUEZ</t>
  </si>
  <si>
    <t>LAURA ESTEFANIA  PINZÓN QUIROGA</t>
  </si>
  <si>
    <t>ADRIANA ELIZABETH MEZA SANTANDER</t>
  </si>
  <si>
    <t>20225420001213</t>
  </si>
  <si>
    <t>PRESTAR SUS SERVICIOS PROFESIONALES PARA QUE REALICE LAS ACTIVIDADES CONCERNIENTES A LOS TRÁMITES RELACIONADOS CON EL ALMACÉN EN EL MARCO DEL PLAN DE DESARROLLO 2021-2024</t>
  </si>
  <si>
    <t>FDLSC-CPS-020-2021</t>
  </si>
  <si>
    <t>LEIDY JULIETH LEON MORENO</t>
  </si>
  <si>
    <t>https://community.secop.gov.co/Public/Tendering/OpportunityDetail/Index?noticeUID=CO1.NTC.1724235&amp;isFromPublicArea=True&amp;isModal=False</t>
  </si>
  <si>
    <t>ALMACEN</t>
  </si>
  <si>
    <t>O23011604490000001871</t>
  </si>
  <si>
    <t>OBRAS PARA LA MOVILIDAD EN SAN CRISTÓBAL</t>
  </si>
  <si>
    <t>PRESTAR SUS SERVICIOS TECNICOS PARA APOYAR LA CONDUCCIÓN, REALIZAR EL RESPECTIVO MANTENIMIENTO Y CORROBORAR SU FUNCIONAMIENTO A LOS VEHÍCULOS LIVIANOS Y/O MAQUINARIA PESADA QUE SE ENCUENTRAN AL SERVICIO DEL FONDO LOCAL DE SAN CRISTOBAL.</t>
  </si>
  <si>
    <t>FDLSC-CPS-020-2022</t>
  </si>
  <si>
    <t>FDLSC-CD-012-2022</t>
  </si>
  <si>
    <t>ANA GERALDINE PATIÑO VALBUENA</t>
  </si>
  <si>
    <t xml:space="preserve">1 MES </t>
  </si>
  <si>
    <t>https://community.secop.gov.co/Public/Tendering/OpportunityDetail/Index?noticeUID=CO1.NTC.2639747&amp;isFromPublicArea=True&amp;isModal=true&amp;asPopupView=true</t>
  </si>
  <si>
    <t>INFRAESTRUCTURA</t>
  </si>
  <si>
    <t>SANDRA YINETH FAJARDO USAQUÉN</t>
  </si>
  <si>
    <t> 20225420001143</t>
  </si>
  <si>
    <t xml:space="preserve">	PRESTAR SUS SERVICIOS ASISTENCIALES PARA APOYAR LA GESTIÓN LOCAL Y TERRITORIAL DE LOS TEMAS DE SEGURIDAD Y CONVIVENCIA CIUDADANA, EN EL MARCO DEL PLAN DE DESARROLLO</t>
  </si>
  <si>
    <t>FDLSC-CPS-021-2021</t>
  </si>
  <si>
    <t>NILSON FARIC GUTIERREZ GARZON</t>
  </si>
  <si>
    <t xml:space="preserve">https://community.secop.gov.co/Public/Tendering/OpportunityDetail/Index?noticeUID=CO1.NTC.1715211&amp;isFromPublicArea=True&amp;isModal=true&amp;asPopupView=true
</t>
  </si>
  <si>
    <t>O23011602340000001826</t>
  </si>
  <si>
    <t>SAN CRISTÓBAL PROTEGE TODAS LAS FORMAS DE VIDA</t>
  </si>
  <si>
    <t>PRESTAR SUS SERVICIOS PROFESIONALES MEDICO VETERINARIOS CON EL FONDO DE DESARROLLO LOCAL DE SAN CRISTÓBAL, PARA REALIZAR LAS DIFERENTES ACTIVIDADES DE ACUERDO CON LAS DIRECTRICES DE LOS PROYECTOS DE PROTECCIÓN Y BIENESTAR ANIMAL EN MATERIA DE ATENCIÓN A EMERGENCIAS, JORNADAS DE VACUNACIÓN, VISITAS DOMICILIARIAS, ENTRE OTROS.</t>
  </si>
  <si>
    <t>FDLSC-CPS-021-2022</t>
  </si>
  <si>
    <t>FDLSC-CD-013-2022</t>
  </si>
  <si>
    <t>CRISTHIAN CAMILO CALDERON CARDOZO</t>
  </si>
  <si>
    <t>RODNY FABIAN ORTIZ CHAMORRO</t>
  </si>
  <si>
    <t>MARIA TERESA SANCHEZ LOPEZ</t>
  </si>
  <si>
    <t>https://community.secop.gov.co/Public/Tendering/OpportunityDetail/Index?noticeUID=CO1.NTC.2648038&amp;isFromPublicArea=True&amp;isModal=true&amp;asPopupView=true</t>
  </si>
  <si>
    <t>PROTECCION ANIMAL PYBA</t>
  </si>
  <si>
    <t>JUAN PABLO OLMOS CASTRO</t>
  </si>
  <si>
    <t>20225420009113</t>
  </si>
  <si>
    <t>FDLSC-CPS-022-2021</t>
  </si>
  <si>
    <t>CHRISTIAN CAMILO MUNEVAR</t>
  </si>
  <si>
    <t xml:space="preserve">https://community.secop.gov.co/Public/Tendering/OpportunityDetail/Index?noticeUID=CO1.NTC.1713208&amp;isFromPublicArea=True&amp;isModal=true&amp;asPopupView=true
</t>
  </si>
  <si>
    <t>PRESTAR SUS SERVICIOS PROFESIONALES PARA APOYAR TECNICAMENTE A LOS RESPONSABLES E INTEGRANTES DE  LOS PROCESOS EN LA IMPLEMENTACIÓN DE HERRAMIENTAS DE GESTIÓN, SIGUIENDO LOS LINEAMIENTOS METODOLÓGICOS ESTABLECIDOS POR LA OFICINA ASESORA DE PLANEACIÓN  DE LA SECRETARIA DE GOBIERNO.</t>
  </si>
  <si>
    <t>FDLSC-CPS-022-2022</t>
  </si>
  <si>
    <t>FDLSC-CD-014-2022</t>
  </si>
  <si>
    <t>ARCADIO SARMIENTO RAMIREZ</t>
  </si>
  <si>
    <t>1 MES 12 DIAS</t>
  </si>
  <si>
    <t>12 MESES 12 DIAS</t>
  </si>
  <si>
    <t>https://community.secop.gov.co/Public/Tendering/OpportunityDetail/Index?noticeUID=CO1.NTC.2591780&amp;isFromPublicArea=True&amp;isModal=true&amp;asPopupView=true</t>
  </si>
  <si>
    <t>CALIDAD</t>
  </si>
  <si>
    <t>MELIDA ADYANEC CALDERON AGUIRRE</t>
  </si>
  <si>
    <t>20225420014813</t>
  </si>
  <si>
    <t xml:space="preserve">	PRESTAR SUS SERVICIOS PERSONALES PARA APOYAR CON LA CONDUCCIÓN DE LOS VEHÍCULOS LIVIANOS, PESADOS Y/O MAQUINARIA PESADA QUE SE ENCUENTRAN AL SERVICIO DE LAS ACTIVIDADES QUE SE DESARROLLAN EN EL FDL</t>
  </si>
  <si>
    <t xml:space="preserve">	FDLSC-CPS-023-2021</t>
  </si>
  <si>
    <t>LUIS MIGUEL BELTRAN GAMBOA</t>
  </si>
  <si>
    <t>5 MESES</t>
  </si>
  <si>
    <t>2 MESES</t>
  </si>
  <si>
    <t>https://community.secop.gov.co/Public/Tendering/OpportunityDetail/Index?noticeUID=CO1.NTC.1720695&amp;isFromPublicArea=True&amp;isModal=False</t>
  </si>
  <si>
    <t>ANDRES ORLANDO CUEVAS</t>
  </si>
  <si>
    <t>PRESTAR SUS SERVICIOS DE APOYO TECNICO EN PRENSA Y COMUNICACIONES DE LA ALCALDÍA LOCAL PARA APOYAR TECNICAMENTE TODAS ALAS ACTIVIDADES DESARROLLADAS EN EL MARCO DE LAS SOLICITUDES DE LA ADMINSITRACIÓN LOCAL.</t>
  </si>
  <si>
    <t>FDLSC-CPS-023-2022</t>
  </si>
  <si>
    <t>FDLSC-CD-015-2022</t>
  </si>
  <si>
    <t>EDUARDO SANTAMARIA ALVARADO</t>
  </si>
  <si>
    <t>https://community.secop.gov.co/Public/Tendering/OpportunityDetail/Index?noticeUID=CO1.NTC.2685488&amp;isFromPublicArea=True&amp;isModal=true&amp;asPopupView=true</t>
  </si>
  <si>
    <t>PRENSA</t>
  </si>
  <si>
    <t>LEIDY VIVIANA VIVAS LOPEZ</t>
  </si>
  <si>
    <t>20225420009103</t>
  </si>
  <si>
    <t xml:space="preserve">
FDLSC-CPS-024-2021</t>
  </si>
  <si>
    <t>JUAN CARLOS PINZON BERMUDEZ</t>
  </si>
  <si>
    <t xml:space="preserve">https://community.secop.gov.co/Public/Tendering/OpportunityDetail/Index?noticeUID=CO1.NTC.1713120&amp;isFromPublicArea=True&amp;isModal=true&amp;asPopupView=true
</t>
  </si>
  <si>
    <t>PRESTAR SERVICIOS PROFESIONALES PARA APOYO A REVISIÓN JURÍDICA EN CONTRATACIÓN DE LA ALCALDÍA LOCAL SAN CRISTÓBAL, EN LA PROYECCIÓN DE LOS DIFERENTES DOCUMENTOS QUE SE REQUIERAN EN LOS PROCESOS DE CONTRATACIÓN EN LAS ETAPAS PRECONTRACTUAL, CONTRACTUAL Y POST CONTRACTUAL, ASÍ COMO EN LAS DEMÁS ACTIVIDADES ASIGNADAS, DE CONFORMIDAD CON LAS DIRECTRICES Y POLÍTICAS DE LA ADMINISTRACIÓN LOCAL.</t>
  </si>
  <si>
    <t>FDLSC-CPS-024-2022</t>
  </si>
  <si>
    <t>FDLSC-CD-016-2022</t>
  </si>
  <si>
    <t>INES GISSEL GUINEA LINARES</t>
  </si>
  <si>
    <t>https://community.secop.gov.co/Public/Tendering/OpportunityDetail/Index?noticeUID=CO1.NTC.2618789&amp;isFromPublicArea=True&amp;isModal=true&amp;asPopupView=true</t>
  </si>
  <si>
    <t>FDLSC-CPS-025-2021</t>
  </si>
  <si>
    <t>ANGELA PATRICIA CHAVARRO GALINDO</t>
  </si>
  <si>
    <t xml:space="preserve">https://community.secop.gov.co/Public/Tendering/OpportunityDetail/Index?noticeUID=CO1.NTC.1712825&amp;isFromPublicArea=True&amp;isModal=true&amp;asPopupView=true
</t>
  </si>
  <si>
    <t>FDLSC-CPS-025-2022</t>
  </si>
  <si>
    <t>ESTEFANIA CASALLAS RIAÑO</t>
  </si>
  <si>
    <t>3 MESES 7 DÍAS / 23 DIAS</t>
  </si>
  <si>
    <t>EL CONTRATISTA SE OBLIGA CON EL FONDO DE DESARROLLO LOCAL DE SAN CRISTOBAL A PRESTAR SERVICIOS PROFESIONALES DE APOYO AL ÁREA DE GESTIÓN DEL DESARROLLO LOCAL CONTRATACIÓN, PARA FORTALECER LAS ETAPAS PRECONTRACTUALES Y CONTRACTUALES QUE ADELANTE LA ADMINISTRACIÓN LOCAL DE SAN CRISTÓBA</t>
  </si>
  <si>
    <t xml:space="preserve">
FDLSC-CPS-026-2021</t>
  </si>
  <si>
    <t xml:space="preserve">https://community.secop.gov.co/Public/Tendering/OpportunityDetail/Index?noticeUID=CO1.NTC.1713841&amp;isFromPublicArea=True&amp;isModal=true&amp;asPopupView=true
</t>
  </si>
  <si>
    <t>FDLSC-CPS-026-2022</t>
  </si>
  <si>
    <t>LAURA ESTEFANIA PINZÓN QUIROGA</t>
  </si>
  <si>
    <t>PRESTAR LOS SERVICIOS ASISTENCIALES PARA APOYAR LA JUNTA ADMINISTRADORA LOCAL DE SAN CRISTOBAL EN TAREAS ASISTENCIALES Y DE TRANSCRIPCION DE ACTAS DE SESIONES ORDINARIAS, EXTRAORDINARIAS Y DE COMISIONES PERMANENTES, DE ACUERDO A LA NECESIDAD DE LA CORPORACION</t>
  </si>
  <si>
    <t>FDLSC-CPS-027-2021</t>
  </si>
  <si>
    <t>GLORIA STELLA RODRIGUEZ HERRERA</t>
  </si>
  <si>
    <t xml:space="preserve">https://community.secop.gov.co/Public/Tendering/OpportunityDetail/Index?noticeUID=CO1.NTC.1714541&amp;isFromPublicArea=True&amp;isModal=true&amp;asPopupView=true
</t>
  </si>
  <si>
    <t>JAL</t>
  </si>
  <si>
    <t>HENRY MAURICIO MENDOZA CRUZ</t>
  </si>
  <si>
    <t>O23011602380000001868</t>
  </si>
  <si>
    <t>SAN CRISTÓBAL FOMENTA LA SEPARACIÓN, TRANSFORMACIÓN Y APROVECHAMIENTO DE SUS RESIDUOS</t>
  </si>
  <si>
    <t xml:space="preserve">PRESTAR SUS SERVICIOS PROFESIONALES PARA EL APOYO TÉCNICO DEL PROYECTO DE SEPARACIÓN EN LA FUENTE, A LA LUZ DEL PLAN DE DESARROLLO 2021-2024 UN NUEVO CONTRATO AMBIENTAL Y SOCIAL PARA SAN CRISTÓBAL. </t>
  </si>
  <si>
    <t>FDLSC-CPS-027-2022</t>
  </si>
  <si>
    <t>FDLSC-CD-017-2022</t>
  </si>
  <si>
    <t>JHONATAN ORLANDO NUÑEZ FERRO</t>
  </si>
  <si>
    <t xml:space="preserve">https://community.secop.gov.co/Public/Tendering/OpportunityDetail/Index?noticeUID=CO1.NTC.2622154&amp;isFromPublicArea=True&amp;isModal=False
</t>
  </si>
  <si>
    <t>SEPARACIÓN EN LA FUENTE</t>
  </si>
  <si>
    <t>ANGELICA JOHANNA PATARROYO LONDOÑO</t>
  </si>
  <si>
    <t>20225420001543</t>
  </si>
  <si>
    <t>FDLSC-CPS-028-2021</t>
  </si>
  <si>
    <t>MARIA ALEJANDRA ZULUAGA ABRIL</t>
  </si>
  <si>
    <t xml:space="preserve">https://community.secop.gov.co/Public/Tendering/OpportunityDetail/Index?noticeUID=CO1.NTC.1714543&amp;isFromPublicArea=True&amp;isModal=true&amp;asPopupView=true
</t>
  </si>
  <si>
    <t>FDLSC-CPS-028-2022</t>
  </si>
  <si>
    <t>DIANA ASTRID CHAMORRO RIVEROS</t>
  </si>
  <si>
    <t>3 MESES 7 DÍAS</t>
  </si>
  <si>
    <t>11 MESES 7 DIAS</t>
  </si>
  <si>
    <t>https://www.secop.gov.co/CO1ContractsManagement/Tendering/ProcurementContractEdit/View?docUniqueIdentifier=CO1.PCCNTR.3312966&amp;prevCtxUrl=https%3a%2f%2fwww.secop.gov.co%2fCO1ContractsManagement%2fTendering%2fProcurementContractManagement%2fIndex&amp;prevCtxLbl=Contratos+</t>
  </si>
  <si>
    <t>EL CONTRATISTA SE OBLIGA CON EL FONDO DE DESARROLLO LOCAL DE SAN CRISTÓBAL A LA PRESTACIÓN DE SERVICIOS PROFESIONALES EN EL ÁREA DE GESTIÓN DE DESARROLLO LOCAL PARA APOYAR LAS ACTIVIDADES DE PLANEACIÓN EN TEMAS ADMINISTRATIVOS Y EN LOS PROYECTOS DE INVERSIÓN LOCAL</t>
  </si>
  <si>
    <t>FDLSC-CPS-029-2021</t>
  </si>
  <si>
    <t>LAURA ANDREA CUESTA VILLATE</t>
  </si>
  <si>
    <t xml:space="preserve">https://community.secop.gov.co/Public/Tendering/OpportunityDetail/Index?noticeUID=CO1.NTC.1714026&amp;isFromPublicArea=True&amp;isModal=true&amp;asPopupView=true
</t>
  </si>
  <si>
    <t>PLANEACION</t>
  </si>
  <si>
    <t>DIANA KATERINE RIVERA JIMENEZ</t>
  </si>
  <si>
    <t xml:space="preserve">
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t>
  </si>
  <si>
    <t>FDLSC-CPS-029-2022</t>
  </si>
  <si>
    <t>FDLSC-CD-018-2022</t>
  </si>
  <si>
    <t>STEFFANY ESCOBAR FRANCO</t>
  </si>
  <si>
    <t>AURORA YARA MARTIN</t>
  </si>
  <si>
    <t>2 MESES 24 DIAS</t>
  </si>
  <si>
    <t>10 MESES 24 DIAS</t>
  </si>
  <si>
    <t>https://community.secop.gov.co/Public/Tendering/OpportunityDetail/Index?noticeUID=CO1.NTC.2604610&amp;isFromPublicArea=True&amp;isModal=true&amp;asPopupView=true</t>
  </si>
  <si>
    <t>SUBSIDIO C</t>
  </si>
  <si>
    <t>20225420013243</t>
  </si>
  <si>
    <t>13-30-11-60-23-80-00000-1868</t>
  </si>
  <si>
    <t>SAN CRISTÓBAL FOMENTA LA SEPARACIÓN,
TRANSFORMACIÓN Y APROVECHAMIENTO DE SUS RESIDUOS</t>
  </si>
  <si>
    <t>PRESTAR SUS SERVICIOS PROFESIONALES PARA LA OFICINA DE PLANEACIÓN PARA EL SECTOR HÁBITAT, A LA LUZ DEL PLAN DE DESARROLLO 2021-2024 UN NUEVO CONTRATO AMBIENTAL Y SOCIAL PARA SAN CRISTÓBAL</t>
  </si>
  <si>
    <t>FDLSC-CPS-030-2021</t>
  </si>
  <si>
    <t>ROLF GUNTHER STRAUSS LAVERDE</t>
  </si>
  <si>
    <t>SECIONARIO 1 MARIA MONICA BARRERA// SECIONARIO2 ANGELICA JOHANA PATARROYO LONDOÑO</t>
  </si>
  <si>
    <t>DIEGO ROJAS</t>
  </si>
  <si>
    <t>FDLSC-CPS-030-2022</t>
  </si>
  <si>
    <t>DEYCY ERLENDY BELTRAN LOPEZ</t>
  </si>
  <si>
    <t>JULIANNA CAROLINA FORERO SAAVEDRA/MARISOL MUÑOZ PERALTA</t>
  </si>
  <si>
    <t> 20225420001303/20225420012163</t>
  </si>
  <si>
    <t>13-30-11-60-10-10-00-00-00-1852</t>
  </si>
  <si>
    <t>INGRESO VITAL PARA SAN CRISTÓBAL</t>
  </si>
  <si>
    <t>PRESTAR SERVICIOS PROFESIONALES PARA COORDINAR Y ARTICULAR LAS ACCIONES PARA LA PRESTACIÓN Y OPERACIÓN TENIENDO EN CUENTA LOS PROCEDIMIENTOS, CRITERIOS Y EL TALENTO HUMANO PARA EL CUMPLIMIENTO DE LOS OBJETIVOS DEL PROYECTO</t>
  </si>
  <si>
    <t>FDLSC-CPS-031-2021</t>
  </si>
  <si>
    <t>JULIANNA CAROLINA FORERO SAAVEDRA</t>
  </si>
  <si>
    <t>https://community.secop.gov.co/Public/Tendering/OpportunityDetail/Index?noticeUID=CO1.NTC.1722517&amp;isFromPublicArea=True&amp;isModal=False</t>
  </si>
  <si>
    <t>FDLSC-CPS-031-2022</t>
  </si>
  <si>
    <t>1865</t>
  </si>
  <si>
    <t>SAN CRISTÓBAL LE APUESTA A LA REACTIVACIÓN 
ECONÓMICA APOYANDO LO NUESTRO</t>
  </si>
  <si>
    <t>PRESTAR LOS SERVICIOS DE APOYO A LA GESTIÓN DE LA ALCALDÍA DE SAN CRISTÓBAL EN EL DESARROLLO DE ACTIVIDADES DE REACTIVACIÓN ECONÓMICA, ACOMPAÑAMIENTO EN CAMPO Y PARTICIPACIÓN EN LOS PROCESOS NECESARIOS PARA LA CORRECTA EJECUCIÓN DE LOS EVENTOS RELACIONADOS Y DE LAS NECESIDADES DE LA ALCALDÍA LOCAL</t>
  </si>
  <si>
    <t>FDLSC-CPS-032-2021</t>
  </si>
  <si>
    <t>LEIDY JACQUELINE DUARTE MORA</t>
  </si>
  <si>
    <t>https://community.secop.gov.co/Public/Tendering/OpportunityDetail/Index?noticeUID=CO1.NTC.1721581&amp;isFromPublicArea=True&amp;isModal=False</t>
  </si>
  <si>
    <t>FDLSC-CPS-032-2022</t>
  </si>
  <si>
    <t>EDGAR RODRIGO DOMINGUEZ AMADO</t>
  </si>
  <si>
    <t>KEVIN CAMILO CUBILLOS SANCHEZ</t>
  </si>
  <si>
    <t>FDLSC-CPS-033-2021</t>
  </si>
  <si>
    <t>YENCY TATIANA CASTELLANOS SIERRA</t>
  </si>
  <si>
    <t>https://community.secop.gov.co/Public/Tendering/OpportunityDetail/Index?noticeUID=CO1.NTC.1721688&amp;isFromPublicArea=True&amp;isModal=False</t>
  </si>
  <si>
    <t>PRESTAR SUS SERVICIOS DE APOYO A  LA GESTIÓN AMBIENTAL EXTERNA DE LA ALCALDÍA LOCAL DE SAN CRISTÓBAL EN ESPACIO PÚBLICO QUE PRESENTA SITUACIONES AMBIENTALES CONFLICTIVAS Y A LAS COMPLEMENTARIAS DE LOS PROYECTOS AMBIENTALES DEL PLAN DE DESARROLLO UN NUEVO CONTRATO SOCIAL Y AMBIENTAL PARA SAN CRISTÓBAL.</t>
  </si>
  <si>
    <t>FDLSC-CPS-033-2022</t>
  </si>
  <si>
    <t>FDLSC-CD-019-2022</t>
  </si>
  <si>
    <t>ANDREI GERARDO ROA SABOYA</t>
  </si>
  <si>
    <t>JOSE ANDRES SALINAS WILCHES</t>
  </si>
  <si>
    <t>https://community.secop.gov.co/Public/Tendering/OpportunityDetail/Index?noticeUID=CO1.NTC.2625216&amp;isFromPublicArea=True&amp;isModal=true&amp;asPopupView=true</t>
  </si>
  <si>
    <t>PRESTAR SUS SERVICIOS TÉCNICOS EN EL ÁREA DE GESTIÓN POLICIVA PARA APOYAR LOS PROCESOS DE LAS DIFERENTES ACTUACIONES ADMINISTRATIVAS EXISTENTES Y LA IMPLEMENTACIÓN DE LOS RESPECTIVOS TRÁMITES DE VERIFICACIÓN, SOPORTE Y ACOMPAÑAMIENTO.</t>
  </si>
  <si>
    <t>FDLSC-CPS-034-2021</t>
  </si>
  <si>
    <t>LEIDY STEFANIA CALDERON SALAMANCA</t>
  </si>
  <si>
    <t>https://community.secop.gov.co/Public/Tendering/OpportunityDetail/Index?noticeUID=CO1.NTC.1722819&amp;isFromPublicArea=True&amp;isModal=False</t>
  </si>
  <si>
    <t xml:space="preserve">IVC </t>
  </si>
  <si>
    <t>JORGE ANDRES ANGARITA PARDO</t>
  </si>
  <si>
    <t>PRESTAR SUS SERVICIOS DE APOYO TÉCNICO A LA GESTIÓN ADMINISTRATIVA, AL ÁREA DE GESTIÓN DEL DESARROLLO LOCAL EN ACTIVIDADES DE CONTRATACIÓN, PARA FORTALECER LAS ETAPAS PRECONTRACTUALES Y CONTRACTUALES DE ACUERDO AL PLAN ANUAL DE ADQUISICIONES DE LA ALCALDÍA LOCAL DE SAN CRISTÓBAL.</t>
  </si>
  <si>
    <t>FDLSC-CPS-034-2022</t>
  </si>
  <si>
    <t>FDLSC-CD-020-2022</t>
  </si>
  <si>
    <t>YURI MASSIEL CRISTANCHO MORALES</t>
  </si>
  <si>
    <t>https://community.secop.gov.co/Public/Tendering/OpportunityDetail/Index?noticeUID=CO1.NTC.2605736&amp;isFromPublicArea=True&amp;isModal=true&amp;asPopupView=true</t>
  </si>
  <si>
    <t>PRESTAR SUS SERVICIOS TÉCNICOS EN EL ÁREA DE GESTIÓN POLICIVA PARA APOYAR LOS PROCESOS DE LAS DIFERENTES ACTUACIONES ADMINISTRATIVAS EXISTENTES Y LA IMPLEMENTACIÓN DE LOS RESPECTIVOS TRÁMITES DE VERIFICACIÓN, SOPORTE Y ACOMPAÑAMIENTO</t>
  </si>
  <si>
    <t>FDLSC-CPS-035-2021</t>
  </si>
  <si>
    <t>MARIA TELLEZ</t>
  </si>
  <si>
    <t>https://community.secop.gov.co/Public/Tendering/OpportunityDetail/Index?noticeUID=CO1.NTC.1728369&amp;isFromPublicArea=True&amp;isModal=False</t>
  </si>
  <si>
    <t>FDLSC-CPS-035-2022</t>
  </si>
  <si>
    <t>DIANA CONSUELO BELTRAN HUERTAS</t>
  </si>
  <si>
    <t>OLGA DANITZA MARINOVICH PARADA</t>
  </si>
  <si>
    <t>FDLSC-CPS-036-2021</t>
  </si>
  <si>
    <t>LAURA MILENA LASPRILLA ARGOTE</t>
  </si>
  <si>
    <t>https://community.secop.gov.co/Public/Tendering/OpportunityDetail/Index?noticeUID=CO1.NTC.1729980&amp;isFromPublicArea=True&amp;isModal=False</t>
  </si>
  <si>
    <t>PRESTAR SUS SERVICIOS TÉCNICOS DE APOYO A LA GESTIÓN ADMINISTRATIVA, AL ÁREA DE GESTIÓN DEL DESARROLLO LOCAL EN TEMAS DE CONTRATACIÓN, PARA FORTALECER LAS ETAPAS PRECONTRACTUALES Y CONTRACTUALES DE ACUERDO AL PLAN ANUAL DE ADQUISICIONES DE LA ALCALDÍA LOCAL DE SAN CRISTÓBAL.</t>
  </si>
  <si>
    <t>FDLSC-CPS-036-2022</t>
  </si>
  <si>
    <t>FDLSC-CD-021-2022</t>
  </si>
  <si>
    <t>https://community.secop.gov.co/Public/Tendering/OpportunityDetail/Index?noticeUID=CO1.NTC.2618171&amp;isFromPublicArea=True&amp;isModal=true&amp;asPopupView=true</t>
  </si>
  <si>
    <t>FERNANDO SOTELO AVILA</t>
  </si>
  <si>
    <t>PRESTACIÓN DE SERVICIOS PROFESIONALES ESPECIALIZADOS AL FONDO DE DESARROLLO LOCAL DE SAN CRISTÓBAL PARA APOYAR LA COORDINACIÒN DEL GRUPO ENCARGADO DE ADELANTAR LAS ACTUACIONES Y GESTIONES INHERENTES A LA DEPURACIÓN DE OBLIGACIONES POR PAGAR Y LA LIQUIDACIÓN Y PAGO DE LOS CONTRATOS SUSCRITOS CON RECURSOS DEL FDLSC</t>
  </si>
  <si>
    <t>FDLSC-CPS-037-2021</t>
  </si>
  <si>
    <t xml:space="preserve"> MARIA ANGELICA GARZON VERA </t>
  </si>
  <si>
    <t>JAIME ORLANDO REYES GUERRERO</t>
  </si>
  <si>
    <t>https://community.secop.gov.co/Public/Tendering/OpportunityDetail/Index?noticeUID=CO1.NTC.1722519&amp;isFromPublicArea=True&amp;isModal=False</t>
  </si>
  <si>
    <t>LIQUIDACIONES</t>
  </si>
  <si>
    <t>PRESTAR SERVICIOS PROFESIONALES PARA APOYO LA REVISIÓN, EN CONTRATACIÓN DEL FONDO DE DESARROLLO LOCAL SAN CRISTÓBAL, EN CUANTO A LA PROYECCIÓN DE LOS DIFERENTES DOCUMENTOS, QUE SE REQUIERAN EN LOS PROCESOS DE CONTRATACIÓN EN LAS ETAPAS PRECONTRACTUAL, CONTRACTUAL Y POSTCONTRACTUALASÍ COMO EN LAS DEMÁS ACTIVIDADES ASIGNADAS, DE CONFORMIDAD CON LAS DIRECTRICES Y POLÍTICAS DE LA ADMINISTRACIÓN LOCAL.</t>
  </si>
  <si>
    <t>FDLSC-CPS-037-2022</t>
  </si>
  <si>
    <t>FDLSC-CD-022-2022</t>
  </si>
  <si>
    <t>JOSE LUIS SUAREZ PARRA</t>
  </si>
  <si>
    <t>https://community.secop.gov.co/Public/Tendering/OpportunityDetail/Index?noticeUID=CO1.NTC.2604969&amp;isFromPublicArea=True&amp;isModal=true&amp;asPopupView=true</t>
  </si>
  <si>
    <t>PRESTAR SUS SERVICIOS PROFESIONALES PARA EL ÁREA DE DESPACHO APOYANDO AL ALCALDE LOCAL EN LA REVISIÓN JURÍDICA DE LOS PRODUCTOS DERIVADOS DE LA GESTIÓN DE LAS DIFERENTES DEPENDENCIAS DE LA ALCALDÍA LOCAL DE SAN CRISTÓBAL</t>
  </si>
  <si>
    <t>FDLSC-CPS-038-2021</t>
  </si>
  <si>
    <t>ZAIDA CAROLINA SANCHEZ ZALDUA</t>
  </si>
  <si>
    <t>https://community.secop.gov.co/Public/Tendering/OpportunityDetail/Index?noticeUID=CO1.NTC.1721858&amp;isFromPublicArea=True&amp;isModal=False</t>
  </si>
  <si>
    <t>FDLSC-CPS-038-2022</t>
  </si>
  <si>
    <t>3 MESES 6 DÍAS</t>
  </si>
  <si>
    <t>11 MESES 6 DIAS</t>
  </si>
  <si>
    <t>PRESTAR SUS SERVICIOS PROFESIONALES EN EL ÁREA DE GESTIÓN DEL DESARROLLO LOCAL, APOYANDO LA GESTIÓN ADMINISTRATIVA, ASÍ COMO ACOMPAÑANDO EL DESARROLLO DE LOS PROCESOS ADMINISTRATIVOS REQUERIDOS EN LAS DIFERENTES ÁREAS PARA EL CUMPLIMIENTO DE LOS PROYECTOS DE FUNCIONAMIENTO E INVERSIÓN</t>
  </si>
  <si>
    <t>FDLSC-CPS-039-2021</t>
  </si>
  <si>
    <t>JEISSON ANDRES ORTIZ HERNANDEZ</t>
  </si>
  <si>
    <t>https://community.secop.gov.co/Public/Tendering/OpportunityDetail/Index?noticeUID=CO1.NTC.1721871&amp;isFromPublicArea=True&amp;isModal=False</t>
  </si>
  <si>
    <t>PRESTAR SERVICIOS DE APOYO EN LA CONDUCCIÓN DE LOS VEHÍCULOS LIVIANOS, Y/O MAQUINARIA PESADA QUE SE ENCUENTRAN AL SERVICIO DE LAS ACTIVIDADES QUE SE DESARROLLAN EN EL FDL.</t>
  </si>
  <si>
    <t>FDLSC-CPS-039-2022</t>
  </si>
  <si>
    <t>FDLSC-CD-023-2022</t>
  </si>
  <si>
    <t>CARLOS ALBERTO CARREÑO GARCIA</t>
  </si>
  <si>
    <t>1 MES</t>
  </si>
  <si>
    <t>https://community.secop.gov.co/Public/Tendering/OpportunityDetail/Index?noticeUID=CO1.NTC.2601354&amp;isFromPublicArea=True&amp;isModal=true&amp;asPopupView=true</t>
  </si>
  <si>
    <t>ALMACEN/CONDUCTOR</t>
  </si>
  <si>
    <t>JAVIER ENRIQUE PIÑEROS</t>
  </si>
  <si>
    <t>20225420001353</t>
  </si>
  <si>
    <t>PRESTAR SUR SERVICIOS PROFESIONALES ESPECIALIZADOS AL DESPACHO DEL ALCALDE LOCAL DE SAN CRISTÓBAL EN LA REVISIÓN DE LOS ASPECTOS JURÍDICOS, NORMATIVOS Y POLICIVOS EN EL MARCO DE LAS FUNCIONES ADMINISTRATIVAS Y APOYANDO TODAS LAS LABORES QUE SEAN DIRECCIONADAS POR EL ALCALDE LOCAL PARA CUMPLIR CON LA MISIÓN DE LA ALCALDÍA LOCAL DE SAN CRISTÓBAL</t>
  </si>
  <si>
    <t xml:space="preserve">	FDLSC-CPS-040-2021</t>
  </si>
  <si>
    <t>MABEL LORENA MONTERO BARBOSA</t>
  </si>
  <si>
    <t>https://community.secop.gov.co/Public/Tendering/OpportunityDetail/Index?noticeUID=CO1.NTC.1721878&amp;isFromPublicArea=True&amp;isModal=False</t>
  </si>
  <si>
    <t>PRESTAR LOS SERVICIOS PROFESIONALES ESPECIALIZADOS AL DESPACHO DEL ALCALDE LOCAL PARA ORIENTAR EN TEMAS DE DERECHO ADMINISTRATIVO Y CONTRACTUAL,EN EL MARCO DE LAS NECESIDADES DEL FONDO DE DESARROLLO LOCAL.</t>
  </si>
  <si>
    <t>FDLSC-CPS-040-2022</t>
  </si>
  <si>
    <t>FDLSC-CD-024-2022</t>
  </si>
  <si>
    <t>https://community.secop.gov.co/Public/Tendering/OpportunityDetail/Index?noticeUID=CO1.NTC.2605816&amp;isFromPublicArea=True&amp;isModal=true&amp;asPopupView=true</t>
  </si>
  <si>
    <t>DESPACHO-JURIDICO</t>
  </si>
  <si>
    <t>EL CONTRATISTA SE OBLIGA CON EL FONDO DE DESARROLLO LOCAL DE SAN CRISTÓBAL A LA PRESTACIÓN DE SERVICIOS PROFESIONALES EN EL ÁREA DE GESTIÓN DE DESARROLLO LOCAL PARA LA FORMULACIÓN, EVALUACIÓN, PRESENTACIÓN Y SEGUIMIENTO A PROYECTOS DE INVERSIÓN LOCAL</t>
  </si>
  <si>
    <t xml:space="preserve">	FDLSC-CPS-041-2021</t>
  </si>
  <si>
    <t>ANDREA CAROLINA COLMENARES PEREZ</t>
  </si>
  <si>
    <t>https://community.secop.gov.co/Public/Tendering/OpportunityDetail/Index?noticeUID=CO1.NTC.1722527&amp;isFromPublicArea=True&amp;isModal=False</t>
  </si>
  <si>
    <t>JUAN CARLOS TRIANA RUBIANO</t>
  </si>
  <si>
    <t>PRESTAR SERVICIOS PROFESIONALES ESPECIALIZADOS PARA TRAMITAR LAS ETAPAS PRECONTRACTUALES Y CONTRACTUALES DE ACUERDO CON EL PLAN DE ADQUISICIONES Y AL PLAN DE CONTRATACIÓN QUE ADELANTE EL FONDO DE DESARROLLO LOCAL DE SAN CRISTÓBAL EN EL MARCO DEL PLAN DE DESARROLLO 2021-2024.</t>
  </si>
  <si>
    <t>FDLSC-CPS-041-2022</t>
  </si>
  <si>
    <t>FDLSC-CD-025-2022</t>
  </si>
  <si>
    <t>https://community.secop.gov.co/Public/Tendering/OpportunityDetail/Index?noticeUID=CO1.NTC.2645012&amp;isFromPublicArea=True&amp;isModal=true&amp;asPopupView=true</t>
  </si>
  <si>
    <t>20225420001453</t>
  </si>
  <si>
    <t xml:space="preserve">APOYAR TÉCNICAMENTE LAS DISTINTAS ETAPAS DE LOS PROCESOS DE COMPETENCIA DE LA ALCALDÍA LOCAL PARA LA DEPURACIÓN DE ACTUACIONES ADMINISTRATIVAS	</t>
  </si>
  <si>
    <t>FDLSC-CPS-042-2021</t>
  </si>
  <si>
    <t>AUGUSTO ENRIQUE CASTRO CORTES</t>
  </si>
  <si>
    <t xml:space="preserve">https://community.secop.gov.co/Public/Tendering/OpportunityDetail/Index?noticeUID=CO1.NTC.1739159&amp;isFromPublicArea=True&amp;isModal=False
</t>
  </si>
  <si>
    <t>PRESTAR SUS SERVICIOS PROFESIONALES ESPECIALIZADOS APOYANDO AL ALCALDE LOCAL EN LA REVISIÓN JURÍDICA DE LOS PRODUCTOS DERIVADOS DE LA GESTIÓN DE LAS DIFERENTES DEPENDENCIAS DE LA ALCALDÍA LOCAL DE SAN CRISTÓBAL.</t>
  </si>
  <si>
    <t>FDLSC-CPS-042-2022</t>
  </si>
  <si>
    <t>FDLSC-CD-026-2022</t>
  </si>
  <si>
    <t>NUBIA YULIETH SALAZAR PARDO</t>
  </si>
  <si>
    <t>https://community.secop.gov.co/Public/Tendering/OpportunityDetail/Index?noticeUID=CO1.NTC.2601029&amp;isFromPublicArea=True&amp;isModal=true&amp;asPopupView=true</t>
  </si>
  <si>
    <t>PRESTAR SUS SERVICIOS PROFESIONALES ESPECIALIZADOS PARA APOYAR LA GESTION DE LOS ASUNTOS RELACIONADOS CON EL DESARROLLO DE LOS PROCESOS DE MALLA VIAL, ESPACIO PÚBLICO, INFRAESTRUCTURA DE OBRAS DE INGENIERÍA O ARQUITECTURA DEL FDLSC, DE CONFORMIDAD CON EL MARCO NORMATIVO APLICABLE EN LA MATERIA.</t>
  </si>
  <si>
    <t xml:space="preserve">	FDLSC-CPS-043-2021</t>
  </si>
  <si>
    <t>FRANK JAMIR CUADROS GUATAQUIRA</t>
  </si>
  <si>
    <t>https://community.secop.gov.co/Public/Tendering/OpportunityDetail/Index?noticeUID=CO1.NTC.1725911&amp;isFromPublicArea=True&amp;isModal=False</t>
  </si>
  <si>
    <t>APOYAR AL EQUIPO DE PRENSA Y  COMUNICACIONES DE LA ALCALDÍA LOCAL EN LA REALIZACIÓN Y  PUBLICACIÓN DE CONTENIDOS DE REDES SOCIALES Y  CANALES DE DIVULGACIÓN DIGITAL (SITIO WEB) DE LA ALCALDÍA LOCAL.</t>
  </si>
  <si>
    <t>FDLSC-CPS-043-2022</t>
  </si>
  <si>
    <t>FDLSC-CD-027-2022</t>
  </si>
  <si>
    <t>JOHN DAVID MARULANDA CALDERÓN</t>
  </si>
  <si>
    <t>CLAUDIA CAROLINA CHINOME ALVARADO</t>
  </si>
  <si>
    <t>https://community.secop.gov.co/Public/Tendering/OpportunityDetail/Index?noticeUID=CO1.NTC.2619167&amp;isFromPublicArea=True&amp;isModal=true&amp;asPopupView=true</t>
  </si>
  <si>
    <t>FABIAN LEONARDO YAÑEZ RAMOS</t>
  </si>
  <si>
    <t>SIN DESIGNACION</t>
  </si>
  <si>
    <t>PRESTAR LOS SERVICIOS COMO ADMINISTRADOR DE RED EN LO RELACIONADO CON LA PLATAFORMA INFORMÁTICA Y MEDIOS TECNOLÓGICOS DE LA ALCALDÍA LOCAL DE SAN CRISTÓBAL Y SER EL ENLACE CON LA SECRETARIA DISTRITAL DE GOBIERNO</t>
  </si>
  <si>
    <t xml:space="preserve">	FDLSC-CPS-044-2021</t>
  </si>
  <si>
    <t>LEIDY JOHANNA TAMARA RODRIGUEZ</t>
  </si>
  <si>
    <t>https://community.secop.gov.co/Public/Tendering/OpportunityDetail/Index?noticeUID=CO1.NTC.1722529&amp;isFromPublicArea=True&amp;isModal=False</t>
  </si>
  <si>
    <t>PRESTAR SU SERVICIOS TÉCNICOS PARA EL APOYO A LOS PROCESOS DE PROTECCIÓN Y BIENESTAR ANIMAL DEL FONDO DE DESARROLLO LOCAL DE SAN CRÍSTOBAL EN MATERIA ADMINISTRATIVA, ASÍ COMO LABORES DE CAMPO.</t>
  </si>
  <si>
    <t>FDLSC-CPS-044-2022</t>
  </si>
  <si>
    <t>FDLSC-CD-028-2022</t>
  </si>
  <si>
    <t>DIANA CAROLINA FORERO JIMENEZ</t>
  </si>
  <si>
    <t>https://community.secop.gov.co/Public/Tendering/OpportunityDetail/Index?noticeUID=CO1.NTC.2639730&amp;isFromPublicArea=True&amp;isModal=true&amp;asPopupView=true</t>
  </si>
  <si>
    <t xml:space="preserve">CPS </t>
  </si>
  <si>
    <t>APOYAR ADMINISTRATIVA Y ASISTENCIALMENTE EL ÁREA DE GESTIÓN POLICIVA DE LA ALCALDÍA LOCAL</t>
  </si>
  <si>
    <t xml:space="preserve">	FDLSC-CPS-045-2021</t>
  </si>
  <si>
    <t>HELENA MARITZA LOPEZ</t>
  </si>
  <si>
    <t>https://community.secop.gov.co/Public/Tendering/OpportunityDetail/Index?noticeUID=CO1.NTC.1726304&amp;isFromPublicArea=True&amp;isModal=False</t>
  </si>
  <si>
    <t>O23061601010000001852</t>
  </si>
  <si>
    <t>PRESTAR LOS SERVICIOS TÉCNICOS PARA LA OPERACIÓN, SEGUIMIENTO Y CUMPLIMIENTO DE LOS PROCESOS Y PROCEDIMIENTOS DEL SERVICIO APOYOS ECONÓMICOS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t>
  </si>
  <si>
    <t>FDLSC-CPS-045-2022</t>
  </si>
  <si>
    <t>FDLSC-CD-061-2022</t>
  </si>
  <si>
    <t>RUTH MARCELA GONZALEZ GARCIA</t>
  </si>
  <si>
    <t>https://community.secop.gov.co/Public/Tendering/OpportunityDetail/Index?noticeUID=CO1.NTC.2642625&amp;isFromPublicArea=True&amp;isModal=true&amp;asPopupView=true</t>
  </si>
  <si>
    <t>PRESTAR SUS SERVICIOS PROFESIONALES ESPECIALIZADOS EN EL ÁREA DE GESTIÓN PARA EL DESARROLLO LOCAL PARA EL FORTALECIMIENTO DE LA FUNCIÓN ADMINISTRATIVA Y DESARROLLO INSTITUCIONAL DEL COMPONENTE SOCIAL EN CUMPLIMIENTO A LAS METAS ESTABLECIDAS EN EL PLAN DE DESARROLLO LOCAL 2021-2024</t>
  </si>
  <si>
    <t xml:space="preserve">	FDLSC-CPS-046-2021</t>
  </si>
  <si>
    <t xml:space="preserve">ALEJANDRA JARAMILLO FERNANDEZ </t>
  </si>
  <si>
    <t>https://community.secop.gov.co/Public/Tendering/OpportunityDetail/Index?noticeUID=CO1.NTC.1726723&amp;isFromPublicArea=True&amp;isModal=False</t>
  </si>
  <si>
    <t>FDLSC-CPS-046-2022</t>
  </si>
  <si>
    <t>HELDER GERMAN PARDO BUITRAGO</t>
  </si>
  <si>
    <t>APOYAR JURÍDICAMENTE LA EJECUCIÓN DE LAS ACCIONES REQUERIDAS PARA LA DEPURACIÓN DE LAS ACTUACIONES ADMINISTRATIVAS QUE CURSAN EN LA ALCALDÍA LOCAL</t>
  </si>
  <si>
    <t>FDLSC-CPS-047-2021</t>
  </si>
  <si>
    <t>INGRY TATIANA SASTOQUE LOPEZ</t>
  </si>
  <si>
    <t>65 DÍAS</t>
  </si>
  <si>
    <t>https://community.secop.gov.co/Public/Tendering/OpportunityDetail/Index?noticeUID=CO1.NTC.1726891&amp;isFromPublicArea=True&amp;isModal=False</t>
  </si>
  <si>
    <t>FDLSC-CPS-047-2022</t>
  </si>
  <si>
    <t>NYDIA EDITH GUTIERREZ GARZON</t>
  </si>
  <si>
    <t>2 MESES 26 DIAS</t>
  </si>
  <si>
    <t>10 MESES 26 DIAS</t>
  </si>
  <si>
    <t>EL CONTRATISTA SE OBLIGA PARA CON LA ALCALDÍA LOCAL DE SAN CRISTOBAL A PRESTAR SUS SERVICIOS TECNICOS EN EL AREA DE GESTION DEL DESARROLLO LOCAL PARA APOYAR EN LAS TAREAS OPERATIVAS DE CARÁCTER ARCHIVÍSTICO DESARROLLADAS EN LA ALCALDÍA LOCAL PARA GARANTIZAR LA APLICACIÓN CORRECTA DE LOS PROCEDIMIENTOS TÉCNICOS.</t>
  </si>
  <si>
    <t xml:space="preserve">	FDLSC-CPS-048-2021</t>
  </si>
  <si>
    <t>OLGA LUCIA HERNANDEZ MELO</t>
  </si>
  <si>
    <t>https://community.secop.gov.co/Public/Tendering/OpportunityDetail/Index?noticeUID=CO1.NTC.1727457&amp;isFromPublicArea=True&amp;isModal=False</t>
  </si>
  <si>
    <t>ARCHIVO</t>
  </si>
  <si>
    <t>PRESTAR SUS SERVICIOS TÉCNICOS EN EL ÁREA DE GESTIÓN POLICIVA PARA APOYAR EN LOS DISTINTOS PROCESOS A CARGO INCLUYENDO EL TRÁMITE ADMINISTRATIVO Y LA REALIZACIÓN DE LOS DESPACHOS COMISORIOS.</t>
  </si>
  <si>
    <t>FDLSC-CPS-048-2022</t>
  </si>
  <si>
    <t>FDLSC-CD-029-2022</t>
  </si>
  <si>
    <t>JENNY PAOLA MARTINEZ CELY</t>
  </si>
  <si>
    <t>https://community.secop.gov.co/Public/Tendering/OpportunityDetail/Index?noticeUID=CO1.NTC.2602121&amp;isFromPublicArea=True&amp;isModal=False</t>
  </si>
  <si>
    <t>EL CONTRATISTA SE OBLIGA CON EL FONDO DESARROLLO LOCAL DE SAN CRISTOBAL A PRESTAR SUS SERVICIOS PROFESIONALES PARA LA GESTIÓN EN EL AREA DE DESARROLLO LOCAL DE SAN CRISTOBAL, EN EL APOYO DE LA FORMULACION, PLANEACION, PRESENTACIÓN Y SEGUIMIENTO DE LOS PROYECTOS DE INFRAESTRUCTURA Y OBRAS CIVILES QUE DESARROLLE LA ENTIDAD, Y EN LOS REQUERMIENTOS DE INFRAESTRUCTURA CIVIL QUE TENGA LA ALCALDIA LOCAL DE SAN CRISTOBAL</t>
  </si>
  <si>
    <t>FDLSC-CPS-049-2021</t>
  </si>
  <si>
    <t>CHRISTIAN ALBERTO CERINZA OSPINA</t>
  </si>
  <si>
    <t>https://community.secop.gov.co/Public/Tendering/OpportunityDetail/Index?noticeUID=CO1.NTC.1730451&amp;isFromPublicArea=True&amp;isModal=False</t>
  </si>
  <si>
    <t xml:space="preserve">PRESTAR LOS SERVICIOS TÉCNICOS EN EL ÁREA DE GESTIÓN DE DESARROLLO LOCAL EN LA EJECUCIÓN DE LAS ACTIVIDADES OPERATIVAS Y ADMINISTRATIVAS RELACIONADAS CON EL TRAMITE PERTINENTE A LAS COMUNICACIONES INTERNAS Y EXTERNAS,CON EL FIN DE CONTROLAR DE FORMA ÁGIL Y OPORTUNA LOS DOCUMENTOS ENVIADOS Y RECIBIDOS POR LAS DEPENDENCIAS, DE ACUERDO CON LOS APLICATIVOS EN GENERAL Y LO ESTABLECIDO POR LA SECRETARIA DISTRITAL DE GOBIERNO. </t>
  </si>
  <si>
    <t>FDLSC-CPS-049-2022</t>
  </si>
  <si>
    <t>FDLSC-CD-030-2022</t>
  </si>
  <si>
    <t>LILIANA PAOLA PEREA CRISTANCHO</t>
  </si>
  <si>
    <t>https://community.secop.gov.co/Public/Tendering/OpportunityDetail/Index?noticeUID=CO1.NTC.2625355&amp;isFromPublicArea=True&amp;isModal=true&amp;asPopupView=true</t>
  </si>
  <si>
    <t>CDI</t>
  </si>
  <si>
    <t xml:space="preserve">ELIANA GIZETH TRIANA TORRES </t>
  </si>
  <si>
    <t>20225420001433</t>
  </si>
  <si>
    <t>FDLSC-CPS-050-2021</t>
  </si>
  <si>
    <t>JOSE DARIO GAVILANES</t>
  </si>
  <si>
    <t>SANDRA YINETH FAJARDO USAQUEN</t>
  </si>
  <si>
    <t>https://community.secop.gov.co/Public/Tendering/OpportunityDetail/Index?noticeUID=CO1.NTC.1730471&amp;isFromPublicArea=True&amp;isModal=False</t>
  </si>
  <si>
    <t>PRESTAR SERVICIOS DE APOYO TÉCNICO EN EL ÁREA DE GESTIÓN POLICIVA CON LOS DIFERENTES PROCESOS Y ACTUACIONES ADMINISTRATIVAS EXISTENTES, INCLUIDA LA IMPLEMENTACIÓN DE TRAMITES DE VERIFICACIÓN, SOPORTE Y ACOMPAÑAMIENTO.</t>
  </si>
  <si>
    <t>FDLSC-CPS-050-2022</t>
  </si>
  <si>
    <t>FDLSC-CD-031-2022</t>
  </si>
  <si>
    <t>DIANA ISABEL BRAVO CORDOBA</t>
  </si>
  <si>
    <t>https://community.secop.gov.co/Public/Tendering/OpportunityDetail/Index?noticeUID=CO1.NTC.2605191&amp;isFromPublicArea=True&amp;isModal=true&amp;asPopupView=true</t>
  </si>
  <si>
    <t>FDLSC-CPS-051-2021</t>
  </si>
  <si>
    <t>DIANA CAROLINA GIRALDO MAYORGA/JULIO ALEXANDER RIVERA CACHOPE</t>
  </si>
  <si>
    <t xml:space="preserve"> JULIO ALEXANDER RIVERA CACHOPE</t>
  </si>
  <si>
    <t>https://community.secop.gov.co/Public/Tendering/OpportunityDetail/Index?noticeUID=CO1.NTC.1730380&amp;isFromPublicArea=True&amp;isModal=False</t>
  </si>
  <si>
    <t>JULIO CESAR BARRERA ROMERO</t>
  </si>
  <si>
    <t>EL CONTRATISTA PRESTARA SUS SERVICIOS PROFESIONALES AL FONDO DE DESARROLLO LOCAL DE SAN CRISTOBAL EN EL MARCO DEL PLAN DE DESARROLLO 2021- 2024, REALIZANDO LA FORMULACION DE LOS PROYECTOS DE FUNCIONAMIENTO Y SEGUIMIENTO A LOS MISMOS Y LAS DEMAS ACTIVIDADES QUE SE GENEREN.</t>
  </si>
  <si>
    <t>FDLSC-CPS-051-2022</t>
  </si>
  <si>
    <t>FDLSC-CD-032-2022</t>
  </si>
  <si>
    <t>MONICA ALEXANDRA GOMEZ SARMIENTO</t>
  </si>
  <si>
    <t>https://community.secop.gov.co/Public/Tendering/OpportunityDetail/Index?noticeUID=CO1.NTC.2593579&amp;isFromPublicArea=True&amp;isModal=true&amp;asPopupView=true</t>
  </si>
  <si>
    <t>ADMINISTRATIVA</t>
  </si>
  <si>
    <t>PRESTAR LOS SERVICIOS PROFESIONALES A LA ALCALDÍA LOCAL DE SAN CRISTOBAL, PARA LA EJECUCIÓN DE LAS ACTIVIDADES COMUNITARIAS Y DE APOYO A LOS PROCESOS DE PARTICIPACIÓN EN EL MARCO DEL SISTEMA LOCAL Y DISTRITAL DE PARTICIPACIÓN, LAS RELACIONES INTERINSTITUCIONALES Y LA EJECUCIÓN DE LOS PROYECTOS QUE HACEN PARTE DEL PLAN DE DESARROLLO</t>
  </si>
  <si>
    <t>FDLSC-CPS-052-2021</t>
  </si>
  <si>
    <t>JOSEFF ALEXANDER PAEZ AYURE</t>
  </si>
  <si>
    <t>2 MESES Y 15 DÍAS</t>
  </si>
  <si>
    <t>https://community.secop.gov.co/Public/Tendering/OpportunityDetail/Index?noticeUID=CO1.NTC.1734208&amp;isFromPublicArea=True&amp;isModal=False</t>
  </si>
  <si>
    <t>PARTICIPACION</t>
  </si>
  <si>
    <t>ANDRES MAURICIO SARMIENTO MASMELA</t>
  </si>
  <si>
    <t>PRESTAR SUS SERVICIOS TÉCNICOS EN EL ÁREA DE GESTIÓN DEL DESARROLLO LOCAL PARA TEMAS LOGISITICOS, CON EL FIN DE APOYAR EN LA GESTIÓN Y EJECUCIÓN DE LOS PROCESOS, AYUDAR EN LAS OPERACIONES DE COMPRAS Y ABASTECIMIENTOS DE INVENTARIOS, ALMACENAMIENTO, DISTRIBUCIÓN Y TRANSPORTES.</t>
  </si>
  <si>
    <t>FDLSC-CPS-052-2022</t>
  </si>
  <si>
    <t>FDLSC-CD-033-2022</t>
  </si>
  <si>
    <t>SANDRA PATRICIA GUTIERREZ PALOMARES</t>
  </si>
  <si>
    <t>3 MESES 9 DÍAS / 16 DIAS</t>
  </si>
  <si>
    <t>11 MESES 25 DIAS</t>
  </si>
  <si>
    <t>https://community.secop.gov.co/Public/Tendering/OpportunityDetail/Index?noticeUID=CO1.NTC.2621366&amp;isFromPublicArea=True&amp;isModal=true&amp;asPopupView=true</t>
  </si>
  <si>
    <t>20225420010993</t>
  </si>
  <si>
    <t>EL CONTRATO QUE SE PRETENDE CELEBRAR, TENDRÁ POR OBJETO APOYAR AL ALCALDE(SA) LOCAL EN LA PROMOCIÓN, ACOMPAÑAMIENTO, COORDINACIÓN Y ATENCIÓN DE LAS INSTANCIAS DE COORDINACIÓN INTERINSTITUCIONALES Y LAS INSTANCIAS DE PARTICIPACIÓN LOCALES, ASÍ COMO LOS PROCESOS COMUNITARIOS EN LA LOCALIDAD</t>
  </si>
  <si>
    <t>FDLSC-CPS-053-2021</t>
  </si>
  <si>
    <t>https://community.secop.gov.co/Public/Tendering/OpportunityDetail/Index?noticeUID=CO1.NTC.1730140&amp;isFromPublicArea=True&amp;isModal=False</t>
  </si>
  <si>
    <t>FDLSC-CPS-053-2022</t>
  </si>
  <si>
    <t>BRIAN ANDRES CAICEDO FARFAN</t>
  </si>
  <si>
    <t>https://community.secop.gov.co/Public/Tendering/OpportunityDetail/Index?noticeUID=CO1.NTC.2621366&amp;isFromPublicArea=True&amp;isModal=False</t>
  </si>
  <si>
    <t>EL CONTRATISTA SE OBLIGA A PRESTAR SUS SERVICIOS TECNICOS EN EL AREA DE GESTION DEL DESARROLLO LOCAL - PARA QUE REALICE LAS ACTIVIDADES CONCERNIENTES A LOS TRÁMITES RELACIONADOS CON EL ALMACEN DE LA ALCALDÍA LOCAL DE SAN CRISTOBAL</t>
  </si>
  <si>
    <t xml:space="preserve">	FDLSC-CPS-054-2021</t>
  </si>
  <si>
    <t>JORGE ALEJANDRO DELGADO GONGORA</t>
  </si>
  <si>
    <t>https://community.secop.gov.co/Public/Tendering/OpportunityDetail/Index?noticeUID=CO1.NTC.1734220&amp;isFromPublicArea=True&amp;isModal=False</t>
  </si>
  <si>
    <t>ELVIRA PEÑA QUINO</t>
  </si>
  <si>
    <t>FDLSC-CPS-054-2022</t>
  </si>
  <si>
    <t>LINA MARIA RUSSI DIAZ</t>
  </si>
  <si>
    <t>LILIANA FLOR YAMILE LAMPREA ZONA</t>
  </si>
  <si>
    <t>FDLSC-CPS-055-2021</t>
  </si>
  <si>
    <t>JEIMMY MEDRANO CACERES</t>
  </si>
  <si>
    <t xml:space="preserve">https://community.secop.gov.co/Public/Tendering/OpportunityDetail/Index?noticeUID=CO1.NTC.1739422&amp;isFromPublicArea=True&amp;isModal=False
</t>
  </si>
  <si>
    <t>PRESTAR SUS SERVICIOS DE APOYO ASISTENCIAL EN EL ÁREA DE GESTIÓN PARA EL DESARROLLO LOCAL, CON EL FIN DE ORIENTAR, ATENDER Y APOYAR LA ATENCIÓN DE LA CIUDADANÍA EN TODOS LOS TEMAS DE INFORMACION REQUERIDA.</t>
  </si>
  <si>
    <t>FDLSC-CPS-055-2022</t>
  </si>
  <si>
    <t>FDLSC-CD-034-2022</t>
  </si>
  <si>
    <t>SONIA MARCELA FANDIÑO VARGAS</t>
  </si>
  <si>
    <t>https://community.secop.gov.co/Public/Tendering/OpportunityDetail/Index?noticeUID=CO1.NTC.2645583&amp;isFromPublicArea=True&amp;isModal=true&amp;asPopupView=true</t>
  </si>
  <si>
    <t>PRESTAR SUS SERVICIOS TECNICOS EN EL ÁREA DE GESTIÓN DE DESARROLLO LOCAL CDI, PARA LA ATENCION, RECEPCION Y TRAMITE DE LOS DOCUMENTOS Y CORRESPONDENCIA EN GENERAL DE ACUERDO CON LO ESTABLECIDO POR LA SECRETARIA DISTRITAL DE GOBIERNO</t>
  </si>
  <si>
    <t>FDLSC-CPS-056-2021</t>
  </si>
  <si>
    <t>JENNY PAOLA RODRIGUEZ LARA</t>
  </si>
  <si>
    <t>10 MESES</t>
  </si>
  <si>
    <t>https://community.secop.gov.co/Public/Tendering/OpportunityDetail/Index?noticeUID=CO1.NTC.1803720&amp;isFromPublicArea=True&amp;isModal=False</t>
  </si>
  <si>
    <t>PRESTAR SUR SERVICIOS PROFESIONALES ESPECIALIZADOS AL DESPACHO DEL ALCALDE LOCAL DE SAN CRISTÓBAL EN LA REVISIÓN DE LOS ASPECTOS JURÍDICOS, NORMATIVOS Y  POLICIVOS EN EL MARCO DE LAS FUNCIONES ADMINISTRATIVAS Y  APOYANDO TODAS LAS LABORES QUE SEAN DIRECCIONADAS POR EL ALCALDE LOCAL PARA CUMPLIR CON LA MISIÓN DE LA ALCALDÍA LOCAL DE SAN CRISTÓBAL.</t>
  </si>
  <si>
    <t>FDLSC-CPS-056-2022</t>
  </si>
  <si>
    <t>FDLSC-CD-035-2022</t>
  </si>
  <si>
    <t xml:space="preserve">MABEL LORENA MONTERO BARBOSA </t>
  </si>
  <si>
    <t>https://community.secop.gov.co/Public/Tendering/OpportunityDetail/Index?noticeUID=CO1.NTC.2604329&amp;isFromPublicArea=True&amp;isModal=true&amp;asPopupView=true</t>
  </si>
  <si>
    <t> 20225420001203</t>
  </si>
  <si>
    <t xml:space="preserve">	EL CONTRATISTA SE OBLIGA A PRESTAR SUS SERVICIOS PROFESIONALES AL FDLSC PARA APOYAR LA FORMULACION, SEGUIMIENTO Y SUPERVISION DE LOS PROCESOS CONTRACTUALES DERIVADOS DE LOS PROYECTOS DE INVERSION QUE LE SEAN ASIGNADOS</t>
  </si>
  <si>
    <t>FDLSC-CPS-057-2021</t>
  </si>
  <si>
    <t>GINA ANDREA REY AMADOR</t>
  </si>
  <si>
    <t>327 DÍAS</t>
  </si>
  <si>
    <t>https://community.secop.gov.co/Public/Tendering/OpportunityDetail/Index?noticeUID=CO1.NTC.1733177&amp;isFromPublicArea=True&amp;isModal=False</t>
  </si>
  <si>
    <t>CULTURA</t>
  </si>
  <si>
    <t>SAN CRISTÓBAL LE APUESTA A LA REACTIVACIÓN ECONÓMICA APOYANDO LO NUESTRO</t>
  </si>
  <si>
    <t>PRESTAR SUS SERVICIOS PROFESIONALES ESPECIALIZADOS PARA EL SEGUIMIENTO TÉCNICO Y  OPERATIVO EN LA FORMULACIÓN Y  SEGUIMIENTO DE LOS PROYECTOS DE INVERSIÓN RELACIONADOS CON TEMAS DE REACTIVACIÓN ECONÓMICA, EN EL MARCO DE LAS NECESIDADES Y CUMPLIMIENTO DEL PLAN DE DESARROLLO LOCAL DE SAN CRISTÓBAL</t>
  </si>
  <si>
    <t>FDLSC-CPS-057-2022</t>
  </si>
  <si>
    <t>FDLSC-CD-036-2022</t>
  </si>
  <si>
    <t>1 MES 07 DIAS</t>
  </si>
  <si>
    <t>12 MESES 7 DIAS</t>
  </si>
  <si>
    <t>https://community.secop.gov.co/Public/Tendering/OpportunityDetail/Index?noticeUID=CO1.NTC.2626935&amp;isFromPublicArea=True&amp;isModal=true&amp;asPopupView=true</t>
  </si>
  <si>
    <t xml:space="preserve">	PRESTAR LOS SERVICIOS PROFESIONALES A LA ALCALDÍA LOCAL DE SAN CRISTÓBAL, PARA LA EJECUCIÓN DE LAS ACTIVIDADES Y PROCESOS ADMINISTRATIVOS Y DE CAMPO RELACIONADOS CON LA REACTIVACIÓN ECONÓMICA EN EL MARCO DE LAS NECESIDADES DEL FONDO DE DESARROLLO LOCAL Y DINAMIZACIÓN PARA LA EJECUCIÓN DE LOS PROYECTOS QUE HACEN PARTE DEL PLAN DE DESARROLLO PARA SAN CRISTÓBAL.</t>
  </si>
  <si>
    <t>FDLSC-CPS-058-2021</t>
  </si>
  <si>
    <t>CARLOS JULIO VARGAS GOMEZ</t>
  </si>
  <si>
    <t>323 DÍAS</t>
  </si>
  <si>
    <t>https://community.secop.gov.co/Public/Tendering/OpportunityDetail/Index?noticeUID=CO1.NTC.1739035&amp;isFromPublicArea=True&amp;isModal=False</t>
  </si>
  <si>
    <t>FDLSC-CPS-058-2022</t>
  </si>
  <si>
    <t>ANA MARIA JIMENEZ DIAZ</t>
  </si>
  <si>
    <t>PRESTAR SUS SERVICIOS DE APOYO A LA GESTIÓN PARA EL PROYECTO DE SEPARACIÓN EN LA FUENTE, EN EL MARCO DE LOS VIGÍAS DEL RIESGO DE LA LOCALIDAD DE SAN CRISTÓBAL, A LA LUZ DEL PLAN DE DESARROLLO 2021-2024 UN NUEVO CONTRATO AMBIENTAL Y SOCIAL PARA SAN CRISTÓBAL</t>
  </si>
  <si>
    <t>FDLSC-CPS-059-2021</t>
  </si>
  <si>
    <t>EDISSON JOHAN HERNANDEZ VARGAS</t>
  </si>
  <si>
    <t>322 DÍAS</t>
  </si>
  <si>
    <t>https://community.secop.gov.co/Public/Tendering/OpportunityDetail/Index?noticeUID=CO1.NTC.1743864&amp;isFromPublicArea=True&amp;isModal=False</t>
  </si>
  <si>
    <t>ANGELICA PATARROYO</t>
  </si>
  <si>
    <t>PRESTAR SERVICIOS PROFESIONALES EN EL ÁREA DE GESTIÓN DE DESARROLLO LOCAL PARA LA FORMULACIÓN, EVALUACIÓN, PRESENTACIÓN Y SEGUIMIENTO A PROYECTOS DE INVERSIÓN LOCAL Y APOYAR LAS ACTIVIDADES DE PLANEACIÓN EN TEMAS ADMINISTRATIVOS Y EN LOS PROYECTOS DE INVERSIÓN LOCAL</t>
  </si>
  <si>
    <t>FDLSC-CPS-059-2022</t>
  </si>
  <si>
    <t>FDLSC-CD-037-2022</t>
  </si>
  <si>
    <t>28 DIAS</t>
  </si>
  <si>
    <t>11 MESES 28 DIAS</t>
  </si>
  <si>
    <t>https://community.secop.gov.co/Public/Tendering/OpportunityDetail/Index?noticeUID=CO1.NTC.2685913&amp;isFromPublicArea=True&amp;isModal=true&amp;asPopupView=true</t>
  </si>
  <si>
    <t>20225420014153</t>
  </si>
  <si>
    <t>PRESTAR LOS SERVICIOS PROFESIONALES PARA DESARROLLAR LA PRE - PRODUCCIÓN, PRODUCCIÓN Y POST- PRODUCCIÓN OPERATIVA DE LAS ACTIVIDADES Y ESPACIOS DE PARTICIPACIÓN QUE SE DESARROLLEN EN LA ALCALDÍA LOCAL DE SAN CRISTÓBAL</t>
  </si>
  <si>
    <t>FDLSC-CPS-060-2021</t>
  </si>
  <si>
    <t>ORLANDO ANDRES CUEVAS VALENCIA</t>
  </si>
  <si>
    <t>326 DÍAS</t>
  </si>
  <si>
    <t>IVONNE MARITZA VARGAS PADILLA</t>
  </si>
  <si>
    <t>https://community.secop.gov.co/Public/Tendering/OpportunityDetail/Index?noticeUID=CO1.NTC.1733089&amp;isFromPublicArea=True&amp;isModal=False</t>
  </si>
  <si>
    <t>PRESTAR    SERVICIOS PROFESIONALES EN EL ÁREA DE GESTIÓN DE DESARROLLO LOCAL PARA LA FORMULACIÓN, EVALUACIÓN, PRESENTACIÓN Y SEGUIMIENTO A PROYECTOS DE INVERSIÓN LOCAL, ASI CÓMO EL APOYO PARA EL REGISTRO DE LOS MISMOS EN LOS DIFERENTES SISTEMAS DE INFORMACIÓN.</t>
  </si>
  <si>
    <t>FDLSC-CPS-060-2022</t>
  </si>
  <si>
    <t>FDLSC-CD-038-2022</t>
  </si>
  <si>
    <t>ESTEFANIA MARTINEZ MELO</t>
  </si>
  <si>
    <t>https://community.secop.gov.co/Public/Tendering/OpportunityDetail/Index?noticeUID=CO1.NTC.2610518&amp;isFromPublicArea=True&amp;isModal=true&amp;asPopupView=true</t>
  </si>
  <si>
    <t>20225420019203</t>
  </si>
  <si>
    <t>1843</t>
  </si>
  <si>
    <t>SAN CRISTÓBAL SALUDABLE</t>
  </si>
  <si>
    <t>PRESTAR SUS SERVICIOS PROFESIONALES PARA EL SEGUIMIENTO TÉCNICO Y OPERATIVO DE LOS EVENTOS RELACIONADOS CON LA EMERGENCIA COVID 19 Y LA FORMULACION Y SEGUIMIENTO DE LOS PROYECTOS DE INVERSIÓN RELACIONADOS CON TEMAS DE SALUD, EN EL MARCO DE LAS NECESIDADES DE LA ALCALDÍA LOCAL DE SAN CRISTÓBAL.</t>
  </si>
  <si>
    <t>FDLSC-CPS-061-2021</t>
  </si>
  <si>
    <t>JENNY ANDREA MONTOYA HERNANDEZ</t>
  </si>
  <si>
    <t>https://community.secop.gov.co/Public/Tendering/OpportunityDetail/Index?noticeUID=CO1.NTC.1743549&amp;isFromPublicArea=True&amp;isModal=False</t>
  </si>
  <si>
    <t>SALUD</t>
  </si>
  <si>
    <t>PRESTAR SERVICIOS PROFESIONALES ESPECIALIZADOS EN EL ÁREA DE GESTION DE DESARROLLO LOCAL PARA LA FORMULACIÓN, EVALUACIÓN Y SEGUIMIENTO DE LOS PROYECTOS DE GESTIÓN AMBIENTAL, EN CUMPLIMIENTO A LAS METAS ESTABLECIDAS EN EL PLAN DE DESARROLLO LOCAL 2021 2024</t>
  </si>
  <si>
    <t>FDLSC-CPS-061-2022</t>
  </si>
  <si>
    <t>FDLSC-CD-039-2022</t>
  </si>
  <si>
    <t>3 MESES 6 DÍAS / 21 DIAS</t>
  </si>
  <si>
    <t>11 MESES 27 DIAS</t>
  </si>
  <si>
    <t>https://community.secop.gov.co/Public/Tendering/OpportunityDetail/Index?noticeUID=CO1.NTC.2605998&amp;isFromPublicArea=True&amp;isModal=true&amp;asPopupView=true</t>
  </si>
  <si>
    <t xml:space="preserve">PRESTAR LOS SERVICIOS PROFESIONALES A LA ALCALDÍA LOCAL DE SAN CRISTOBAL, PARA LA EJECUCIÓN DE LAS ACTIVIDADES COMUNITARIAS Y DE APOYO A LOS PROCESOS DE PARTICIPACIÓN EN EL MARCO DEL SISTEMA LOCAL Y DISTRITAL DE PARTICIPACIÓN, LAS RELACIONES INTERINSTITUCIONALES Y LA EJECUCIÓN DE LOS PROYECTOS QUE HACEN PARTE DEL PLAN DE DESARROLLO	</t>
  </si>
  <si>
    <t>FDLSC-CPS-062-2021</t>
  </si>
  <si>
    <t xml:space="preserve">ROCIO SALGADO ESPARZA </t>
  </si>
  <si>
    <t>https://community.secop.gov.co/Public/Tendering/OpportunityDetail/Index?noticeUID=CO1.NTC.1744833&amp;isFromPublicArea=True&amp;isModal=False</t>
  </si>
  <si>
    <t>PRESTAR LOS SERVICIOS DE MENSAJERÍA EN MOTO CON EL FIN DE APOYAR LAS LABORES DE ENTREGA Y RECIBO DE LAS COMUNICACIONES EMITIDAS O RECIBIDAS POR LA ALCALDÍA LOCAL DE SAN CRISTÓBAL.</t>
  </si>
  <si>
    <t>FDLSC-CPS-062-2022</t>
  </si>
  <si>
    <t>FDLSC-CD-040-2022</t>
  </si>
  <si>
    <t>IOSIF DAVID ORTIZ RODRIGUEZ</t>
  </si>
  <si>
    <t>FDLSC-CPS-063-2021</t>
  </si>
  <si>
    <t>DIANA MARCELA TIBATA AVELLANEDA</t>
  </si>
  <si>
    <t>MARTHA  ESPERANZA ROMERO NIÑO</t>
  </si>
  <si>
    <t>https://community.secop.gov.co/Public/Tendering/OpportunityDetail/Index?noticeUID=CO1.NTC.1744533&amp;isFromPublicArea=True&amp;isModal=False</t>
  </si>
  <si>
    <t>PRESTAR SUS SERVICIOS DE APOYO TÉCNICO EN LA GESTIÓN LOCAL Y ACOMPAÑAMIENTO EN TERRITORIO EN CADA UNA DE LAS ACCIONES ADELANTADAS POR EL DESPACHO LOCAL, EN EL MARCO DEL PLAN DE DESARROLLO LOCAL DE SAN CRISTÓBAL 2021-2024.</t>
  </si>
  <si>
    <t>FDLSC-CPS-063-2022</t>
  </si>
  <si>
    <t>FDLSC-CD-041-2022</t>
  </si>
  <si>
    <t>https://community.secop.gov.co/Public/Tendering/OpportunityDetail/Index?noticeUID=CO1.NTC.2618793&amp;isFromPublicArea=True&amp;isModal=true&amp;asPopupView=true</t>
  </si>
  <si>
    <t>DESPACHO-LOGISTICA</t>
  </si>
  <si>
    <t xml:space="preserve">	FDLSC-CPS-0064-2021</t>
  </si>
  <si>
    <t xml:space="preserve">JOHN JAIRO GONZALEZ ARBOLEDA </t>
  </si>
  <si>
    <t>320 DÍAS</t>
  </si>
  <si>
    <t>https://community.secop.gov.co/Public/Tendering/OpportunityDetail/Index?noticeUID=CO1.NTC.1752807&amp;isFromPublicArea=True&amp;isModal=Falsehttps://community.secop.gov.co/Public/Tendering/ContractNoticePhases/View?PPI=CO1.PPI.11988520&amp;isFromPublicArea=True&amp;isModal=False</t>
  </si>
  <si>
    <t>FDLSC-CPS-064-2022</t>
  </si>
  <si>
    <t>LAURA ISABEL ACOSTA PARRA</t>
  </si>
  <si>
    <t>DERLY NATALI GOMEZ AVILA</t>
  </si>
  <si>
    <t xml:space="preserve">PRESTAR LOS SERVICIOS TÉCNICOS PARA LA OPERACIÓN, SEGUIMIENTO Y CUMPLIMIENTO DE LOS PROCESOS Y PROCEDIMIENTOS DEL SERVICIO APOYOS ECONÓMICOS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t>
  </si>
  <si>
    <t xml:space="preserve">	FDLSC-CPS-065-2021</t>
  </si>
  <si>
    <t>KAREN YUFFENI QUINTERO MAHECHA</t>
  </si>
  <si>
    <t>https://community.secop.gov.co/Public/Tendering/OpportunityDetail/Index?noticeUID=CO1.NTC.1747604&amp;isFromPublicArea=True&amp;isModal=False</t>
  </si>
  <si>
    <t>FDLSC-CPS-065-2022</t>
  </si>
  <si>
    <t>JULIETH NATALIA TORRES CAPERA</t>
  </si>
  <si>
    <t>ANGIE LICETH TORRES CAPERA</t>
  </si>
  <si>
    <t xml:space="preserve">	PRESTAR SUS SERVICIOS PROFESIONALES EN EL ÁREA DE GESTIÓN DE DESARROLLO LOCAL PARA LA FORMULACIÓN, EVALUACIÓN, PRESENTACIÓN Y SEGUIMIENTO A PROYECTOS DE INVERSIÓN EN SALUD</t>
  </si>
  <si>
    <t>FDLSC-CPS-066-2021</t>
  </si>
  <si>
    <t>ADRIANA MARIA ESPITIA MONTERO</t>
  </si>
  <si>
    <t>9 DÍAS</t>
  </si>
  <si>
    <t>https://community.secop.gov.co/Public/Tendering/OpportunityDetail/Index?noticeUID=CO1.NTC.1747295&amp;isFromPublicArea=True&amp;isModal=False</t>
  </si>
  <si>
    <t>GEYNNER GONZALEZ</t>
  </si>
  <si>
    <t>PRESTAR SUS SERVICIOS PROFESIONALES PARA LA GESTIÓN EN EL ÁREA DE DESARROLLO LOCAL DE SAN CRISTÓBAL, EN EL APOYO DE LA FORMULACIÓN, PLANEACIÓN, PRESENTACIÓN Y SEGUIMIENTO DE LOS PROYECTOS DE INFRAESTRUCTURA Y OBRAS CIVILES QUE DESARROLLE LA ENTIDAD, Y EN LOS REQUERIMIENTOS DE INFRAESTRUCTURA CIVIL QUE TENGA LA ALCALDÍA LOCAL DE SAN CRISTÓBAL</t>
  </si>
  <si>
    <t>FDLSC-CPS-066-2022</t>
  </si>
  <si>
    <t>FDLSC-CD-042-2022</t>
  </si>
  <si>
    <t>JAIME DARIO PARDO RODRIGUEZ</t>
  </si>
  <si>
    <t>https://community.secop.gov.co/Public/Tendering/OpportunityDetail/Index?noticeUID=CO1.NTC.2650099&amp;isFromPublicArea=True&amp;isModal=true&amp;asPopupView=true</t>
  </si>
  <si>
    <t xml:space="preserve">	FDLSC-CPS-067-2021</t>
  </si>
  <si>
    <t>MARIO CHAVARRO</t>
  </si>
  <si>
    <t>https://community.secop.gov.co/Public/Tendering/OpportunityDetail/Index?noticeUID=CO1.NTC.1751511&amp;isFromPublicArea=True&amp;isModal=False</t>
  </si>
  <si>
    <t>FDLSC-CPS-067-2022</t>
  </si>
  <si>
    <t>ENDER ERNESTO BECERRA ROJANO</t>
  </si>
  <si>
    <t>PRESTAR SUS SERVICIOS PERSONALES PARA APOYAR CON LA CONDUCCIÓN DE LOS VEHÍCULOS LIVIANOS, PESADOS Y/O MAQUINARIA PESADA QUE SE ENCUENTRAN AL SERVICIO DE LAS ACTIVIDADES QUE SE DESARROLLAN EN EL FDL</t>
  </si>
  <si>
    <t>FDLSC-CPS-068-2021</t>
  </si>
  <si>
    <t>BAUDILIO DURAN MENDIVELSO</t>
  </si>
  <si>
    <t>https://community.secop.gov.co/Public/Tendering/OpportunityDetail/Index?noticeUID=CO1.NTC.1751719&amp;isFromPublicArea=True&amp;isModal=False</t>
  </si>
  <si>
    <t>FDLSC-CPS-068-2022</t>
  </si>
  <si>
    <t>SERGIO ALEJANDRO GAONA CASAS</t>
  </si>
  <si>
    <t>EMILIA ESMERALDA GUERRA PEREZ</t>
  </si>
  <si>
    <t xml:space="preserve">	EL CONTRATISTA SE OBLIGA CON EL FONDO DE DESARROLLO LOCAL DE SAN CRISTOBAL A LA PRESTACIÓN DE SERVICIOS PROFESIONALES ÁREA DE GESTIÓN DE DESARROLLO LOCAL PARA LA FORMULACIÓN, EVALUACIÓN, PRESENTACIÓN Y SEGUIMIENTO DE LOS PROYECTOS DE INVERSIÓN LOCAL No 1724, 1790 y LOS COMPONENTES UNO, DOS Y TRES DEL PROYECTO 1811 EN CUMPLIMIENTO DEL PLAN DE DESARROLLO 2021 -2024.</t>
  </si>
  <si>
    <t>FDLSC-CPS-069-2021</t>
  </si>
  <si>
    <t>LINDA VANNESA ACUÑA RAMIREZ</t>
  </si>
  <si>
    <t>https://community.secop.gov.co/Public/Tendering/OpportunityDetail/Index?noticeUID=CO1.NTC.1752162&amp;isFromPublicArea=True&amp;isModal=False</t>
  </si>
  <si>
    <t>FDLSC-CPS-069-2022</t>
  </si>
  <si>
    <t>GLORIA PATRICIA GOMEZ PEÑUELA</t>
  </si>
  <si>
    <t xml:space="preserve">	EL CONTRATISTA SE OBLIGA PARA CON LA ALCALDÍA LOCAL DE SAN CRISTOBAL A PRESTAR SUS SERVICIOS EN EL ÁREA DE GESTIÓN DE DESARROLLO LOCAL CDI, PARA LA ATENCION, RECEPCION Y TRAMITE DE LOS DOCUMENTOS Y CORRESPONDENCIA EN GENERAL, EN EL HORARIO DE ATENCION ESTABLECIDO POR LA SECRETARIA DISTRITAL DE GOBIERNO</t>
  </si>
  <si>
    <t xml:space="preserve">	FDLSC-CPS-070-2021</t>
  </si>
  <si>
    <t>https://community.secop.gov.co/Public/Tendering/OpportunityDetail/Index?noticeUID=CO1.NTC.1752272&amp;isFromPublicArea=True&amp;isModal=False</t>
  </si>
  <si>
    <t>FDLSC-CPS-070-2022</t>
  </si>
  <si>
    <t>JAHIR ANDRES MORENO VIATELLA</t>
  </si>
  <si>
    <t xml:space="preserve">	PRESTAR LOS SERVICIOS PROFESIONALES A LA ALCALDÍA LOCAL DE SAN CRISTOBAL, PARA LA EJECUCIÓN DE LAS ACTIVIDADES COMUNITARIAS Y DE APOYO A LOS PROCESOS DE PARTICIPACIÓN EN EL MARCO DEL SISTEMA LOCAL Y DISTRITAL DE PARTICIPACIÓN, LAS RELACIONES INTERINSTITUCIONALES Y LA EJECUCIÓN DE LOS PROYECTOS QUE HACEN PARTE DEL PLAN DE DESARROLLO</t>
  </si>
  <si>
    <t>FDLSC-CPS-071-2021</t>
  </si>
  <si>
    <t>BEBLIN LORENA BAGUI MINA</t>
  </si>
  <si>
    <t>https://community.secop.gov.co/Public/Tendering/OpportunityDetail/Index?noticeUID=CO1.NTC.1752807&amp;isFromPublicArea=True&amp;isModal=False</t>
  </si>
  <si>
    <t>FDLSC-CPS-071-2022</t>
  </si>
  <si>
    <t>JORGE ALEJANDRO ALAYON MORA</t>
  </si>
  <si>
    <t xml:space="preserve">	PRESTAR SUS SERVICIOS PROFESIONALES ESPECIALIZADOS PARA IMPLEMENTAR DE MANERA TRANSVERSAL LOS PROCEDIMIENTOS TÉCNICOS QUE ADELANTE LA ADMINSITRACIÓN EN ARAS DE ATENDER LOS PROGRAMAS SOCIALES COMO BOGOTÁ SOLIDARIA EN CASA PARA LA LOCALIDAD DE SAN CRISTÓBAL Y LOS DEMÁS QUE SE DERIVEN DE LAS ESTRATEGIAS INTERINSTITUCIONALES</t>
  </si>
  <si>
    <t>FDLSC-CPS-072-2021</t>
  </si>
  <si>
    <t>NELSON RODOLFO OSORIO PINILLA</t>
  </si>
  <si>
    <t>315 DÍAS</t>
  </si>
  <si>
    <t xml:space="preserve">https://community.secop.gov.co/Public/Tendering/OpportunityDetail/Index?noticeUID=CO1.NTC.1761068&amp;isFromPublicArea=True&amp;isModal=False
</t>
  </si>
  <si>
    <t>PRESTAR SUS SERVICIOS PROFESIONALES PARA EL FONDO DE DESARROLLO LOCAL DE SAN CRISTOBAL EN LO REFERENTE AL SECTOR HÁBITAT, A LA LUZ DEL PLAN DE DESARROLLO 2021-2024 UN NUEVO CONTRATO AMBIENTAL Y SOCIAL PARA SAN CRISTOBAL</t>
  </si>
  <si>
    <t>FDLSC-CPS-072-2022</t>
  </si>
  <si>
    <t>FDLSC-CD-043-2022</t>
  </si>
  <si>
    <t>1 MES 08 DIAS</t>
  </si>
  <si>
    <t>12 MESES 8 DIAS</t>
  </si>
  <si>
    <t>https://community.secop.gov.co/Public/Tendering/OpportunityDetail/Index?noticeUID=CO1.NTC.2625927&amp;isFromPublicArea=True&amp;isModal=true&amp;asPopupView=true</t>
  </si>
  <si>
    <t>EL CONTRATISTA SE OBLIGA CON EL FONDO DE DESARROLLO LOCAL A PRESTAR SUS SERVICIOS PROFESIONALES PARA APOYAR A EL (LA) ALCALDE (SA) LOCAL EN LA GESTIÓN DE LOS ASUNTOS RELACIONADOS CON SEGURIDAD CIUDADANA, CONVIVENCIA Y PREVENCIÓN DE CONFLICTIVIDADES, VIOLENCIAS Y DELITOS EN LA LOCALIDAD, DE CONFORMIDAD CON EL MARCO NORMATIVO APLICABLE EN LA MATERIA.</t>
  </si>
  <si>
    <t xml:space="preserve">	FDLSC-CPS-073-2021</t>
  </si>
  <si>
    <t>https://community.secop.gov.co/Public/Tendering/OpportunityDetail/Index?noticeUID=CO1.NTC.1758210&amp;isFromPublicArea=True&amp;isModal=False</t>
  </si>
  <si>
    <t>FDLSC-CPS-073-2022</t>
  </si>
  <si>
    <t>CRISTIAN CAMILO MORENO GARRIDO</t>
  </si>
  <si>
    <t>ANULADO</t>
  </si>
  <si>
    <t>APOYAR LAS INSPECCIONES DE POLICÍA CON EL INGRESO DE INFORMACIÓN, USO Y APROPIACIÓN DE LOS SISTEMAS DE INFORMACIÓN VIGENTES DISPUESTOS PARA LAS ACTUACIONES DE POLICÍA.</t>
  </si>
  <si>
    <t>FDLSC-CPS-074-2022</t>
  </si>
  <si>
    <t>FDLSC-CD-044-2022</t>
  </si>
  <si>
    <t>LUISA FERNANDA RUSSI RAMOS</t>
  </si>
  <si>
    <t>3 MESES 5 DÍAS</t>
  </si>
  <si>
    <t>11 MESES 5 DIAS</t>
  </si>
  <si>
    <t>https://community.secop.gov.co/Public/Tendering/OpportunityDetail/Index?noticeUID=CO1.NTC.2639604&amp;isFromPublicArea=True&amp;isModal=true&amp;asPopupView=true</t>
  </si>
  <si>
    <t>INSPECCIONES</t>
  </si>
  <si>
    <t>MARITZA ROMERO PINEDA Profesional Especializado Código 222 Grado 24</t>
  </si>
  <si>
    <t>20225420001223</t>
  </si>
  <si>
    <t xml:space="preserve">	PRESTAR SUS SERVICIOS PROFESIONALES PARA ATENDER TODO LO RELACIONADO AL PROYECTO 1866 "SAN CRISTÓBAL PREPARADA ANTE EMERGENCIAS, A LA LUZ DEL PLAN DE DESARROLLO LOCAL "UN NUEVO CONTRATO AMBIENTAL Y SOCIAL PARA SAN CRISTÓBAL 2021-2024</t>
  </si>
  <si>
    <t xml:space="preserve">	FDLSC-CPS-075-2021</t>
  </si>
  <si>
    <t>JUAN SEBASTIAN RODRIGUEZ AMARILLO</t>
  </si>
  <si>
    <t>12 DÍAS</t>
  </si>
  <si>
    <t>https://community.secop.gov.co/Public/Tendering/OpportunityDetail/Index?noticeUID=CO1.NTC.1762263&amp;isFromPublicArea=True&amp;isModal=False</t>
  </si>
  <si>
    <t>RIESGOS</t>
  </si>
  <si>
    <t>FDLSC-CPS-075-2022</t>
  </si>
  <si>
    <t>GIOVANNI CANCINO CONTENTO</t>
  </si>
  <si>
    <t>INSPECCION 4B</t>
  </si>
  <si>
    <t>JUAN CARLOS GUARIN FERRER</t>
  </si>
  <si>
    <t>20225420001313</t>
  </si>
  <si>
    <t>PRESTAR SUS SERVICIOS PROFESIONALES PARA REALIZAR EL ACOMPAÑAMIENTO OPERATIVO Y COMUNITARIO DE LAS JUNTAS DE ACCIÓN COMUNAL, INSTANCIAS DE PARTICIPACION, SECTORES POBLACIONALES Y SU INTERLOCUCIÓN CON LA JUNTA ADMINISTRADORA LOCAL DE SAN CRISTÓBAL</t>
  </si>
  <si>
    <t>FDLSC-CPS-076-2021</t>
  </si>
  <si>
    <t>https://community.secop.gov.co/Public/Tendering/OpportunityDetail/Index?noticeUID=CO1.NTC.1761554&amp;isFromPublicArea=True&amp;isModal=False</t>
  </si>
  <si>
    <t>DESPACHO - JAL</t>
  </si>
  <si>
    <t>PRESTAR SUS SERVICIOS DE APOYO PARA REALIZAR LA CONDUCCIÓN DE LOS VEHÍCULOS LIVIANOS, PESADOS Y/O MAQUINARIA PESADA QUE SE ENCUENTRE AL SERVICIO DE LAS ACTIVIDADES DESARROLLADAS EN EL FDL.</t>
  </si>
  <si>
    <t>FDLSC-CPS-076-2022</t>
  </si>
  <si>
    <t>FDLSC-CD-045-2022</t>
  </si>
  <si>
    <t>CARLOS ALBERTO BECERRA UBAQUE</t>
  </si>
  <si>
    <t>https://community.secop.gov.co/Public/Tendering/OpportunityDetail/Index?noticeUID=CO1.NTC.2635361&amp;isFromPublicArea=True&amp;isModal=true&amp;asPopupView=true</t>
  </si>
  <si>
    <t>13-30-11-60-12-10-00000-1803</t>
  </si>
  <si>
    <t>SAN CRISTOBAL PROMOTORA DEL ARTE, LA CULTURA Y EL PATRIMONIO</t>
  </si>
  <si>
    <t>PRESTAR SUS SERVICIOS PROFESIONALES AL ÁREA DE GESTIÓN DE DESARROLLO LOCAL, EN EL APOYO A LA FORMULACIÓN Y SUPERVISIÓN DE LOS CONTRATOS Y/O CONVENIOS QUE LE SEAN DESIGNADOS Y DEMÁS ACTIVIDADES QUE SE REQUIERAN, DE CONFORMIDAD CON LOS ESTUDIOS PREVIOS</t>
  </si>
  <si>
    <t>FDLSC-CPS-077-2021</t>
  </si>
  <si>
    <t>DIANA MARIA ZAPATA ALBA</t>
  </si>
  <si>
    <t xml:space="preserve">https://community.secop.gov.co/Public/Tendering/OpportunityDetail/Index?noticeUID=CO1.NTC.1761616&amp;isFromPublicArea=True&amp;isModal=False
</t>
  </si>
  <si>
    <t>GINNA ANDREA REY AMADOR</t>
  </si>
  <si>
    <t>FDLSC-CPS-077-2022</t>
  </si>
  <si>
    <t xml:space="preserve">	FDLSC-CPS-078-2021</t>
  </si>
  <si>
    <t>HELLMAN GIOVANNY PEREZ VELANDIA</t>
  </si>
  <si>
    <t>https://community.secop.gov.co/Public/Tendering/OpportunityDetail/Index?noticeUID=CO1.NTC.1766051&amp;isFromPublicArea=True&amp;isModal=False</t>
  </si>
  <si>
    <t>FDLSC-CPS-078-2022</t>
  </si>
  <si>
    <t>ERNEY SACHICA RAVELO</t>
  </si>
  <si>
    <t>1872</t>
  </si>
  <si>
    <t>PARTICIPACION CIUDADANA PARA EL DESARROLLO LOCAL</t>
  </si>
  <si>
    <t xml:space="preserve">	FDLSC-CPS-079-2021</t>
  </si>
  <si>
    <t>JORGE ENRIQUE CHAVES BARRERA</t>
  </si>
  <si>
    <t>https://community.secop.gov.co/Public/Tendering/OpportunityDetail/Index?noticeUID=CO1.NTC.1762381&amp;isFromPublicArea=True&amp;isModal=False</t>
  </si>
  <si>
    <t>FDLSC-CPS-079-2022</t>
  </si>
  <si>
    <t>PRESTAR SUS SERVICIOS PARA APOYAR LAS ACTIVIDADES A EJECUTAR POR EL EQUIPO DE MANTENIMIENTO, ADECUACIÓN Y REPARACIÓN DE LAS VÍAS DE LA MALLA VIAL LOCAL Y LA RECUPERACIÓN DE LOS ESPACIOS PÚBLICOS DE LA LOCALIDAD DE SAN CRISTOBAL EN EL MARCO DEL PROYECTO PARA EL PLAN DE DESARROLLO 2021-2024</t>
  </si>
  <si>
    <t xml:space="preserve">	FDLSC-CPS-080-2021</t>
  </si>
  <si>
    <t>MONICA PATRICIA CORTES TOBO</t>
  </si>
  <si>
    <t>https://community.secop.gov.co/Public/Tendering/OpportunityDetail/Index?noticeUID=CO1.NTC.1762445&amp;isFromPublicArea=True&amp;isModal=False</t>
  </si>
  <si>
    <t>FDLSC-CPS-080-2022</t>
  </si>
  <si>
    <t>PABLO LEONARDO RICO RODRIGUEZ</t>
  </si>
  <si>
    <t>PRESTAR SUS SERVICIOS PROFESIONALES PARA LA GESTIÓN EN EL ÁREA DE DESARROLLO LOCAL DE SAN CRISTOBAL, EN EL APOYO DE LA FORMULACIÓN, PLANEACIÓN, PRESENTACIÓN Y SEGUIMIENTO DE LOS PROYECTOS DE INFRAESTRUCTURA Y OBRAS CIVILES QUE DESARROLLE LA ENTIDAD, Y EN LOS REQUERIMIENTOS DE INFRAESTRUCTURA CIVIL QUE TENGA LA ALCALDÍA LOCAL DE SAN CRISTOBAL</t>
  </si>
  <si>
    <t xml:space="preserve">	FDLSC-CPS-081-2021</t>
  </si>
  <si>
    <t>JULIAN DAVID HERRERA SANDOVAL</t>
  </si>
  <si>
    <t>https://community.secop.gov.co/Public/Tendering/OpportunityDetail/Index?noticeUID=CO1.NTC.1766881&amp;isFromPublicArea=True&amp;isModal=False</t>
  </si>
  <si>
    <t>FDLSC-CPS-081-2022</t>
  </si>
  <si>
    <t>LUIS ERNESTO VARGAS AROCA</t>
  </si>
  <si>
    <t>PRESTAR LOS SERVICIOS PROFESIONALES A LA ALCALDÍA LOCAL DE SAN CRISTÓBAL, PARA LA EJECUCIÓN DE LAS ACTIVIDADES Y PROCESOS ADMINISTRATIVOS Y DE CAMPO RELACIONADOS CON LA REACTIVACIÓN ECONÓMICA EN EL MARCO DE LAS NECESIDADES DEL FONDO DE DESARROLLO LOCAL Y DINAMIZACIÓN PARA LA EJECUCIÓN DE LOS PROYECTOS QUE HACEN PARTE DEL PLAN DE DESARROLLO LOCAL.</t>
  </si>
  <si>
    <t xml:space="preserve">	FDLSC-CPS-082-2021</t>
  </si>
  <si>
    <t>ANDREA STEPHANIE DAVILA CARO</t>
  </si>
  <si>
    <t>https://community.secop.gov.co/Public/Tendering/OpportunityDetail/Index?noticeUID=CO1.NTC.1770588&amp;isFromPublicArea=True&amp;isModal=False</t>
  </si>
  <si>
    <t>MONICA ALEJANDRA PERILLA FONTECHA</t>
  </si>
  <si>
    <t>FDLSC-CPS-082-2022</t>
  </si>
  <si>
    <t>WILLIAM ARMANDO RUIZ MUÑOZ</t>
  </si>
  <si>
    <t xml:space="preserve">	PRESTAR SUS SERVICIOS PROFESIONALES PARA LA GESTIÓN EN EL AREA DE DESARROLLO LOCAL DE SAN CRISTOBAL, EN EL APOYO DE LA FORMULACION, PLANEACION, PRESENTACIÓN Y SEGUIMIENTO DE LOS PROYECTOS DE INFRAESTRUCTURA Y OBRAS CIVILES QUE DESARROLLE LA ENTIDAD, Y EN LOS REQUERMIENTOS DE INFRAESTRUCTURA CIVIL QUE TENGA LA ALCALDIA LOCAL DE SAN CRISTOBAL</t>
  </si>
  <si>
    <t>FDLSC-CPS-083-2021</t>
  </si>
  <si>
    <t>MIGUEL ANDRES BEJARANO ALFONSO</t>
  </si>
  <si>
    <t>313 DÍAS</t>
  </si>
  <si>
    <t>https://community.secop.gov.co/Public/Tendering/OpportunityDetail/Index?noticeUID=CO1.NTC.1777708&amp;isFromPublicArea=True&amp;isModal=False</t>
  </si>
  <si>
    <t>FDLSC-CPS-083-2022</t>
  </si>
  <si>
    <t>BRAYAN STICK BARBOSA CENDALES</t>
  </si>
  <si>
    <t>Apoyar administrativa y asistencialmente al Área de Gestión Policiva para realizar el trámite general de los Comparendos de acuerdo al Código Nacional de Policía y convivencia</t>
  </si>
  <si>
    <t xml:space="preserve">
FDLSC-CPS-084-2021</t>
  </si>
  <si>
    <t>ROCIO DEL PILAR QUIÑONES GUZMAN</t>
  </si>
  <si>
    <t>https://community.secop.gov.co/Public/Tendering/OpportunityDetail/Index?noticeUID=CO1.NTC.1809099&amp;isFromPublicArea=True&amp;isModal=False</t>
  </si>
  <si>
    <t>MARITZA ROMERO PINEDA</t>
  </si>
  <si>
    <t>PRESTAR SUS SERVICIOS PROFESIONALES PARA APOYAR Y  ORIENTAR LA IMPLEMENTACIÓN DEL PROYECTO DE INVERSIÓN VINCULADO AL PROGRAMA JÓVENES A LA U, EN EL MARCO DEL PLAN DE DESARROLLO LOCAL ¿UN NUEVO CONTRATO SOCIAL Y AMBIENTAL PARA SAN CRISTÓBAL, 2021- 2024</t>
  </si>
  <si>
    <t>FDLSC-CPS-084-2022</t>
  </si>
  <si>
    <t>FDLSC-CD-046-2022</t>
  </si>
  <si>
    <t>JULIO ALEXANDER RIVERA CACHOPE</t>
  </si>
  <si>
    <t>https://community.secop.gov.co/Public/Tendering/OpportunityDetail/Index?noticeUID=CO1.NTC.2674929&amp;isFromPublicArea=True&amp;isModal=true&amp;asPopupView=true</t>
  </si>
  <si>
    <t>EDUCACIÓN SUPERIOR</t>
  </si>
  <si>
    <t>EL CONTRATISTA SE OBLIGA CON EL FONDO DE DESARROLLO LOCAL DE SAN CRISTOBAL A PRESTAR SUS SERVICIOS PROFESIONALES PARA LA IMPLEMENTACIÓN, SOCIALIZACIÓN, EVALUACIÓN Y SEGUIMIENTO DEL SISTEMA INTEGRADO DE GESTIÓN DE CALIDAD (SIG), ORIENTADO AL DESARROLLO EFICIENTE DE PROCESOS Y PROCEDIMIENTOS EN CUMPLIMIENTO A LAS METAS ESTABLECIDAS EN EL PLAN DE DESARROLLO LOCAL 2021-2024</t>
  </si>
  <si>
    <t xml:space="preserve">	FDLSC-CPS-085-2021</t>
  </si>
  <si>
    <t>23 DIAS</t>
  </si>
  <si>
    <t>https://community.secop.gov.co/Public/Tendering/OpportunityDetail/Index?noticeUID=CO1.NTC.1775513&amp;isFromPublicArea=True&amp;isModal=False</t>
  </si>
  <si>
    <t>1870</t>
  </si>
  <si>
    <t>MUJERES EMPODERADAS EN SAN CRISTÓBAL</t>
  </si>
  <si>
    <t>PRESTACIÓN DE SERVICIOS DE APOYO A LA GESTIÓN, PARA EL LEVANTAMIENTO DE INFORMACIÓN, ACOMPAÑAMIENTO Y ORIENTACIÓN, DERIVADOS DE LA ATENCIÓN A LA MUJER Y A LA COMUNIDAD EN EL MARCO DEL PROYECTO DE INVERSIÓN Y EL PLAN DE DESARROLLO LOCAL 2021-2024.</t>
  </si>
  <si>
    <t>FDLSC-CPS-085-2022</t>
  </si>
  <si>
    <t>FDLSC-CD-047-2022</t>
  </si>
  <si>
    <t>CAMILA ANDREA MENDIETA MONSALVE</t>
  </si>
  <si>
    <t>https://community.secop.gov.co/Public/Tendering/OpportunityDetail/Index?noticeUID=CO1.NTC.2655616&amp;isFromPublicArea=True&amp;isModal=true&amp;asPopupView=true</t>
  </si>
  <si>
    <t>MUJER Y EQUIDAD DE GÉNERO</t>
  </si>
  <si>
    <t>MONICA ALEJANDRA BERNAL FORIGUA</t>
  </si>
  <si>
    <t> 20225420001193</t>
  </si>
  <si>
    <t xml:space="preserve">	PRESTAR LOS SERVICIOS PROFESIONALES AL FONDO DE DESARROLLO LOCAL EN EL SEGUIMIENTO JURÍDICO Y ADMINISTRATIVO DE LOS PROYECTOS DE INVERSIÓN EN EL CUMPLIMIENTO DE METAS EN EL MARCO DEL PLAN DE DESARROLLO LOCAL 2021-2024</t>
  </si>
  <si>
    <t xml:space="preserve">	FDLSC-CPS-086-2021</t>
  </si>
  <si>
    <t>LUISA FERNANDA BURGOS FUENTES</t>
  </si>
  <si>
    <t>https://community.secop.gov.co/Public/Tendering/OpportunityDetail/Index?noticeUID=CO1.NTC.1784270&amp;isFromPublicArea=True&amp;isModal=False</t>
  </si>
  <si>
    <t>PRESTAR SUS SERVICIOS DE APOYO ASISTENCIAL PARA LA PROMOCIÓN DE LA SEPARACIÓN EN LA FUENTE Y RECICLAJE, A LA LUZ DEL PLAN DE DESARROLLO 2021-2024 UN NUEVO CONTRATO AMBIENTAL Y SOCIAL PARA SAN CRISTÓBAL</t>
  </si>
  <si>
    <t>FDLSC-CPS-086-2022</t>
  </si>
  <si>
    <t>FDLSC-CD-048-2022</t>
  </si>
  <si>
    <t>KEVIN HERNAN BUITRAGO TORRES</t>
  </si>
  <si>
    <t>PENDIENTE DE APROBACION</t>
  </si>
  <si>
    <t>https://community.secop.gov.co/Public/Tendering/OpportunityDetail/Index?noticeUID=CO1.NTC.2783606&amp;isFromPublicArea=True&amp;isModal=true&amp;asPopupView=true</t>
  </si>
  <si>
    <t>SEPARACION EN LA FUENTE</t>
  </si>
  <si>
    <t xml:space="preserve">	PRESTAR SERVICIOS PROFESIONALES Y DE APOYO JURIDICO EN LAS ETAPAS CONTRACTUALES Y POSCONTRACTUALES, LIQUIDACION DE CONTRATOS Y APOYO EN LA DEPURACIÓN DE OBLIGACIONES POR PAGAR</t>
  </si>
  <si>
    <t>FDLSC-CPS-087-2021</t>
  </si>
  <si>
    <t>JOSE MAURICIO MARTINEZ ASCENCIO</t>
  </si>
  <si>
    <t>https://community.secop.gov.co/Public/Tendering/OpportunityDetail/Index?noticeUID=CO1.NTC.1792858&amp;isFromPublicArea=True&amp;isModal=False</t>
  </si>
  <si>
    <t>MARIA ANGELICA GARZON VERA</t>
  </si>
  <si>
    <t>PRESTAR SUS SERVICIOS TECNICOS DE APOYO CONTABLE EN LOS PROCESOS DE CAUSACIÓN, SISTEMATIZACION, REGISTROS DE INFORMACIÓN Y PRESENTACION DE INFORMES, DANDO CUMPLIMIENTO A LAS POLITICAS CONTABLES APLICABLES A LA SECRETARIA DE GOBIERNO Y LOS FONDOS DE DESARROLLO LOCAL.</t>
  </si>
  <si>
    <t>FDLSC-CPS-087-2022</t>
  </si>
  <si>
    <t>FDLSC-CD-049-2022</t>
  </si>
  <si>
    <t>https://community.secop.gov.co/Public/Tendering/OpportunityDetail/Index?noticeUID=CO1.NTC.2631302&amp;isFromPublicArea=True&amp;isModal=true&amp;asPopupView=true</t>
  </si>
  <si>
    <t>CONTABILIDAD</t>
  </si>
  <si>
    <t>LIOPNI ESPERANZA CARDONA</t>
  </si>
  <si>
    <t>20225420001273</t>
  </si>
  <si>
    <t>FDLSC-CPS-088-2021</t>
  </si>
  <si>
    <t>JEFFERSON GONZALO GOMEZ CASTIBLANCO</t>
  </si>
  <si>
    <t>https://community.secop.gov.co/Public/Tendering/OpportunityDetail/Index?noticeUID=CO1.NTC.1789233&amp;isFromPublicArea=True&amp;isModal=False</t>
  </si>
  <si>
    <t>PRESTAR SUS SERVICIOS PROFESIONALES PARA APOYAR EL AREA DE DESARROLLO LOCAL EN LOS PROCESOS CONTABLES Y FINANCIEROS, ASÍ COMO EN LOS PROCESOS DE ANALISIS, REVISIÓN Y CAUSACIÓN CONTABLE DEL PAGO DE LOS CONTRATOS DELFONDO DE DESARROLLO LOCAL, APLICANDO LA NORMATIVIDAD VIGENTE.</t>
  </si>
  <si>
    <t>FDLSC-CPS-088-2022</t>
  </si>
  <si>
    <t>FDLSC-CD-050-2022</t>
  </si>
  <si>
    <t>JOHANNA ELVIRA PIÑEROS BENAVIDES</t>
  </si>
  <si>
    <t>YEFFER CENEN MATEUS LEON</t>
  </si>
  <si>
    <t>https://community.secop.gov.co/Public/Tendering/OpportunityDetail/Index?noticeUID=CO1.NTC.2630439&amp;isFromPublicArea=True&amp;isModal=true&amp;asPopupView=true</t>
  </si>
  <si>
    <t>EL CONTRATISTA SE OBLIGA CON EL FONDO DE DESARROLLO LOCAL DE SAN CRISTÓBAL A LA PRESTACIÓN DE SERVICIOS PROFESIONALES EN EL ÁREA DE GESTIÓN DE DESARROLLO LOCAL PARA LA FORMULACIÓN, EVALUACIÓN, PRESENTACIÓN Y SEGUIMIENTO A PROYECTOS DE INVERSIÓN LOCAL, ASI CÓMO EL APOYO PARA EL REGISTRO DE LOS MISMOS EN LOS DIFERENTES SISTEMAS DE INFORMACIÓN</t>
  </si>
  <si>
    <t xml:space="preserve">	FDLSC-CPS-089-2021</t>
  </si>
  <si>
    <t>https://community.secop.gov.co/Public/Tendering/OpportunityDetail/Index?noticeUID=CO1.NTC.1788805&amp;isFromPublicArea=True&amp;isModal=False</t>
  </si>
  <si>
    <t>PRESTAR SUS SERVICIOS ASISTENCIALES PARA EL FONDO DE DESARROLLO LOCAL EN EL PUNTO DE INFORMACION, ATENDIENDO LOS LINEAMIENTOS DE LA SECRETARIA DISTRITAL DE GOBIERNO.</t>
  </si>
  <si>
    <t>FDLSC-CPS-089-2022</t>
  </si>
  <si>
    <t>FDLSC-CD-051-2022</t>
  </si>
  <si>
    <t>FERNANDO ALFREDO CIFUENTES GARCIA</t>
  </si>
  <si>
    <t>https://community.secop.gov.co/Public/Tendering/OpportunityDetail/Index?noticeUID=CO1.NTC.2642532&amp;isFromPublicArea=True&amp;isModal=true&amp;asPopupView=true</t>
  </si>
  <si>
    <t>ATENCION AL CIUDADANO</t>
  </si>
  <si>
    <t>ESTEPHANIA VALLENTINA  CUAICUAN CHICAIZA</t>
  </si>
  <si>
    <t>20225420008873</t>
  </si>
  <si>
    <t>EL CONTRATISTA SE OBLIGA PARA CON LA ALCALDÍA LOCAL DE SAN CRISTOBAL A PRESTAR SUS SERVICIOS TECNICOS EN EL ÁREA DE GESTIÓN DE DESARROLLO LOCAL CDI, PARA LA ATENCION, RECEPCION Y TRAMITE DE LOS DOCUMENTOS Y CORRESPONDENCIA EN GENERAL, EN EL HORARIO DE ATENCION ESTABLECIDO POR LA SECRETARIA DISTRITAL DE GOBIERNO</t>
  </si>
  <si>
    <t>FDLSC-CPS-090-2021</t>
  </si>
  <si>
    <t>308 DIAS</t>
  </si>
  <si>
    <t>10 DIAS</t>
  </si>
  <si>
    <t>https://community.secop.gov.co/Public/Tendering/OpportunityDetail/Index?noticeUID=CO1.NTC.1792408&amp;isFromPublicArea=True&amp;isModal=False</t>
  </si>
  <si>
    <t>FDLSC-CPS-090-2022</t>
  </si>
  <si>
    <t>JEFERSSON GONZALO GOMEZ CASTIBLANCO</t>
  </si>
  <si>
    <t>https://community.secop.gov.co/Public/Tendering/OpportunityDetail/Index?noticeUID=CO1.NTC.2619173&amp;isFromPublicArea=True&amp;isModal=true&amp;asPopupView=true</t>
  </si>
  <si>
    <t>EL CONTRATISTA SE OBLIGA PARA CON LA ALCALDÍA LOCAL DE SAN CRISTOBAL A PRESTAR SUS SERVICIOS EN EL ÁREA DE GESTIÓN DE DESARROLLO LOCAL CDI, PARA LA ATENCION, RECEPCION Y TRAMITE DE LOS DOCUMENTOS Y CORRESPONDENCIA EN GENERAL, EN EL HORARIO DE ATENCION ESTABLECIDO POR LA SECRETARIA DISTRITAL DE GOBIERNO</t>
  </si>
  <si>
    <t>FDLSC-CPS-091-2021</t>
  </si>
  <si>
    <t>YENIFER ALEJANDRA NIÑO VARGAS</t>
  </si>
  <si>
    <t>https://community.secop.gov.co/Public/Tendering/OpportunityDetail/Index?noticeUID=CO1.NTC.1790081&amp;isFromPublicArea=True&amp;isModal=False</t>
  </si>
  <si>
    <t>PRESTAR SUS SERVICIOS PROFESIONALES PARA REALIZAR EL ACOMPAÑAMIENTO OPERATIVO Y  COMUNITARIO DE LAS JUNTAS DE ACCIÓN COMUNAL, INSTANCIAS DE PARTICIPACION, SECTORES POBLACIONALES Y  SU INTERLOCUCIÓN CON LA JUNTA ADMINISTRADORA LOCAL DE SAN CRISTÓBAL</t>
  </si>
  <si>
    <t>FDLSC-CPS-091-2022</t>
  </si>
  <si>
    <t>FDLSC-CD-052-2022</t>
  </si>
  <si>
    <t>IDELFONSO IBARGUEN ARCOS</t>
  </si>
  <si>
    <t>https://community.secop.gov.co/Public/Tendering/OpportunityDetail/Index?noticeUID=CO1.NTC.2660196&amp;isFromPublicArea=True&amp;isModal=true&amp;asPopupView=true</t>
  </si>
  <si>
    <t> 20225420001183</t>
  </si>
  <si>
    <t>FDLSC-CPS-092-2021</t>
  </si>
  <si>
    <t>LUZ ADRIANA MOTATO</t>
  </si>
  <si>
    <t>https://community.secop.gov.co/Public/Tendering/OpportunityDetail/Index?noticeUID=CO1.NTC.1793224&amp;isFromPublicArea=True&amp;isModal=False</t>
  </si>
  <si>
    <t>PRESTAR SUS SERVICIOS PROFESIONALES ESPECIALIZADOS PARA APOYAR A EL ALCALDE LOCAL EN LA GESTIÓN DE LOS ASUNTOS RELACIONADOS CON SEGURIDAD CIUDADANA, CONVIVENCIA, PREVENCIÓN DE CONFLICTIVIDADES, VIOLENCIAS Y DELITOS EN LA LOCALIDAD, DE CONFORMIDAD CON EL MARCO NORMATIVO APLICABLE EN LA MATERIA.</t>
  </si>
  <si>
    <t>FDLSC-CPS-092-2022</t>
  </si>
  <si>
    <t>FDLSC-CD-053-2022</t>
  </si>
  <si>
    <t>FREDDY ARTURO CARDEÑO MEJÍA</t>
  </si>
  <si>
    <t>https://community.secop.gov.co/Public/Tendering/OpportunityDetail/Index?noticeUID=CO1.NTC.2687388&amp;isFromPublicArea=True&amp;isModal=true&amp;asPopupView=true</t>
  </si>
  <si>
    <t>PRESTAR SUS SERVICIOS TÉCNICOS EN EL ÁREA GESTIÓN DEL DESARROLLO LOCAL -INFRAESTRUCTURA EN MARCO DEL PLAN DE DESARROLLO LOCAL 2021-2024</t>
  </si>
  <si>
    <t>FDLSC-CPS-093-2021</t>
  </si>
  <si>
    <t>YEIMY CAMILA TRIANA VIGOYA</t>
  </si>
  <si>
    <t>https://community.secop.gov.co/Public/Tendering/OpportunityDetail/Index?noticeUID=CO1.NTC.1788955&amp;isFromPublicArea=True&amp;isModal=False</t>
  </si>
  <si>
    <t>PRESTAR SERVICIOS PROFESIONALES ESPECIALIZADOS PARA APOYAR AL DESPACHO DEL ALCALDE LOCAL EN LA REVISIÓN Y ACOMPAÑAMIENTO DE LOS ASPECTOS SOCIALES Y POBLACIONALES, EN ARTICULACIÓN CON LOS EQUIPOS DE LA ENTIDAD, ENCARGADOS DE ESTAS TEMÁTICAS.</t>
  </si>
  <si>
    <t>FDLSC-CPS-093-2022</t>
  </si>
  <si>
    <t>FDLSC-CD-054-2022</t>
  </si>
  <si>
    <t>3 MESES 4 DIAS</t>
  </si>
  <si>
    <t>11 MESES 4 DIAS</t>
  </si>
  <si>
    <t>https://community.secop.gov.co/Public/Tendering/OpportunityDetail/Index?noticeUID=CO1.NTC.2648581&amp;isFromPublicArea=True&amp;isModal=true&amp;asPopupView=true</t>
  </si>
  <si>
    <t>PRESTAR SUS SERVICIOS PERSONALES PARA LA PROMOCIÓN DE LA SEPARACIÓN EN LA FUENTE Y RECICLAJE, A LA LUZ DEL PLAN DE DESARROLLO 2021-2024</t>
  </si>
  <si>
    <t>FDLSC-CPS-094-2021</t>
  </si>
  <si>
    <t>INGRID JULIETH PINZON SOLER</t>
  </si>
  <si>
    <t>https://community.secop.gov.co/Public/Tendering/OpportunityDetail/Index?noticeUID=CO1.NTC.1790085&amp;isFromPublicArea=True&amp;isModal=False</t>
  </si>
  <si>
    <t>MARIA MONICA BARRERA</t>
  </si>
  <si>
    <t>PRESTAR SUS SERVICIOS PROFESIONALES ESPECIALIZADOS PARA APOYAR TÉCNICAMENTE AL DESPACHO EN LA REVISIÓN Y  SEGUIMIENTO DE TODOS LOS PROCESOS RELACIONADOS CON ENTES DE CONTROL Y LOS RESPECTIVOS PROCEDIMIENTOS DE IMPLEMENTACIÓN Y FORTALECIMIENTO DEL SISTEMA INTEGRADO DE GESTIÓN DE LA ALCALDÍA LOCAL DE SAN CRISTÓBAL.</t>
  </si>
  <si>
    <t>FDLSC-CPS-094-2022</t>
  </si>
  <si>
    <t>FDLSC-CD-055-2022</t>
  </si>
  <si>
    <t>3 MESES 5 DIAS / 20 DIAS</t>
  </si>
  <si>
    <t>https://community.secop.gov.co/Public/Tendering/OpportunityDetail/Index?noticeUID=CO1.NTC.2647184&amp;isFromPublicArea=True&amp;isModal=true&amp;asPopupView=true</t>
  </si>
  <si>
    <t>DESPACHO-FDL</t>
  </si>
  <si>
    <t xml:space="preserve">PRESTAR SUS SERVICIOS ASISTENCIALES PARA LA GESTIÓN DEL RIESGO, EN EL MARCO DE LOS VÍGIAS DEL RIESGO DE LA LOCALIDAD DE SAN CRISTÓBAL, A LA LUZ DEL PLAN DE DESARROLLO 2021-2024 "UN NUEVO CONTRATO AMBIENTAL Y SOCIAL PARA SAN CRISTÓBAL	</t>
  </si>
  <si>
    <t>FDLSC-CPS-095-2021</t>
  </si>
  <si>
    <t>GERMAN LOPEZ ARIAS</t>
  </si>
  <si>
    <t>https://community.secop.gov.co/Public/Tendering/OpportunityDetail/Index?noticeUID=CO1.NTC.1793804&amp;isFromPublicArea=True&amp;isModal=False</t>
  </si>
  <si>
    <t>PRESTAR SUS SERVICIOS TECNICOS EN EL AREA DE GESTION DEL DESARROLLO LOCAL PARA APOYAR EN LAS TAREAS OPERATIVAS DE CARÁCTER ARCHIVÍSTICO DESARROLLADAS EN LA ALCALDÍA PARA GARANTIZAR LA APLICACIÓN CORRECTA DE LOS PROCEDIMIENTOS TÉCNICOS.</t>
  </si>
  <si>
    <t>FDLSC-CPS-095-2022</t>
  </si>
  <si>
    <t>FDLSC-CD-056-2022</t>
  </si>
  <si>
    <t>21 DIAS</t>
  </si>
  <si>
    <t>11 MESES 21 DIAS</t>
  </si>
  <si>
    <t>https://community.secop.gov.co/Public/Tendering/OpportunityDetail/Index?noticeUID=CO1.NTC.2647402&amp;isFromPublicArea=True&amp;isModal=true&amp;asPopupView=true</t>
  </si>
  <si>
    <t>FDLSC-CPS-096-2021</t>
  </si>
  <si>
    <t>HAROLD RICARDO BENAVIDES ORJUELA</t>
  </si>
  <si>
    <t>https://community.secop.gov.co/Public/Tendering/OpportunityDetail/Index?noticeUID=CO1.NTC.1792790&amp;isFromPublicArea=True&amp;isModal=False</t>
  </si>
  <si>
    <t>PRESTAR SUS SERVICIOS PROFESIONALES ESPECIALIZADOS PARA APOYAR LA GESTION DE LOS ASUNTOS RELACIONADOS CON EL DESARROLLO DE LOS PROCESOS DE MALLA VIAL, ESPACIO PÚBLICO, INFRAESTRUCTURA DE OBRAS DE INGENIERÍA  O ARQUITECTURA DEL FDLSC, DE CONFORMIDAD CON EL MARCO NORMATIVO APLICABLE EN LA MATERIA.</t>
  </si>
  <si>
    <t>FDLSC-CPS-096-2022</t>
  </si>
  <si>
    <t>FDLSC-CD-057-2022</t>
  </si>
  <si>
    <t>https://community.secop.gov.co/Public/Tendering/OpportunityDetail/Index?noticeUID=CO1.NTC.2648658&amp;isFromPublicArea=True&amp;isModal=true&amp;asPopupView=true</t>
  </si>
  <si>
    <t>EL CONTRATISTA SE OBLIGA PARA CON EL FONDO DE DESARROLLO LOCAL DE SAN CRISTOBAL A PRESTAR SUS SERVICIOS DE ASISTENCIA ADMINISTRATIVA EN EL ÁREA GESTIÓN PARA EL DESARROLLO LOCAL DE INFORMACION</t>
  </si>
  <si>
    <t>FDLSC-CPS-097-2021</t>
  </si>
  <si>
    <t>YESID FERNANDO SANCHEZ COLORADO</t>
  </si>
  <si>
    <t>https://community.secop.gov.co/Public/Tendering/OpportunityDetail/Index?noticeUID=CO1.NTC.1789283&amp;isFromPublicArea=True&amp;isModal=False</t>
  </si>
  <si>
    <t>ATENCION AL CLIENTE</t>
  </si>
  <si>
    <t>FDLSC-CPS-097-2022</t>
  </si>
  <si>
    <t>FDLSC-CD-058-2022</t>
  </si>
  <si>
    <t>ALEJANDRA JARAMILLO FERNANDEZ</t>
  </si>
  <si>
    <t>https://community.secop.gov.co/Public/Tendering/OpportunityDetail/Index?noticeUID=CO1.NTC.2649102&amp;isFromPublicArea=True&amp;isModal=true&amp;asPopupView=true</t>
  </si>
  <si>
    <t>PRESTAR SUS SERVICIOS ASISTENCIALES PARA LA GESTIÓN DEL RIESGO EN EL MARCO DE LOS VÍGIAS DEL RIESGO DE LA LOCALIDAD DE SAN CRISTÓBAL, A LA LUZ DEL PLAN DE DESARROLLO 2021-2024 "UN NUEVO CONTRATO AMBIENTAL Y SOCIAL PARA SAN CRISTÓBAL</t>
  </si>
  <si>
    <t>FDLSC-CPS-098-2021</t>
  </si>
  <si>
    <t>JHON SEBASTIAN CASTAÑO COLORADO</t>
  </si>
  <si>
    <t>https://community.secop.gov.co/Public/Tendering/OpportunityDetail/Index?noticeUID=CO1.NTC.1791805&amp;isFromPublicArea=True&amp;isModal=False</t>
  </si>
  <si>
    <t>FDLSC-CPS-098-2022</t>
  </si>
  <si>
    <t>DIEGO ANDRES ROJAS TIERRADENTRO</t>
  </si>
  <si>
    <t>HEYDY YOHANA TAMAYO SOLORZANO</t>
  </si>
  <si>
    <t>2 MESES 20 DIAS</t>
  </si>
  <si>
    <t>10 MESES 20 DIAS</t>
  </si>
  <si>
    <t>LUZ MYRIAM RIAÑO BARRERA</t>
  </si>
  <si>
    <t>20225420014013</t>
  </si>
  <si>
    <t>FDLSC-CPS-099-2021</t>
  </si>
  <si>
    <t>CAMILO ANDRES SARMIENTO CASTILLO</t>
  </si>
  <si>
    <t>https://community.secop.gov.co/Public/Tendering/OpportunityDetail/Index?noticeUID=CO1.NTC.1791718&amp;isFromPublicArea=True&amp;isModal=False</t>
  </si>
  <si>
    <t>PRESTAR SUS SERVICIOS TÉCNICOS PARA ADELANTAR EL PROCESO DE COBROS PERSUASIVOS DE LAS MULTAS IMPUESTAS POR LA ALCALDÍA LOCAL.</t>
  </si>
  <si>
    <t>FDLSC-CPS-099-2022</t>
  </si>
  <si>
    <t>FDLSC-CD-059-2022</t>
  </si>
  <si>
    <t>LILIA YOBANA ESPINAL ESPINAL</t>
  </si>
  <si>
    <t>https://community.secop.gov.co/Public/Tendering/OpportunityDetail/Index?noticeUID=CO1.NTC.2654057&amp;isFromPublicArea=True&amp;isModal=true&amp;asPopupView=true</t>
  </si>
  <si>
    <t>PRESTAR SUS SERVICIOS PROFESIONALES EN EL ÁREA DE GESTIÓN DE DESARROLLO LOCAL PARA LA FORMULACIÓN, EVALUACIÓN, PRESENTACIÓN Y SEGUIMIENTO A PROYECTOS DE INVERSIÓN EN SALUD</t>
  </si>
  <si>
    <t>FDLSC-CPS-100-2021</t>
  </si>
  <si>
    <t>JAQUELINE MENDOZA PINZON/GEYNNER OSWALDO GONZALEZ RAMOS</t>
  </si>
  <si>
    <t>GEYNNER OSWALDO GONZALEZ RAMOS</t>
  </si>
  <si>
    <t>https://community.secop.gov.co/Public/Tendering/OpportunityDetail/Index?noticeUID=CO1.NTC.1789903&amp;isFromPublicArea=True&amp;isModal=False</t>
  </si>
  <si>
    <t>PRESTAR LOS SERVICIOS PROFESIONALES A  LA ALCALDÍA LOCAL DE SAN CRISTÓBALPARA LA EJECUCIÓN DE LAS ACTIVIDADES, PROCESOS ADMINISTRATIVOS Y DE CAMPO RELACIONADOS CON LA REACTIVACIÓN ECONÓMICA EN EL MARCO DE LAS NECESIDADES DEL FONDO DE DESARROLLO LOCAL Y DINAMIZACIÓN PARA LA EJECUCIÓN DE LOS PROYECTOS QUE HACEN PARTE DEL PLAN DE DESARROLLO.</t>
  </si>
  <si>
    <t>FDLSC-CPS-100-2022</t>
  </si>
  <si>
    <t>FDLSC-CD-060-2022</t>
  </si>
  <si>
    <t>2 MESES 27 DIAS</t>
  </si>
  <si>
    <t>10 MESES 27 DIAS</t>
  </si>
  <si>
    <t>https://community.secop.gov.co/Public/Tendering/OpportunityDetail/Index?noticeUID=CO1.NTC.2695812&amp;isFromPublicArea=True&amp;isModal=true&amp;asPopupView=true</t>
  </si>
  <si>
    <t>20225420001343</t>
  </si>
  <si>
    <t>PRESTAR SUS SERVICIOS ASISTENCIALES PARA LA GESTIÓN DEL RIESGO, EN EL MARCO DE LOS VÍGIAS DEL RIESGO DE LA LOCALIDAD DE SAN CRISTÓBAL, A LA LUZ DEL PLAN DE DESARROLLO 2021-2024 'UN NUEVO CONTRATO AMBIENTAL Y SOCIAL PARA SAN CRISTÓBAL</t>
  </si>
  <si>
    <t>FDLSC-CPS-101-2021</t>
  </si>
  <si>
    <t>OMAR ALBERTO IBAÑEZ JIMENEZ</t>
  </si>
  <si>
    <t>298 DIAS</t>
  </si>
  <si>
    <t>https://community.secop.gov.co/Public/Tendering/OpportunityDetail/Index?noticeUID=CO1.NTC.1791815&amp;isFromPublicArea=True&amp;isModal=False</t>
  </si>
  <si>
    <t>FDLSC-CPS-101-2022</t>
  </si>
  <si>
    <t>GINA PAOLA BEJARANO CALDERON</t>
  </si>
  <si>
    <t>PRESTAR SUS SERVICIOS TECNICOS PARA APOYAR CON LA PROGRAMACIÓN Y CONDUCCIÓN DE LOS VEHICULOS LIVIANOS, PESADOS Y/O MAQUINARIA PESADA QUE SE ENCUENTRAN AL SERVICIO DE LAS ACTIVIDADES QUE SE DESARROLLAN EN EL FDL</t>
  </si>
  <si>
    <t>FDLSC-CPS-102-2021</t>
  </si>
  <si>
    <t>MIGUEL FERNANDO SANCHEZ RUIZ</t>
  </si>
  <si>
    <t>https://community.secop.gov.co/Public/Tendering/OpportunityDetail/Index?noticeUID=CO1.NTC.1792750&amp;isFromPublicArea=True&amp;isModal=False</t>
  </si>
  <si>
    <t>FDLSC-CPS-102-2022</t>
  </si>
  <si>
    <t>Prestar los servicios técnicos para la operación, seguimiento y cumplimiento de los procesos y procedimientos del Servicio Apoyos Económicos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t>
  </si>
  <si>
    <t>FDLSC-CPS-103-2021</t>
  </si>
  <si>
    <t>DIANA MARIA TORRES GARCES</t>
  </si>
  <si>
    <t>https://community.secop.gov.co/Public/Tendering/OpportunityDetail/Index?noticeUID=CO1.NTC.1793606&amp;isFromPublicArea=True&amp;isModal=False</t>
  </si>
  <si>
    <t>FDLSC-CPS-103-2022</t>
  </si>
  <si>
    <t>3 MESES 6 DIAS / 24 DIAS</t>
  </si>
  <si>
    <t>PRESTAR LOS SERVICIOS DE APOYO A LA GESTIÓN DE LA ALCALDÍA LOCAL DE SAN CRISTOBAL EN EL DESARROLLO DE ACTIVIDADES DE REACTIVACIÓN ECONÓMICA, ACOMPAÑAMIENTO EN CAMPO Y PARTICIPACIÓN EN LOS PROCESOS NECESARIOS PARA LA CORRECTA EJECUCIÓN DE LOS EVENTOS RELACIONADOS Y DE LAS NECESIDADES DE LA ALCALDÍA LOCAL</t>
  </si>
  <si>
    <t xml:space="preserve">
FDLSC-CPS-104-2021</t>
  </si>
  <si>
    <t>LAYNE JESSENIA ACUÑA ESLAVA</t>
  </si>
  <si>
    <t>https://community.secop.gov.co/Public/Tendering/OpportunityDetail/Index?noticeUID=CO1.NTC.1795184&amp;isFromPublicArea=True&amp;isModal=False</t>
  </si>
  <si>
    <t>FDLSC-CPS-104-2022</t>
  </si>
  <si>
    <t>JAVIER HERNAN CAMPOS MELO</t>
  </si>
  <si>
    <t>PRESTAR SUS SERVICIOS TÉCNICOS EN EL ÁREA DE GESTIÓN POLICIVA PARA APOYAR EN LOS DISTINTOS PROCESOS A CARGO INCLUYENDO EL TRÁMITE ADMINISTRATIVO Y LA REALIZACIÓN DE LOS DESPACHOS</t>
  </si>
  <si>
    <t>FDLSC-CPS-105-2021</t>
  </si>
  <si>
    <t>JENNY PAOLA MARTINEZ CELI</t>
  </si>
  <si>
    <t>https://community.secop.gov.co/Public/Tendering/OpportunityDetail/Index?noticeUID=CO1.NTC.1793932&amp;isFromPublicArea=True&amp;isModal=False</t>
  </si>
  <si>
    <t xml:space="preserve">PRESTAR LOS SERVICIOS DE APOYO A LA GESTIÓN DE LA ALCALDÍA LOCAL DE SAN CRISTÓBAL EN EL DESARROLLO DE ACTIVIDADES DE REACTIVACIÓN ECONÓMICA, ACOMPAÑAMIENTO EN CAMPO Y PARTICIPACIÓN EN LOS PROCESOS NECESARIOS PARA LA CORRECTA EJECUCIÓN DE LOS EVENTOS RELACIONADOS Y DE LAS NECESIDADES DE LA ALCALDIA LOCAL. </t>
  </si>
  <si>
    <t>FDLSC-CPS-105-2022</t>
  </si>
  <si>
    <t>FDLSC-CD-062-2022</t>
  </si>
  <si>
    <t>DEIVER JIMENEZ ANTURY</t>
  </si>
  <si>
    <t>https://community.secop.gov.co/Public/Tendering/OpportunityDetail/Index?noticeUID=CO1.NTC.2759216&amp;isFromPublicArea=True&amp;isModal=true&amp;asPopupView=true</t>
  </si>
  <si>
    <t>13-30-11-60-22-70-00-00-00-1859</t>
  </si>
  <si>
    <t>SAN CRISTÓBAL AMBIENTALMENTE SOSTENIBLE</t>
  </si>
  <si>
    <t>PRESTAR SERVICIOS PROFESIONALES EN LO CONCERNIENTE A LA GESTIÓN ADMINISTRATIVA, FINANCIERA Y DOCUMENTAL INTERNA DE LA GESTIÓN EXTERNA DE LA ALCALDÍA LOCAL DE SAN CRISTÓBAL DE LOS PROYECTOS AMBIENTALES DEL PLAN DE DESARROLLO UN NUEVO CONTRATO SOCIAL Y AMBIENTAL PARA SAN CRISTÓBAL</t>
  </si>
  <si>
    <t>FDLSC-CPS-106-2021</t>
  </si>
  <si>
    <t>JENNY PAOLA RINCON BAREÑO</t>
  </si>
  <si>
    <t>https://community.secop.gov.co/Public/Tendering/OpportunityDetail/Index?noticeUID=CO1.NTC.1793924&amp;isFromPublicArea=True&amp;isModal=False</t>
  </si>
  <si>
    <t>PEDRO JULIO ALDANA ALONSO</t>
  </si>
  <si>
    <t>FDLSC-CPS-106-2022</t>
  </si>
  <si>
    <t>JAIRO VARGAS</t>
  </si>
  <si>
    <t>PRESTAR SUS SERVICIOS PROFESIONALES PARA APOYAR LOS PROCESOS Y PROCEDIMIENTOS REQUERIDOS POR EL FONDO, LAS SOLICITUDES QUE SE PRESENTEN DE ACUERDO AL SISTEMA DE CONTROL Y LOS DEMÁS REQUERIMIENTOS DE LA ALSC EN EL MARCO DEL PLAN DE DESARROLLO LOCAL 2021-2024</t>
  </si>
  <si>
    <t xml:space="preserve">
FDLSC-CPS-107-2021</t>
  </si>
  <si>
    <t>DEISY VIVIANA SANDOVAL RIVERA</t>
  </si>
  <si>
    <t>https://community.secop.gov.co/Public/Tendering/OpportunityDetail/Index?noticeUID=CO1.NTC.1794189&amp;isFromPublicArea=True&amp;isModal=False</t>
  </si>
  <si>
    <t>FDLSC-CPS-107-2022</t>
  </si>
  <si>
    <t>MARICELY HERLEY RESTREPO TORRES</t>
  </si>
  <si>
    <t>EL CONTRATISTA SE OBLIGA PARA CON EL FONDO DE DESARROLLO LOCAL DE SAN CRISTOBAL A PRESTAR SUS SERVICIOS PROFESIONALES EN LA DEPURACION DE OBLIGACIONES POR PAGAR, TRAMITE DE PAGOS Y LIQUIDACIÓN DE CONTRATOS, DE CONFORMIDAD CON LAS CONDICIONES Y OBLIGACIONES ESTABLECIDAS EN LOS ESTUDIOS PREVIOS, DOCUMENTO QUE HACE PARTE INTEGRAL DEL PRESENTE CONTRATO</t>
  </si>
  <si>
    <t>FDLSC-CPS-108-2021</t>
  </si>
  <si>
    <t>MARTHA CECILIA HERNANDEZ TIBADUIZA</t>
  </si>
  <si>
    <t>20 DÍAS</t>
  </si>
  <si>
    <t>https://community.secop.gov.co/Public/Tendering/OpportunityDetail/Index?noticeUID=CO1.NTC.1795604&amp;isFromPublicArea=True&amp;isModal=False</t>
  </si>
  <si>
    <t>JAIME ORLANDO REYES</t>
  </si>
  <si>
    <t>FDLSC-CPS-108-2022</t>
  </si>
  <si>
    <t>DIEGO FERNEY CHILITO ALVARADO</t>
  </si>
  <si>
    <t>3 MESES 6 DIAS</t>
  </si>
  <si>
    <t>PRESTAR SUS SERVICIOS PROFESIONALES PARA APOYAR AL ALCALDE LOCAL EN TODOS LOS TEMAS DE SEGUIMIENTO E IMPLEMENTACIÓN DE LA ESTRATEGIA LOCAL, ADEMÁS DE FORMULACIÓN Y ASÍ MISMO APOYAR JURÍDICAMENTE EN LOS TEMAS CONCERNIENTES A LA TERMINACIÓN JURÍDICA O INACTIVACIÓN DE LAS ACTUACIONES ADMINISTRATIVAS QUE SE ADELANTEN EN LA ALCALDÍA LOCAL</t>
  </si>
  <si>
    <t>FDLSC-CPS-109-2021</t>
  </si>
  <si>
    <t>JORGE ANDRES ANGARITA PARDO/BERNA PAOLA</t>
  </si>
  <si>
    <t>20 DIAS</t>
  </si>
  <si>
    <t>https://community.secop.gov.co/Public/Tendering/OpportunityDetail/Index?noticeUID=CO1.NTC.1795409&amp;isFromPublicArea=True&amp;isModal=False</t>
  </si>
  <si>
    <t>FDLSC-CPS-109-2022</t>
  </si>
  <si>
    <t>STEFANY ACOSTA RODRÍGUEZ</t>
  </si>
  <si>
    <t>13-30-11-60345000000-1835</t>
  </si>
  <si>
    <t>POR UN BUEN USO EN EL ESPACIO PÚBLICO EN SAN CRISTÓBAL</t>
  </si>
  <si>
    <t>PRESTAR SUS SERVICIOS PROFESIONALES PARA EL SEGUIMIENTO TÉCNICO Y OPERATIVO EN LA FORMULACION Y SEGUIMIENTO DEL PROYECTO DE INVERSIÓN 1835, EN EL MARCO DE LAS NECESIDADES DE LA ALCALDÍA LOCAL DE SAN CRISTÓBAL</t>
  </si>
  <si>
    <t>FDLSC-CPS-110-2021</t>
  </si>
  <si>
    <t>JORGE ENRIQUE GROSSO PEREZ</t>
  </si>
  <si>
    <t>https://community.secop.gov.co/Public/Tendering/OpportunityDetail/Index?noticeUID=CO1.NTC.1796420&amp;isFromPublicArea=True&amp;isModal=False</t>
  </si>
  <si>
    <t>ACUERDOS PARTICIPATIVOS</t>
  </si>
  <si>
    <t>DIEGO FERNANDO RODRIGUEZ</t>
  </si>
  <si>
    <t>APOYAR TÉCNICAMENTE LAS DISTINTAS ETAPAS DE LOS PROCESOS DE COMPETENCIA DE LA ALCALDÍA LOCAL PARA LA DEPURACIÓN DE ACTUACIONES ADMINISTRATIVAS.</t>
  </si>
  <si>
    <t>FDLSC-CPS-110-2022</t>
  </si>
  <si>
    <t>FDLSC-CD-063-2022</t>
  </si>
  <si>
    <t>CESAR ALEXANDER URIZA</t>
  </si>
  <si>
    <t>https://community.secop.gov.co/Public/Tendering/OpportunityDetail/Index?noticeUID=CO1.NTC.2686112&amp;isFromPublicArea=True&amp;isModal=true&amp;asPopupView=true</t>
  </si>
  <si>
    <t>EL CONTRATISTA SE OBLIGA PARA CON LA ALCALDÍA LOCAL DE SAN CRISTÓBAL A PRESTAR SUS SERVICIOS DE APOYO A LA GESTIÓN EN EL ÁREA DE GESTIÓN DEL DESARROLLO LOCAL PARA 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</si>
  <si>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FDLSC-CPS-111-2021</t>
  </si>
  <si>
    <t>LIDA CONSTANZA ADAN TRUJILLO</t>
  </si>
  <si>
    <t>https://community.secop.gov.co/Public/Tendering/OpportunityDetail/Index?noticeUID=CO1.NTC.1797657&amp;isFromPublicArea=True&amp;isModal=False</t>
  </si>
  <si>
    <t>FDLSC-CPS-111-2022</t>
  </si>
  <si>
    <t>PAOLA ANDREA ARGUELLO RODRIGUEZ</t>
  </si>
  <si>
    <t xml:space="preserve">APOYAR EL CUBRIMIENTO DE LAS ACTIVIDADES, CRONOGRAMAS Y AGENDA DE LA ALCALDÍA LOCAL A NIVEL INTERNO Y EXTERNO, ASÍ COMO LA GENERACIÓN DE CONTENIDOS PERIODÍSTICOS	</t>
  </si>
  <si>
    <t xml:space="preserve">	FDLSC-CPS-112-2021</t>
  </si>
  <si>
    <t>YULIANA MARIA NARVAEZ ANGEL/WENDY YURANI RODRIGUEZ ALARCON</t>
  </si>
  <si>
    <t>280 DÍAS</t>
  </si>
  <si>
    <t>WENDY YURANI RODRIGUEZ ALARCON</t>
  </si>
  <si>
    <t>18 DÍAS</t>
  </si>
  <si>
    <t>https://community.secop.gov.co/Public/Tendering/OpportunityDetail/Index?noticeUID=CO1.NTC.1847158&amp;isFromPublicArea=True&amp;isModal=False</t>
  </si>
  <si>
    <t>KAREN STEFANI ESTUPIÑAN NIÑO</t>
  </si>
  <si>
    <t>JURIDICO</t>
  </si>
  <si>
    <t>O21202020080484190</t>
  </si>
  <si>
    <t>OTROS SERVICIOS DE TELECOMUNICACIONES</t>
  </si>
  <si>
    <t>CONTRATO INTERADMINISTRATIVO</t>
  </si>
  <si>
    <t>CTOI</t>
  </si>
  <si>
    <t>CONTRATAR LA RENOVACIÓN DEL SERVICIO DE COMUNICACIONES UNIFICADAS Y SOPORTE TÉCNICO PARA EL ADECUADO FUNCIONAMIENTO DEL SERVICIO DE TELEFONIA VOZ IP PARA LA ALCALDIA LOCAL DE SAN CRISTÓBAL Y SUS SEDES</t>
  </si>
  <si>
    <t>FDLSC-CTOI-112-2022</t>
  </si>
  <si>
    <t>FDLSC-CD-175-2022</t>
  </si>
  <si>
    <t>EMPRESA DE TELECOMUNICACIONES DE BOGOTÁ.   S.A.E.S.P.</t>
  </si>
  <si>
    <t>https://community.secop.gov.co/Public/Tendering/OpportunityDetail/Index?noticeUID=CO1.NTC.3004185&amp;isFromPublicArea=True&amp;isModal=False</t>
  </si>
  <si>
    <t>20235410000103</t>
  </si>
  <si>
    <t>FDLSC-CPS-113-2021</t>
  </si>
  <si>
    <t>LINA MARCELA CASADIEGO MERCHAN</t>
  </si>
  <si>
    <t>https://community.secop.gov.co/Public/Tendering/OpportunityDetail/Index?noticeUID=CO1.NTC.1803827&amp;isFromPublicArea=True&amp;isModal=False</t>
  </si>
  <si>
    <t>FDLSC-CPS-113-2022</t>
  </si>
  <si>
    <t>GUSTAVO ALCIDES PINILLA CORTES</t>
  </si>
  <si>
    <t>PRESTAR SERVICIOS PROFESIONALES EN EL ÁREA DE GESTION DE DESARROLLO LOCAL PARA LA FORMULACIÓN Y EL SEGUIMIENTO DE LOS PROYECTOS DE GESTIÓN AMBIENTAL, EN CUMPLIMIENTO A LAS METAS ESTABLECIDAS EN EL PLAN DE DESARROLLO LOCAL 2021 2024</t>
  </si>
  <si>
    <t>FDLSC-CPS-114-2021</t>
  </si>
  <si>
    <t>https://community.secop.gov.co/Public/Tendering/OpportunityDetail/Index?noticeUID=CO1.NTC.1803392&amp;isFromPublicArea=True&amp;isModal=False</t>
  </si>
  <si>
    <t>FDLSC-CPS-114-2022</t>
  </si>
  <si>
    <t>MIGUEL ANTONIO PEREZ CORDOBA</t>
  </si>
  <si>
    <t xml:space="preserve">	PRESTAR LOS SERVICIOS DE APOYO A LA GESTIÓN DE LA ALCALDÍA LOCAL DE SAN CRISTOBAL, EN EL DESARROLLO DE ACTIVIDADES DE REACTIVACIÓN ECONÓMICA, ACOMPAÑAMIENTO A LA CIUDADANÍA, PARTICIPACIÓN EN LOS PROCESOS DE PREVENCIÓN DE LAS CONTRAVENCIONES EN LA LOCALIDAD, IMPULSO Y DINAMIZACIÓN PARA LA EJECUCIÓN DE LOS PROYECTOS QUE HACEN PARTE DEL PLAN DE DESARROLLO</t>
  </si>
  <si>
    <t>FDLSC-CPS-115-2021</t>
  </si>
  <si>
    <t>https://community.secop.gov.co/Public/Tendering/OpportunityDetail/Index?noticeUID=CO1.NTC.1913652&amp;isFromPublicArea=True&amp;isModal=False</t>
  </si>
  <si>
    <t>FDLSC-CPS-115-2022</t>
  </si>
  <si>
    <t>GIOVANNI TORRES NEIRA</t>
  </si>
  <si>
    <t>EDGAR GOYENECHE MUÑOZ</t>
  </si>
  <si>
    <t xml:space="preserve">
FDLSC-CPS-116-2021</t>
  </si>
  <si>
    <t>JESSICA ESMERALDA TRUJILLO RAMIREZ</t>
  </si>
  <si>
    <t>https://community.secop.gov.co/Public/Tendering/OpportunityDetail/Index?noticeUID=CO1.NTC.1803290&amp;isFromPublicArea=True&amp;isModal=False</t>
  </si>
  <si>
    <t>1811</t>
  </si>
  <si>
    <t>SAN CRISTÓBAL TE CUIDA</t>
  </si>
  <si>
    <t>PRESTAR LOS SERVICIOS PROFESIONALES ESPECIALIZADOS A LA ALCALDÍA LOCAL DE SAN CRISTÓBAL, PARA LA EJECUCIÓN DE LAS ACTIVIDADES Y PROCESOS ADMINISTRATIVOS Y DE CAMPO RELACIONADOS CON LA ATENCIÓN A LA PREVENCIÓN DE LA VIOLENCIA INTRAFAMILIAR, EN EL MARCO DE LAS NECESIDADES DEL FONDO DE DESARROLLO LOCAL.</t>
  </si>
  <si>
    <t>FDLSC-CPS-116-2022</t>
  </si>
  <si>
    <t>FDLSC-CD-064-2022</t>
  </si>
  <si>
    <t>ABSELINDA BETANCOURT APONTE</t>
  </si>
  <si>
    <t>https://community.secop.gov.co/Public/Tendering/OpportunityDetail/Index?noticeUID=CO1.NTC.2693451&amp;isFromPublicArea=True&amp;isModal=true&amp;asPopupView=true</t>
  </si>
  <si>
    <t>VIOLENCIA INTRAFAMILIAR</t>
  </si>
  <si>
    <t>20225420001523</t>
  </si>
  <si>
    <t>Prestar los servicios profesionales para realizar acuerdos que promuevan la formalidad, el acceso para el aprovechamiento del espacio público, mejorando el uso de medios de transporte no motorizado, con estrategias pedagógicas de movilidad que contribuyan a fortalecer el desarrollo social y cultural para la construcción de confianza y seguridad, a través de campañas de sensibilización, artísticas, culturales y deportivas para el uso de transporte alternativo</t>
  </si>
  <si>
    <t>FDLSC-CPS-117-2021</t>
  </si>
  <si>
    <t>JUAN SEBASTIAN MOYA BARBOSA</t>
  </si>
  <si>
    <t>https://community.secop.gov.co/Public/Tendering/OpportunityDetail/Index?noticeUID=CO1.NTC.1796479&amp;isFromPublicArea=True&amp;isModal=False</t>
  </si>
  <si>
    <t>PRESTAR LOS SERVICIOS PROFESIONALES A LA ALCALDÍA LOCAL DE SAN CRISTOBAL, PARA LA EJECUCIÓN DE LAS ACTIVIDADES Y PROCESOS ADMINISTRATIVOS Y DE CAMPO RELACIONADOS CON LA REACTIVACIÓN ECONÓMICA EN EL MARCO DE LAS NECESIDADES DEL FONDO DE DESARROLLO LOCAL Y DINAMIZACIÓN PARA LA EJECUCIÓN DE LOS PROYECTOS QUE HACEN PARTE DEL PLAN DE DESARROLLO.</t>
  </si>
  <si>
    <t>FDLSC-CPS-117-2022</t>
  </si>
  <si>
    <t>FDLSC-CD-065-2022</t>
  </si>
  <si>
    <t>LEIDY DAYANA SALAZAR PARDO</t>
  </si>
  <si>
    <t>https://community.secop.gov.co/Public/Tendering/OpportunityDetail/Index?noticeUID=CO1.NTC.2654843&amp;isFromPublicArea=True&amp;isModal=true&amp;asPopupView=true</t>
  </si>
  <si>
    <t>PRESTAR LOS SERVICIOS DE APOYO A LA GESTIÓN DE LA ALCALDÍA LOCAL DE SAN CRISTOBAL, EN EL DESARROLLO DE ACTIVIDADES DE REACTIVACIÓN ECONÓMICA, ACOMPAÑAMIENTO A LA CIUDADANÍA, PARTICIPACIÓN EN LOS PROCESOS DE PREVENCIÓN DE LAS CONTRAVENCIONES EN LA LOCALIDAD, IMPULSO Y DINAMIZACIÓN PARA LA EJECUCIÓN DE LOS PROYECTOS QUE HACEN PARTE DEL PLAN DE DESARROLLO</t>
  </si>
  <si>
    <t>FDLSC-CPS-118-2021</t>
  </si>
  <si>
    <t>WILLIAM ALEXANDER SUAREZ HURTADO</t>
  </si>
  <si>
    <t>255 DÍAS</t>
  </si>
  <si>
    <t>https://community.secop.gov.co/Public/Tendering/OpportunityDetail/Index?noticeUID=CO1.NTC.1913537&amp;isFromPublicArea=True&amp;isModal=False</t>
  </si>
  <si>
    <t>FDLSC-CPS-118-2022</t>
  </si>
  <si>
    <t>SABRINA ALEXANDRA PAEZ POSSE</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</si>
  <si>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t>
  </si>
  <si>
    <t>FDLSC-CPS-119-2021</t>
  </si>
  <si>
    <t>RICARDO CASTAÑEDA CALDERON</t>
  </si>
  <si>
    <t>https://community.secop.gov.co/Public/Tendering/OpportunityDetail/Index?noticeUID=CO1.NTC.1809185&amp;isFromPublicArea=True&amp;isModal=False</t>
  </si>
  <si>
    <t>PRESTAR LOS SERVICIOS DE APOYO TÉCNICO EN EL ÁREA DE GESTION DE DESARROLLO LOCAL PARA APOYAR ADMINISTRATIVAMENTE EN TODO LO QUE SE REQUIERA EN EL MARCO DE LOS PROYECTOS DE INVERSIÓN LOCAL DIRIGIDOS A TEMAS DE EDUCACIÓN, PRIMERA INFANCIA Y DOTACIONES EN CUMPLIMIENTO DEL PLAN DE DESARROLLO 2021 -2024.</t>
  </si>
  <si>
    <t>FDLSC-CPS-119-2022</t>
  </si>
  <si>
    <t>FDLSC-CD-090-2022</t>
  </si>
  <si>
    <t>INGRID TATIANA ROA NEVA</t>
  </si>
  <si>
    <t>https://community.secop.gov.co/Public/Tendering/OpportunityDetail/Index?noticeUID=CO1.NTC.2718133&amp;isFromPublicArea=True&amp;isModal=true&amp;asPopupView=true</t>
  </si>
  <si>
    <t>20225420001263</t>
  </si>
  <si>
    <t xml:space="preserve">
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t>
  </si>
  <si>
    <t>FDLSC-CPS-120-2021</t>
  </si>
  <si>
    <t>DIANA CONSTANZA REINA MORENO</t>
  </si>
  <si>
    <t>13 DÍAS</t>
  </si>
  <si>
    <t>https://community.secop.gov.co/Public/Tendering/OpportunityDetail/Index?noticeUID=CO1.NTC.1809197&amp;isFromPublicArea=True&amp;isModal=False</t>
  </si>
  <si>
    <t>FDLSC-CPS-120-2022</t>
  </si>
  <si>
    <t>3 MESES</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</si>
  <si>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</si>
  <si>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FDLSC-CPS-121-2021</t>
  </si>
  <si>
    <t>SANTIAGO MALDONADO DE LA ROSA</t>
  </si>
  <si>
    <t>113 DÍAS</t>
  </si>
  <si>
    <t>https://community.secop.gov.co/Public/Tendering/OpportunityDetail/Index?noticeUID=CO1.NTC.1809409&amp;isFromPublicArea=True&amp;isModal=False</t>
  </si>
  <si>
    <t>PRESTAR SUS SERVICIOS DE APOYO TÉCNICO EN EL DESPACHO DEL ALCALDE LOCAL, ACOMPAÑANDO LAS ACTIVIDADES ADMINISTRATIVAS Y OPERATIVAS GENERALES DEL DESPACHO, APLICANDO LA NORMATIVIDAD VIGENTE PARA TODOS LOS PROCESOS Y PROCEDIMIENTOS ESTABLECIDOS.</t>
  </si>
  <si>
    <t>FDLSC-CPS-121-2022</t>
  </si>
  <si>
    <t>FDLSC-CD-067-2022</t>
  </si>
  <si>
    <t>https://community.secop.gov.co/Public/Tendering/OpportunityDetail/Index?noticeUID=CO1.NTC.2694100&amp;isFromPublicArea=True&amp;isModal=true&amp;asPopupView=true</t>
  </si>
  <si>
    <t> 20225420001233</t>
  </si>
  <si>
    <t>Prestar sus servicios técnicos o tecnológicos para la gestión del riesgo, a la luz del Plan de Desarrollo 2021-2024 'Un nuevo contrato ambiental y social para San Cristóbal</t>
  </si>
  <si>
    <t>FDLSC-CPS-122-2021</t>
  </si>
  <si>
    <t>https://community.secop.gov.co/Public/Tendering/OpportunityDetail/Index?noticeUID=CO1.NTC.1804340&amp;isFromPublicArea=True&amp;isModal=False</t>
  </si>
  <si>
    <t>O23011602330000001863</t>
  </si>
  <si>
    <t>SAN CRISTÓBAL CONSTRUYE ESPACIOS PARA LA RECREACIÓN</t>
  </si>
  <si>
    <t>PRESTAR SUS SERVICIOS PROFESIONALES PARA LA GESTIÓN EN EL ÁREA DE DESARROLLO LOCAL DE SAN CRISTÓBAL, EN EL APOYO DE LA FORMULACIÓN, PLANEACIÓN, PRESENTACIÓN Y SEGUIMIENTO DE LOS PROYECTOS DE INFRAESTRUCTURA, OBRAS CIVILES Y DE ESPACIO PÚBLICO QUE DESARROLLE LA ENTIDAD, EL SEGUIMIENTO DE PÓLIZAS Y EN LOS REQUERIMIENTOS DE INFRAESTRUCTURA CIVIL QUE TENGA LA ALCALDÍA LOCAL DE SAN CRISTÓBAL</t>
  </si>
  <si>
    <t>FDLSC-CPS-122-2022</t>
  </si>
  <si>
    <t>FDLSC-CD-091-2022</t>
  </si>
  <si>
    <t>JULIO HERNAN PEÑA CASTAÑEDA</t>
  </si>
  <si>
    <t>https://community.secop.gov.co/Public/Tendering/OpportunityDetail/Index?noticeUID=CO1.NTC.2758562&amp;isFromPublicArea=True&amp;isModal=true&amp;asPopupView=true</t>
  </si>
  <si>
    <t>PRESTACIÓN DE SERVICIOS DE APOYO LOGÍSTICO EN LA EJECUCIÓN DE ACTIVIDADES DE OBRA CIVIL QUE CONLLEVEN AL MEJORAMIENTO Y ADECUACIÓN DEL ESPACIO PÚBLICO Y LA MALLA VIAL DE LA LOCALIDAD DE SAN CRISTÓBAL EN MARCO DEL PROYECTO PARA EL PLAN DE DESARROLLO LOCAL 2021-2024</t>
  </si>
  <si>
    <t>FDLSC-CPS-123-2021</t>
  </si>
  <si>
    <t>RAFAEL CESAR LOPEZ PEREZ</t>
  </si>
  <si>
    <t>https://community.secop.gov.co/Public/Tendering/OpportunityDetail/Index?noticeUID=CO1.NTC.1809561&amp;isFromPublicArea=True&amp;isModal=False</t>
  </si>
  <si>
    <t>FDLSC-CPS-123-2022</t>
  </si>
  <si>
    <t xml:space="preserve">	PRESTAR LOS SERVICIOS PROFESIONALES A LA ALCALDÍA LOCAL DE SAN CRISTÓBAL, PARA LA EJECUCIÓN DE LAS ACTIVIDADES Y PROCESOS ADMINISTRATIVOS Y DE CAMPO RELACIONADOS CON LA REACTIVACIÓN ECONÓMICA EN EL MARCO DE LAS NECESIDADES DEL FONDO DE DESARROLLO LOCAL Y DINAMIZACIÓN PARA LA EJECUCIÓN DE LOS PROYECTOS QUE HACEN PARTE DEL PLAN DE DESARROLLO PARA SANCRISTÓBAL .</t>
  </si>
  <si>
    <t xml:space="preserve">	FDLSC-CPS-124-2021</t>
  </si>
  <si>
    <t>JUAN CARLOS FLOREZ ARENAS</t>
  </si>
  <si>
    <t>https://community.secop.gov.co/Public/Tendering/OpportunityDetail/Index?noticeUID=CO1.NTC.1802475&amp;isFromPublicArea=True&amp;isModal=False</t>
  </si>
  <si>
    <t>APOYAR LA FORMULACION, EJECUCION, SEGUIMIENTO Y MEJORA CONTINUA DE LAS HERRAMIENTAS QUE CONFORMAN LA GESTION AMBIENTAL INSTITUCIONAL DE LA ALCALDIA LOCAL</t>
  </si>
  <si>
    <t>FDLSC-CPS-124-2022</t>
  </si>
  <si>
    <t>FDLSC-CD-066-2022</t>
  </si>
  <si>
    <t>GLITZA JOHANNA VEGA</t>
  </si>
  <si>
    <t>2 MESES 28 DIAS/ 1 MES</t>
  </si>
  <si>
    <t>https://community.secop.gov.co/Public/Tendering/OpportunityDetail/Index?noticeUID=CO1.NTC.2680810&amp;isFromPublicArea=True&amp;isModal=true&amp;asPopupView=true</t>
  </si>
  <si>
    <t>PIGA</t>
  </si>
  <si>
    <t>PRESTAR SUS SERVICIOS PARA LA PROMOCIÓN DE LA SEPARACIÓN EN LA FUENTE Y RECICLAJE, A LA LUZ DEL PLAN DE DESARROLLO 2021-2024 UN NUEVO CONTRATO AMBIENTAL Y SOCIAL PARA SAN CRISTÓBAL</t>
  </si>
  <si>
    <t>FDLSC-CPS-125-2021</t>
  </si>
  <si>
    <t>JAIME JIMENEZ ROJAS</t>
  </si>
  <si>
    <t>https://community.secop.gov.co/Public/Tendering/OpportunityDetail/Index?noticeUID=CO1.NTC.1899497&amp;isFromPublicArea=True&amp;isModal=False</t>
  </si>
  <si>
    <t>FDLSC-CPS-125-2022</t>
  </si>
  <si>
    <t>EL CONTRATISTA SE OBLIGA CON EL FONDO DE DESARROLLO LOCAL DE SAN CRISTÓBAL A PRESTAR SUS SERVICIOS PROFESIONALES PARA APOYAR TÉCNICAMENTE A LOS RESPONSABLES E INTEGRANTES DE LOS PROCESOS EN LA IMPLEMENTACIÓN DE HERRAMIENTAS DE GESTIÓN, SIGUIENDO LOS LINEAMIENTOS METODOLÓGICOS ESTABLECIDOS POR LA OFICINA ASESORA DE PLANEACIÓN DE LA SECRETARÍA DISTRITAL DE GOBIERNO</t>
  </si>
  <si>
    <t xml:space="preserve">	FDLSC-CPS-126-2021</t>
  </si>
  <si>
    <t>JAVIER ARMANDO DIAZ MORALES</t>
  </si>
  <si>
    <t>https://community.secop.gov.co/Public/Tendering/OpportunityDetail/Index?noticeUID=CO1.NTC.1797940&amp;isFromPublicArea=True&amp;isModal=False</t>
  </si>
  <si>
    <t>FDLSC-CPS-126-2022</t>
  </si>
  <si>
    <t>LAURA XIMENA CASTELLANOS VELÁSQUEZ</t>
  </si>
  <si>
    <t>APOYAR AL EQUIPO DE PRENSA Y COMUNICACIONES DE LA ALCALDÍA LOCAL EN LA REALIZACIÓN DE PRODUCTOS Y PIEZAS DIGITALES, IMPRESAS Y PUBLICITARIAS DE GRAN FORMATO Y DE ANIMACIÓN GRÁFICA, ASÍ COMO APOYAR LA PRODUCCIÓN Y MONTAJE DE EVENTOS</t>
  </si>
  <si>
    <t>FDLSC-CPS-127-2021</t>
  </si>
  <si>
    <t>RAFAEL RICARDO AREVALO RODRÍGUEZ</t>
  </si>
  <si>
    <t>https://community.secop.gov.co/Public/Tendering/OpportunityDetail/Index?noticeUID=CO1.NTC.1803738&amp;isFromPublicArea=True&amp;isModal=False</t>
  </si>
  <si>
    <t>FDLSC-CPS-127-2022</t>
  </si>
  <si>
    <t>RICARDO SORA PARRA</t>
  </si>
  <si>
    <t xml:space="preserve">	PRESTAR SUS SERVICIOS PROFESIONALES EN EL ÁREA DE GESTIÓN DE DESARROLLO LOCAL, REALIZANDO ACTIVIDADES ESTADÍSTICAS DE LOS PROYECTOS DE INVERSIÓN, DATOS ABIERTOS, ASÍ COMO DE IDENTIFICACIÓN, GEORREFERENCIACIÓN Y ADQUISICIÓN DE INFORMACIÓN PREDIAL PARA LOS DIFERENTES PROYECTOS DE LA ALCALDÍA LOCAL DE SAN CRISTÓBAL</t>
  </si>
  <si>
    <t xml:space="preserve">	FDLSC-CPS-128-2021</t>
  </si>
  <si>
    <t>NELSON LUIS VILLERO GUERRA</t>
  </si>
  <si>
    <t>https://community.secop.gov.co/Public/Tendering/OpportunityDetail/Index?noticeUID=CO1.NTC.1801010&amp;isFromPublicArea=True&amp;isModal=False</t>
  </si>
  <si>
    <t>PLANEACION - GEORREFERENCIADOR</t>
  </si>
  <si>
    <t>DIANA KATHERINE RIVERA</t>
  </si>
  <si>
    <t>20215420002473 PENDIENTE FIRMA ALCALDE Y MTER A LA CARPETA</t>
  </si>
  <si>
    <t>O23011602300000001866</t>
  </si>
  <si>
    <t>SAN CRISTÓBAL PREPARADA ANTE EMERGENCIAS</t>
  </si>
  <si>
    <t>PRESTAR SUS SERVICIOS PROFESIONALES PARA ATENDER TODO LO RELACIONADO AL PROYECTO 1866 "SAN CRISTÓBAL PREPARADA ANTE EMERGENCIAS, A LA LUZ DEL PLAN DE DESARROLLO LOCAL "UN NUEVO CONTRATO AMBIENTAL Y SOCIAL PARA SAN CRISTÓBAL 2021-2024"</t>
  </si>
  <si>
    <t>FDLSC-CPS-128-2022</t>
  </si>
  <si>
    <t>FDLSC-CD-083-2022</t>
  </si>
  <si>
    <t>2 MESES 27 DIAS / 1 MES</t>
  </si>
  <si>
    <t>https://community.secop.gov.co/Public/Tendering/OpportunityDetail/Index?noticeUID=CO1.NTC.2718890&amp;isFromPublicArea=True&amp;isModal=true&amp;asPopupView=true</t>
  </si>
  <si>
    <t>APOYAR JURÍDICAMENTE LA EJECUCIÓN DE LAS ACCIONES REQUERIDAS PARA EL TRÁMITE E IMPULSO PROCESAL DE LAS ACTUACIONES CONTRAVENCIONALES Y/O QUERELLAS QUE CURSEN EN LAS INSPECCIONES DE POLICÍA DE LA LOCALIDAD</t>
  </si>
  <si>
    <t xml:space="preserve">	FDLSC-CPS-129-2021</t>
  </si>
  <si>
    <t>LUIS FRANCISCO PEREZ NOVOA</t>
  </si>
  <si>
    <t>https://community.secop.gov.co/Public/Tendering/OpportunityDetail/Index?noticeUID=CO1.NTC.1803781&amp;isFromPublicArea=True&amp;isModal=False</t>
  </si>
  <si>
    <t>BETHY CASTAÑEDA HERNANDEZ</t>
  </si>
  <si>
    <t>FDLSC-CPS-129-2022</t>
  </si>
  <si>
    <t>LEONARDO FABIO ORDOÑEZ CHAVARRO</t>
  </si>
  <si>
    <t xml:space="preserve">
FDLSC-CPS-130-2021</t>
  </si>
  <si>
    <t>HERNANDO ELIAS GARCIA VARGAS</t>
  </si>
  <si>
    <t>https://community.secop.gov.co/Public/Tendering/OpportunityDetail/Index?noticeUID=CO1.NTC.1804624&amp;isFromPublicArea=True&amp;isModal=False</t>
  </si>
  <si>
    <t>CARLOS ALBERTO AGUIRRE</t>
  </si>
  <si>
    <t>FDLSC-CPS-130-2022</t>
  </si>
  <si>
    <t>CRISTIAN DAVID MORENO GÓMEZ</t>
  </si>
  <si>
    <t xml:space="preserve">
FDLSC-CPS-131-2021</t>
  </si>
  <si>
    <t>WILLIAM EDUARDO BORDA GARCIA</t>
  </si>
  <si>
    <t>https://community.secop.gov.co/Public/Tendering/OpportunityDetail/Index?noticeUID=CO1.NTC.1804593&amp;isFromPublicArea=True&amp;isModal=False</t>
  </si>
  <si>
    <t>PABLO ANDRES RUIZ DEVIA</t>
  </si>
  <si>
    <t>FDLSC-CPS-131-2022</t>
  </si>
  <si>
    <t xml:space="preserve">EDGAR JAVIER FERNANDEZ BARRERO </t>
  </si>
  <si>
    <t xml:space="preserve">APOYAR JURÍDICAMENTE LA EJECUCIÓN DE LAS ACCIONES REQUERIDAS PARA EL TRÁMITE E IMPULSO PROCESAL DE LAS ACTUACIONES CONTRAVENCIONALES Y/O QUERELLAS QUE CURSEN EN LAS INSPECCIONES DE POLICÍA DE LA LOCALIDAD	 </t>
  </si>
  <si>
    <t xml:space="preserve">	FDLSC-CPS-132-2021</t>
  </si>
  <si>
    <t>ALEXANDRA GARCIA RODRIGUEZ</t>
  </si>
  <si>
    <t>https://community.secop.gov.co/Public/Tendering/OpportunityDetail/Index?noticeUID=CO1.NTC.1804759&amp;isFromPublicArea=True&amp;isModal=False</t>
  </si>
  <si>
    <t>FDLSC-CPS-132-2022</t>
  </si>
  <si>
    <t xml:space="preserve">	EL CONTRATISTA PRESTARA SUS SERVICIOS PROFESIONALES AL FONDO DE DESARROLLO LOCAL DE SAN CRISTOBAL EN EL MARCO DEL PLAN DE DESARROLLO 2021- 2024 EN LA GESTION Y TRAMITE DE INVENTARIOS, BIENES DEVOLUTIVOS Y DE CONSUMO DEL ALMACÉN, ASI COMO LA VERIFICACION Y ACOMPAÑAMIENTO A TODAS LAS ACTIVIDADES CONCERNIENTES AL MISMO</t>
  </si>
  <si>
    <t xml:space="preserve">	FDLSC-CPS-133-2021</t>
  </si>
  <si>
    <t>https://community.secop.gov.co/Public/Tendering/OpportunityDetail/Index?noticeUID=CO1.NTC.1804386&amp;isFromPublicArea=True&amp;isModal=False</t>
  </si>
  <si>
    <t>FDLSC-CPS-133-2022</t>
  </si>
  <si>
    <t>JULIO ALEXANDER HENAO ESCUDERO</t>
  </si>
  <si>
    <t>PRESTAR SUS SERVICIOS PROFESIONALES EN LO CONCERNIENTE A LAS ACTIVIDADES ADMINISTRATIVAS Y DE CAMPO EN LOS PROCESOS DE AGRICULTURA URBANA Y PROYECTOS CIUDADANOS DE EDUCACIÓN AMBIENTAL-PROCEDAS</t>
  </si>
  <si>
    <t>FDLSC-CPS-134-2021</t>
  </si>
  <si>
    <t>MABEL GERALDINE HERRERA MANCILLA</t>
  </si>
  <si>
    <t>https://community.secop.gov.co/Public/Tendering/OpportunityDetail/Index?noticeUID=CO1.NTC.1810858&amp;isFromPublicArea=True&amp;isModal=False</t>
  </si>
  <si>
    <t>PRESTAR SUS SERVICIOS DE APOYO ASISTENCIAL PARA APOYAR LA GESTIÓN DOCUMENTAL DE LA ALCALDÍA LOCAL EN LA IMPLEMENTACION DE LOS PROCESOS DE CLASIFICACIÓN, ORDENACIÓN, SELECCIÓN NATURAL, FOLIACIÓN, IDENTIFICACIÓN, LEVANTAMIENTO DE INVENTARIOS, ALMACENAMIENTO Y APLICACIÓN DE PROTOCOLOS DE ELIMINACIÓN Y TRANSFERENCIAS DOCUMENTALES.</t>
  </si>
  <si>
    <t>FDLSC-CPS-134-2022</t>
  </si>
  <si>
    <t>FDLSC-CD-075-2022</t>
  </si>
  <si>
    <t>NELLY QUIJANO QUIJANO</t>
  </si>
  <si>
    <t>https://community.secop.gov.co/Public/Tendering/OpportunityDetail/Index?noticeUID=CO1.NTC.2667543&amp;isFromPublicArea=True&amp;isModal=true&amp;asPopupView=true</t>
  </si>
  <si>
    <t xml:space="preserve">	APOYAR TÉCNICAMENTE LAS DISTINTAS ETAPAS DE LOS PROCESOS DE COMPETENCIA DE LAS INSPECCIONES DE POLICÍA DE LA LOCALIDAD, SEGÚN REPARTO</t>
  </si>
  <si>
    <t xml:space="preserve">	FDLSC-CPS-135-2021</t>
  </si>
  <si>
    <t>CARLOS ALBERTO OLARTE AVILA</t>
  </si>
  <si>
    <t>https://community.secop.gov.co/Public/Tendering/OpportunityDetail/Index?noticeUID=CO1.NTC.1809181&amp;isFromPublicArea=True&amp;isModal=False</t>
  </si>
  <si>
    <t>JORGE ENRIQUE HURTADO</t>
  </si>
  <si>
    <t>FDLSC-CPS-135-2022</t>
  </si>
  <si>
    <t xml:space="preserve">YESSICA PAOLA OYOLA HUERFANO </t>
  </si>
  <si>
    <t xml:space="preserve">	PRESTAR LOS SERVICIOS PARA REALIZAR ACUERDOS QUE PROMUEVAN LA FORMALIDAD, EL ACCESO PARA EL APROVECHAMIENTO DEL ESPACIO PÚBLICO, MEJORANDO EL USO DE MEDIOS DE TRANSPORTE NO MOTORIZADO, CON ESTRATEGIAS PEDAGÓGICAS DE MOVILIDAD QUE CONTRIBUYAN A FORTALECER EL DESARROLLO SOCIAL Y CULTURAL PARA LA CONSTRUCCIÓN DE CONFIANZA Y SEGURIDAD, A TRAVÉS DE CAMPAÑAS DE SENSIBILIZACIÓN, ARTÍSTICAS, CULTURALES Y DEPORTIVAS PARA EL USO DE TRANSPORTE ALTERNATIVO</t>
  </si>
  <si>
    <t xml:space="preserve">	FDLSC-CPS-136-2021</t>
  </si>
  <si>
    <t>CLAUDIA ROCIO SANDOVAL VELOZA</t>
  </si>
  <si>
    <t>292 DÍAS</t>
  </si>
  <si>
    <t>https://community.secop.gov.co/Public/Tendering/OpportunityDetail/Index?noticeUID=CO1.NTC.1830327&amp;isFromPublicArea=True&amp;isModal=False</t>
  </si>
  <si>
    <t>FDLSC-CPS-136-2022</t>
  </si>
  <si>
    <t>JENNY LORENA PEÑA ORJUELA</t>
  </si>
  <si>
    <t>FDLSC-CPS-137-2021</t>
  </si>
  <si>
    <t>https://community.secop.gov.co/Public/Tendering/OpportunityDetail/Index?noticeUID=CO1.NTC.1813138&amp;isFromPublicArea=True&amp;isModal=False</t>
  </si>
  <si>
    <t>FDLSC-CPS-137-2022</t>
  </si>
  <si>
    <t>DAMARIZ ADRIANA NEIRA CAMARGO</t>
  </si>
  <si>
    <t xml:space="preserve">EL CONTRATISTA PRESTARA SUS SERVICIOS PROFESIONALES AL FONDO DE DESARROLLO LOCAL DE SAN CRISTOBAL EN EL MARCO DEL PLAN DE DESARROLLO 2021- 2024 APOYANDO LA FORMULACION DE LOS PROYECTOS DE FUNCIONAMIENTO Y SEGUIMIENTO A LOS MISMOS Y LAS DEMAS ACTIVIDADES QUE SE GENEREN EN EL AREA DE ALMACEN	</t>
  </si>
  <si>
    <t xml:space="preserve">	FDLSC-CPS-138-2021</t>
  </si>
  <si>
    <t>https://community.secop.gov.co/Public/Tendering/OpportunityDetail/Index?noticeUID=CO1.NTC.1812274&amp;isFromPublicArea=True&amp;isModal=False</t>
  </si>
  <si>
    <t>PRESTAR LOS SERVICIOS DE APOYO TECNICO  A LA GESTIÓN DE LA ALCALDÍA LOCAL DE SAN CRISTOBAL EN EL DESARROLLO DE ACTIVIDADES DE REACTIVACIÓN ECONOMICA, ACOMPAÑAMIENTO EN CAMPO Y PARTICIPACIÓN EN LOS PROCESOS NECESARIOS PARA LA CORRECTA EJECUCIÓN DE LOS EVENTOS RELACIONADOS Y DE LAS NECESIDADES DE LA ALCALDIA LOCAL.</t>
  </si>
  <si>
    <t>FDLSC-CPS-138-2022</t>
  </si>
  <si>
    <t>FDLSC-CD-068-2022</t>
  </si>
  <si>
    <t>https://community.secop.gov.co/Public/Tendering/OpportunityDetail/Index?noticeUID=CO1.NTC.2713299&amp;isFromPublicArea=True&amp;isModal=true&amp;asPopupView=true</t>
  </si>
  <si>
    <t>APOYAR TÉCNICAMENTE LAS DISTINTAS ETAPAS DE LOS PROCESOS DE COMPETENCIA DE LAS INSPECCIONES DE POLICÍA DE LA LOCALIDAD, SEGÚN REPARTO</t>
  </si>
  <si>
    <t>FDLSC-CPS-139-2021</t>
  </si>
  <si>
    <t>SANDRA MILENA BARRERA ESTEPA</t>
  </si>
  <si>
    <t>https://community.secop.gov.co/Public/Tendering/OpportunityDetail/Index?noticeUID=CO1.NTC.1812755&amp;isFromPublicArea=True&amp;isModal=False</t>
  </si>
  <si>
    <t>PRESTAR SUS SERVICIOS PROFESIONALES PARA LA GESTIÓN DEL RIESGO, A LA LUZ DEL PLAN DE DESARROLLO 2021-2024, UN NUEVO CONTRATO AMBIENTAL Y SOCIAL PARA SAN CRISTÓBAL.</t>
  </si>
  <si>
    <t>FDLSC-CPS-139-2022</t>
  </si>
  <si>
    <t>FDLSC-CD-069-2022</t>
  </si>
  <si>
    <t>ANDRES MAURICIO BARBOSA PALACIOS</t>
  </si>
  <si>
    <t>https://community.secop.gov.co/Public/Tendering/OpportunityDetail/Index?noticeUID=CO1.NTC.2691345&amp;isFromPublicArea=True&amp;isModal=true&amp;asPopupView=true</t>
  </si>
  <si>
    <t>20225420002313</t>
  </si>
  <si>
    <t xml:space="preserve">	APOYAR JURÍDICAMENTE LA EJECUCIÓN DE LAS ACCIONES REQUERIDAS PARA LA DEPURACIÓN DE LAS ACTUACIONES ADMINISTRATIVAS QUE CURSAN EN LA ALCALDÍA LOCAL</t>
  </si>
  <si>
    <t>FDLSC-CPS-140-2021</t>
  </si>
  <si>
    <t>MAX GIOVANNY REYES BARRERA</t>
  </si>
  <si>
    <t>https://community.secop.gov.co/Public/Tendering/OpportunityDetail/Index?noticeUID=CO1.NTC.1813468&amp;isFromPublicArea=True&amp;isModal=False</t>
  </si>
  <si>
    <t>PRESTAR SUS SERVICIOS PROFESIONALES EN EL ÁREA DE GESTIÓN DEL DESARROLLO LOCAL, APOYANDO A  LA ADMINISTRACIÓN LOCAL EN EL DESARROLLO DE LOS PROCESOS ADMINISTRATIVOS REQUERIDOS PARA EL CUMPLIMIENTO DEL PDL 2021-2024</t>
  </si>
  <si>
    <t>FDLSC-CPS-140-2022</t>
  </si>
  <si>
    <t>FDLSC-CD-070-2022</t>
  </si>
  <si>
    <t>https://community.secop.gov.co/Public/Tendering/OpportunityDetail/Index?noticeUID=CO1.NTC.2677956&amp;isFromPublicArea=True&amp;isModal=true&amp;asPopupView=true</t>
  </si>
  <si>
    <t>PRESTAR SUS SERVICIOS PERSONALES PARA LA PROMOCIÓN DE LA SEPARACIÓN EN LA FUENTE Y RECICLAJE, A LA LUZ DEL PLAN DE DESARROLLO 2021-2024 UN NUEVO CONTRATO AMBIENTAL Y SOCIAL PARA SAN CRISTOBAL</t>
  </si>
  <si>
    <t>FDLSC-CPS-141-2021</t>
  </si>
  <si>
    <t>CARLOS HUMBERTO GUZMAN OTALVAREZ</t>
  </si>
  <si>
    <t>285 DIAS</t>
  </si>
  <si>
    <t>https://community.secop.gov.co/Public/Tendering/OpportunityDetail/Index?noticeUID=CO1.NTC.1829527&amp;isFromPublicArea=True&amp;isModal=False</t>
  </si>
  <si>
    <t>PRESTAR SUS SERVICIOS TÉCNICOS DE APOYO Y ASISTENCIA ADMINISTRATIVA AL ÁREA DE GESTIÓN DEL DESARROLLO LOCAL PARA TEMAS Y TRÁMITES DE DESPACHO, ACOMPAÑANDO EL DESARROLLO DE LOS PROCESOS REQUERIDOS EN LAS DIFERENTES ÁREAS PARA EL CUMPLIMIENTO DE LOS PROYECTOS DE INVERSIÓN.</t>
  </si>
  <si>
    <t>FDLSC-CPS-141-2022</t>
  </si>
  <si>
    <t>FDLSC-CD-071-2022</t>
  </si>
  <si>
    <t>LUIS ALBERTO VARGAS BALLÉN</t>
  </si>
  <si>
    <t>https://community.secop.gov.co/Public/Tendering/OpportunityDetail/Index?noticeUID=CO1.NTC.2675277&amp;isFromPublicArea=True&amp;isModal=true&amp;asPopupView=true</t>
  </si>
  <si>
    <t>DESPACHO ASESOR</t>
  </si>
  <si>
    <t>FDLSC-CPS-142-2021</t>
  </si>
  <si>
    <t>CESAR ALEXANDER URIZA ROJAS</t>
  </si>
  <si>
    <t>https://community.secop.gov.co/Public/Tendering/OpportunityDetail/Index?noticeUID=CO1.NTC.1829118&amp;isFromPublicArea=True&amp;isModal=False</t>
  </si>
  <si>
    <t>PRESTAR SUS SERVICIOS PROFESIONALES EN LA DEPURACION DE OBLIGACIONES POR PAGAR, TRAMITE DE PAGOS Y LIQUIDACIÓN DE CONTRATOS, DE CONFORMIDAD CON LAS CONDICIONES Y OBLIGACIONES ESTABLECIDAS POR EL FONDO DE DESARROLLO LOCAL</t>
  </si>
  <si>
    <t>FDLSC-CPS-142-2022</t>
  </si>
  <si>
    <t>FDLSC-CD-072-2022</t>
  </si>
  <si>
    <t>JAVIER CASTILLO GUERRERO</t>
  </si>
  <si>
    <t>3 MESES / 1 MES</t>
  </si>
  <si>
    <t>https://community.secop.gov.co/Public/Tendering/OpportunityDetail/Index?noticeUID=CO1.NTC.2675641&amp;isFromPublicArea=True&amp;isModal=true&amp;asPopupView=true</t>
  </si>
  <si>
    <t>20225420011313</t>
  </si>
  <si>
    <t xml:space="preserve">EL CONTRATISTA SE OBLIGA PARA CON EL FONDO DE DESARROLLO LOCAL DE SAN CRISTOBAL A PRESTAR SUS SERVICIOS DE ASISTENCIA ADMINISTRATIVA EN EL ÁREA GESTIÓN PARA EL DESARROLLO LOCAL DE INFORMACION	</t>
  </si>
  <si>
    <t xml:space="preserve">
FDLSC-CPS-143-2021</t>
  </si>
  <si>
    <t>https://community.secop.gov.co/Public/Tendering/OpportunityDetail/Index?noticeUID=CO1.NTC.1816968&amp;isFromPublicArea=True&amp;isModal=False</t>
  </si>
  <si>
    <t>FDLSC-CPS-143-2022</t>
  </si>
  <si>
    <t xml:space="preserve">APOYAR JURÍDICAMENTE LA EJECUCIÓN DE LAS ACCIONES REQUERIDAS PARA LA DEPURACIÓN DE LAS ACTUACIONES ADMINISTRATIVAS QUE CURSAN EN LA ALCALDÍA LOCAL	</t>
  </si>
  <si>
    <t>FDLSC-CPS-144-2021</t>
  </si>
  <si>
    <t>ORLANDO ANTONIO CHINGATE CABRERA</t>
  </si>
  <si>
    <t>295 DIAS</t>
  </si>
  <si>
    <t>https://community.secop.gov.co/Public/Tendering/OpportunityDetail/Index?noticeUID=CO1.NTC.1821650&amp;isFromPublicArea=True&amp;isModal=False</t>
  </si>
  <si>
    <t>FDLSC-CPS-144-2022</t>
  </si>
  <si>
    <t>LISSI OVALLE GONZALEZ</t>
  </si>
  <si>
    <t xml:space="preserve">
PRESTAR LOS SERVICIOS TÉCNICOS PARA LA OPERACIÓN, SEGUIMIENTO Y CUMPLIMIENTO DE LOS PROCESOS Y PROCEDIMIENTOS DEL SERVICIO APOYOS ECONÓMICOS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
</t>
  </si>
  <si>
    <t>FDLSC-CPS-145-2021</t>
  </si>
  <si>
    <t>NYDIA FARLEY VEGA AGUIRRE</t>
  </si>
  <si>
    <t>297 DIAS</t>
  </si>
  <si>
    <t>https://community.secop.gov.co/Public/Tendering/OpportunityDetail/Index?noticeUID=CO1.NTC.1819761&amp;isFromPublicArea=True&amp;isModal=False</t>
  </si>
  <si>
    <t>FDLSC-CPS-145-2022</t>
  </si>
  <si>
    <t>LUIS JAVIER GOUZY AMORTEGUI</t>
  </si>
  <si>
    <t xml:space="preserve">PRESTAR SUS SERVICIOS ASISTENCIALES PARA LA GESTIÓN DEL RIESGO EN EL MARCO DE LOS VÍGIAS DEL RIESGO DE LA LOCALIDAD DE SAN CRISTÓBAL, A LA LUZ DEL PLAN DE DESARROLLO 2021-2024 "UN NUEVO CONTRATO AMBIENTAL Y SOCIAL PARA SAN CRISTÓBAL.	</t>
  </si>
  <si>
    <t>FDLSC-CPS-146-2021</t>
  </si>
  <si>
    <t>EDNA ROCIO ZULUAGA FAJARDO</t>
  </si>
  <si>
    <t>Rechazada</t>
  </si>
  <si>
    <t>https://community.secop.gov.co/Public/Tendering/OpportunityDetail/Index?noticeUID=CO1.NTC.1821569&amp;isFromPublicArea=True&amp;isModal=False</t>
  </si>
  <si>
    <t>JAIRO JULIAN RIVERA FONSECA</t>
  </si>
  <si>
    <t>PRESTAR SUS SERVICIOS ASISTENCIALES PARA APOYAR LA GESTIÓN LOCAL Y TERRITORIAL DE LOS TEMAS DE SEGURIDAD Y CONVIVENCIA CIUDADANA, EN EL MARCO DEL PLAN DE DESARROLLO LOCAL 2021-2024.</t>
  </si>
  <si>
    <t>FDLSC-CPS-390-2022</t>
  </si>
  <si>
    <t>FDLSC-CD-183-2022</t>
  </si>
  <si>
    <t>https://community.secop.gov.co/Public/Tendering/OpportunityDetail/Index?noticeUID=CO1.NTC.3065610&amp;isFromPublicArea=True&amp;isModal=true&amp;asPopupView=true</t>
  </si>
  <si>
    <t>20225420019333</t>
  </si>
  <si>
    <t xml:space="preserve">PRESTAR SUS SERVICIOS PERSONALES PARA LA PROMOCIÓN DE LA SEPARACIÓN EN LA FUENTE Y RECICLAJE, A LA LUZ DEL PLAN DE DESARROLLO 2021-2024 UN NUEVO CONTRATO SOCIAL Y AMBIENTAL PARA SAN CRISTOBAL	</t>
  </si>
  <si>
    <t>FDLSC-CPS-147-2021</t>
  </si>
  <si>
    <t>EDGAR JAVIER FERNANDEZ BARRERO</t>
  </si>
  <si>
    <t>https://community.secop.gov.co/Public/Tendering/OpportunityDetail/Index?noticeUID=CO1.NTC.1822645&amp;isFromPublicArea=True&amp;isModal=False</t>
  </si>
  <si>
    <t>FDLSC-CPS-147-2022</t>
  </si>
  <si>
    <t>KERLEY MAURICIO ESPINOSA RODRIGUEZ</t>
  </si>
  <si>
    <t>https://community.secop.gov.co/Public/Tendering/OpportunityDetail/Index?noticeUID=CO1.NTC.2678868&amp;isFromPublicArea=True&amp;isModal=true&amp;asPopupView=true</t>
  </si>
  <si>
    <t xml:space="preserve">EL CONTRATISTA SE OBLIGA CON EL FONDO DE DESARROLLO LOCAL DE SAN CRISTOBAL A PRESTAR SUS SERVICIOS PROFESIONALES PARA LA GESTIÓN EN EL AREA DE DESARROLLO LOCAL DE SAN CRISTOBAL, EN EL APOYO DE LA PRESENTACIÓN Y SEGUIMIENTO DE LOS PROYECTOS DE INFRAESTRUCTURA Y OBRAS CIVILES QUE DESARROLLE LA ENTIDAD, Y EN LOS REQUERMIENTOS DE INFRAESTRUCTURA CIVIL QUE TENGA LA ALCALDIA LOCAL DE SAN CRISTOBAL	</t>
  </si>
  <si>
    <t>FDLSC-CPS-148-2021</t>
  </si>
  <si>
    <t>FREDY ROJAS DIAZ</t>
  </si>
  <si>
    <t>https://community.secop.gov.co/Public/Tendering/OpportunityDetail/Index?noticeUID=CO1.NTC.1822207&amp;isFromPublicArea=True&amp;isModal=False</t>
  </si>
  <si>
    <t>APOYAR ADMINISTRATIVA Y ASISTENCIALMENTE A LAS INSPECCIONES DE POLICÍA DE LA LOCALIDAD.</t>
  </si>
  <si>
    <t>FDLSC-CPS-148-2022</t>
  </si>
  <si>
    <t>FDLSC-CD-074-2022</t>
  </si>
  <si>
    <t>https://community.secop.gov.co/Public/Tendering/OpportunityDetail/Index?noticeUID=CO1.NTC.2682338&amp;isFromPublicArea=True&amp;isModal=true&amp;asPopupView=true</t>
  </si>
  <si>
    <t xml:space="preserve">PRESTAR SUS SERVICIOS PROFESIONALES COMO LÍDER DE PRENSA Y COMUNICACIONES ORIENTANDO TODOS LOS PLANES Y ESTRATEGIAS DE COMUNICACIÓN INTERNA Y EXTERNA PARA LA DIVULGACIÓN DE LOS PROGRAMAS, PROYECTOS Y ACTIVIDADES DE LA ALCALDÍA LOCAL	</t>
  </si>
  <si>
    <t>FDLSC-CPS-149-2021</t>
  </si>
  <si>
    <t>KAREN STEFANNI ESTUPIÑAN NIÑO</t>
  </si>
  <si>
    <t>https://community.secop.gov.co/Public/Tendering/OpportunityDetail/Index?noticeUID=CO1.NTC.1823700&amp;isFromPublicArea=True&amp;isModal=False</t>
  </si>
  <si>
    <t>FDLSC-CPS-149-2022</t>
  </si>
  <si>
    <t xml:space="preserve">HEICENBER SMITH SABOGAL GARZON </t>
  </si>
  <si>
    <t xml:space="preserve">APOYAR JURÍDICAMENTE LA EJECUCIÓN DE LAS ACCIONES REQUERIDAS PARA LA DEPURACIÓN DE LAS ACTUACIONES ADMINISTRATIVAS QUE CURSAN EN LA ALCALDÍA LOCAL.	</t>
  </si>
  <si>
    <t>FDLSC-CPS-150-2021</t>
  </si>
  <si>
    <t>https://community.secop.gov.co/Public/Tendering/OpportunityDetail/Index?noticeUID=CO1.NTC.1828009&amp;isFromPublicArea=True&amp;isModal=False</t>
  </si>
  <si>
    <t>FDLSC-CPS-150-2022</t>
  </si>
  <si>
    <t>EDINZON DAVID SANCHEZ SUAREZ</t>
  </si>
  <si>
    <t>FDLSC-CPS-151-2021</t>
  </si>
  <si>
    <t>MATILDE ISABEL SILVA GOMEZ</t>
  </si>
  <si>
    <t>YAMID OSWALDO PEREZ SEPULVEDA</t>
  </si>
  <si>
    <t>https://community.secop.gov.co/Public/Tendering/OpportunityDetail/Index?noticeUID=CO1.NTC.1828036&amp;isFromPublicArea=True&amp;isModal=False</t>
  </si>
  <si>
    <t>FDLSC-CPS-151-2022</t>
  </si>
  <si>
    <t>JENNIFER YULIANA RODRIGUEZ PEREZ</t>
  </si>
  <si>
    <t xml:space="preserve">PRESTAR SUS SERVICIOS TÉCNICOS PARA EL SEGUIMIENTO Y APOYO EN LAS ACTIVIDADES RELACIONADAS CON SEPARACIÓN EN LA FUENTE, RECICLAJE Y MITIGACIÓN A LOS PUNTOS CRÍTICOS Y DE ACUMULACIÓN DE BASURA, A LA LUZ DEL PLAN DE DESARROLLO LOCAL DE SAN CRISTOBAL 2021-2024	</t>
  </si>
  <si>
    <t>FDLSC-CPS-152-2021</t>
  </si>
  <si>
    <t>YEINA ROCIO AVILES BARREIRO</t>
  </si>
  <si>
    <t>293 DIAS</t>
  </si>
  <si>
    <t>https://community.secop.gov.co/Public/Tendering/OpportunityDetail/Index?noticeUID=CO1.NTC.1827882&amp;isFromPublicArea=True&amp;isModal=False</t>
  </si>
  <si>
    <t>FDLSC-CPS-152-2022</t>
  </si>
  <si>
    <t>CLAUDIA AMPARO GONZALEZ MORENO</t>
  </si>
  <si>
    <t xml:space="preserve">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t>
  </si>
  <si>
    <t>FDLSC-CPS-153-2021</t>
  </si>
  <si>
    <t>https://community.secop.gov.co/Public/Tendering/OpportunityDetail/Index?noticeUID=CO1.NTC.1828084&amp;isFromPublicArea=True&amp;isModal=False</t>
  </si>
  <si>
    <t>FDLSC-CPS-153-2022</t>
  </si>
  <si>
    <t>FDLSC-CD-076-2022</t>
  </si>
  <si>
    <t>GINNA MILENA CEPEDA VELASCO</t>
  </si>
  <si>
    <t>https://community.secop.gov.co/Public/Tendering/OpportunityDetail/Index?noticeUID=CO1.NTC.2685749&amp;isFromPublicArea=True&amp;isModal=true&amp;asPopupView=true</t>
  </si>
  <si>
    <t xml:space="preserve">PRESTAR SUS SERVICIOS TÉCNICOS EN LO CONCERNIENTE AL CONTROL, EJECUCIÓN, SEGUIMIENTO Y VERIFICACIÓN DE LAS ACTIVIDADES AMBIENTALES DE CAMPO EN LA LOCALIDAD DE SAN CRISTÓBAL	</t>
  </si>
  <si>
    <t>FDLSC-CPS-154-2021</t>
  </si>
  <si>
    <t>CRISTIAN CAMILO RUBIANO GRANADA</t>
  </si>
  <si>
    <t>https://community.secop.gov.co/Public/Tendering/OpportunityDetail/Index?noticeUID=CO1.NTC.1827387&amp;isFromPublicArea=True&amp;isModal=False</t>
  </si>
  <si>
    <t>FDLSC-CPS-154-2022</t>
  </si>
  <si>
    <t xml:space="preserve">PRESTAR SUS SERVICIOS PROFESIONALES AL FDLSC PARA APOYAR LA FORMULACIÓNSEGUIMIENTO Y SUPERVISION DE LOS PROCESOS CONTRACTUALES DERIVADOS DEL PROYECTO DE INVERSION 1811 SAN CRISTOBAL TE CUIDA, PARA LA ATENCION A POBLACION AFECTADA POR VIOLENCIA INTRAFAMILIAR Y/O SEXUAL EN SITUACION DE VULNERABILIDAD	</t>
  </si>
  <si>
    <t>FDLSC-CPS-155-2021</t>
  </si>
  <si>
    <t>https://community.secop.gov.co/Public/Tendering/OpportunityDetail/Index?noticeUID=CO1.NTC.1828037&amp;isFromPublicArea=True&amp;isModal=False</t>
  </si>
  <si>
    <t>JULIO CESAR BARRERA ROMERO (POR CONFIRMAR)</t>
  </si>
  <si>
    <t>PRESTAR SUS SERVICIOS TÉCNICOS DE APOYO Y ASISTENCIA ADMINISTRATIVA AL ÁREA DE GESTIÓN DEL DESARROLLO LOCAL EN TEMAS DE PLANEACIÓN</t>
  </si>
  <si>
    <t>FDLSC-CPS-155-2022</t>
  </si>
  <si>
    <t>FDLSC-CD-077-2022</t>
  </si>
  <si>
    <t>ANGELICA MARIA TORRES QUIROGA</t>
  </si>
  <si>
    <t>https://community.secop.gov.co/Public/Tendering/OpportunityDetail/Index?noticeUID=CO1.NTC.2773392&amp;isFromPublicArea=True&amp;isModal=true&amp;asPopupView=true</t>
  </si>
  <si>
    <t>APOYAR ADMINISTRATIVA Y ASISTENCIALMENTE A LAS INSPECCIONES DE POLICÍA DE LA LOCALIDAD</t>
  </si>
  <si>
    <t xml:space="preserve">	FDLSC-CPS-156-2021</t>
  </si>
  <si>
    <t>JAIR ARMANDO MORA DIAZ</t>
  </si>
  <si>
    <t>https://community.secop.gov.co/Public/Tendering/OpportunityDetail/Index?noticeUID=CO1.NTC.1837695&amp;isFromPublicArea=True&amp;isModal=False</t>
  </si>
  <si>
    <t>FDLSC-CPS-156-2022</t>
  </si>
  <si>
    <t>JHON ALEXANDER PAEZ FAJARDO</t>
  </si>
  <si>
    <t>PRESTAR SUS SERVICIOS PARA APOYAR LA GESTION LOCAL Y TERRITORIAL EN LOS TEMAS DE SEGURIDAD Y CONVIVENCIA CIUDADANA, EN EL MARCO DEL PLAN DE DESARROLLO</t>
  </si>
  <si>
    <t>FDLSC-CPS-157-2021</t>
  </si>
  <si>
    <t>LADY ALEXANDRA MARTINEZ HERNANDEZ</t>
  </si>
  <si>
    <t>https://community.secop.gov.co/Public/Tendering/OpportunityDetail/Index?noticeUID=CO1.NTC.1835640&amp;isFromPublicArea=True&amp;isModal=False</t>
  </si>
  <si>
    <t>FDLSC-CPS-157-2022</t>
  </si>
  <si>
    <t>JORGE ALEXANDER MORENO CAICEDO</t>
  </si>
  <si>
    <t>PRESTAR SUS SERVICIOS PARA APOYAR LA GESTIÓN LOCAL Y TERRITORIAL EN LOS TEMAS DE SEGURIDAD Y CONVIVENCIA CIUDADANA, EN EL MARCO DEL PLAN DE DESARROLLO</t>
  </si>
  <si>
    <t>FDLSC-CPS-158-2021</t>
  </si>
  <si>
    <t>RAFAEL MARTIN ACOSTA</t>
  </si>
  <si>
    <t>https://community.secop.gov.co/Public/Tendering/OpportunityDetail/Index?noticeUID=CO1.NTC.1846105&amp;isFromPublicArea=True&amp;isModal=False</t>
  </si>
  <si>
    <t>PRESTAR SUS SERVICIOS DE APOYO ASISTENCIAL PARA LA GESTIÓN DEL RIESGO, EN EL MARCO DE LOS VÍGIAS DEL RIESGO DE LA LOCALIDAD DE SAN CRISTÓBAL, A LA LUZ DEL PLAN DE DESARROLLO 2021-2024.</t>
  </si>
  <si>
    <t>FDLSC-CPS-158-2022</t>
  </si>
  <si>
    <t>FDLSC-CD-078-2022</t>
  </si>
  <si>
    <t>CARLOS ARTURO LEYES ORTIZ</t>
  </si>
  <si>
    <t>https://community.secop.gov.co/Public/Tendering/OpportunityDetail/Index?noticeUID=CO1.NTC.2687936&amp;isFromPublicArea=True&amp;isModal=true&amp;asPopupView=true</t>
  </si>
  <si>
    <t xml:space="preserve">	FDLSC-CPS-159-2021</t>
  </si>
  <si>
    <t>https://community.secop.gov.co/Public/Tendering/OpportunityDetail/Index?noticeUID=CO1.NTC.1838422&amp;isFromPublicArea=True&amp;isModal=False</t>
  </si>
  <si>
    <t>FDLSC-CPS-159-2022</t>
  </si>
  <si>
    <t>YONI EDILSON CASTRO GALAN</t>
  </si>
  <si>
    <t>PRESTAR SUS SERVICIOS TÉCNICOS O TECNOLÓGICOS PARA LA GESTIÓN DEL RIESGO, A LA LUZ DEL PLAN DE DESARROLLO 2021-2024 'UN NUEVO CONTRATO AMBIENTAL Y SOCIAL PARA SAN CRISTÓBAL'</t>
  </si>
  <si>
    <t xml:space="preserve">	FDLSC-CPS-160-2021</t>
  </si>
  <si>
    <t>MARTHA LUCIA UMAÑA DUITAMA</t>
  </si>
  <si>
    <t>https://community.secop.gov.co/Public/Tendering/OpportunityDetail/Index?noticeUID=CO1.NTC.1835861&amp;isFromPublicArea=True&amp;isModal=False</t>
  </si>
  <si>
    <t>FDLSC-CPS-160-2022</t>
  </si>
  <si>
    <t>JHON ALEXSANDER VARON RAMIREZ</t>
  </si>
  <si>
    <t xml:space="preserve">
PRESTAR SUS SERVICIOS TÉCNICOS O TECNOLÓGICOS PARA LA GESTIÓN DEL RIESGO, A LA LUZ DEL PLAN DE DESARROLLO 2021-2024 "UN NUEVO CONTRATO AMBIENTAL Y SOCIAL PARA SAN CRISTÓBAL"
</t>
  </si>
  <si>
    <t xml:space="preserve">	FDLSC-CPS-161-2021</t>
  </si>
  <si>
    <t>BILSAM LOPEZ CARDENAS</t>
  </si>
  <si>
    <t>https://community.secop.gov.co/Public/Tendering/OpportunityDetail/Index?noticeUID=CO1.NTC.1835650&amp;isFromPublicArea=True&amp;isModal=False</t>
  </si>
  <si>
    <t>FDLSC-CPS-161-2022</t>
  </si>
  <si>
    <t>JUNIOR GIOVANNY CASTELBLANCO BEJARANO</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</si>
  <si>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</si>
  <si>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 xml:space="preserve">	FDLSC-CPS-162-2021</t>
  </si>
  <si>
    <t>JAIRO YECID VILLALBA AREVALO</t>
  </si>
  <si>
    <t>289 DÍAS</t>
  </si>
  <si>
    <t>https://community.secop.gov.co/Public/Tendering/OpportunityDetail/Index?noticeUID=CO1.NTC.1839075&amp;isFromPublicArea=True&amp;isModal=False</t>
  </si>
  <si>
    <t>FDLSC-CPS-162-2022</t>
  </si>
  <si>
    <t>JHON ALBERTO RODRIGUEZ CASTRILLON</t>
  </si>
  <si>
    <t xml:space="preserve">	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</si>
  <si>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FDLSC-CPS-163-2021</t>
  </si>
  <si>
    <t>MARIA ISABEL CARRIZOSA SEGURA</t>
  </si>
  <si>
    <t>https://community.secop.gov.co/Public/Tendering/OpportunityDetail/Index?noticeUID=CO1.NTC.1836346&amp;isFromPublicArea=True&amp;isModal=False</t>
  </si>
  <si>
    <t>PRESTAR SUS SERVICIOS PROFESIONALES EN LA DEPURACION DE OBLIGACIONES POR PAGAR, TRAMITE DE PAGOS Y LIQUIDACIÓN DE CONTRATOS, DE CONFORMIDAD CON LAS CONDICIONES Y OBLIGACIONES ESTABLECIDAS POR EL FONDO DE DESARROLLO LOCAL.</t>
  </si>
  <si>
    <t>FDLSC-CPS-163-2022</t>
  </si>
  <si>
    <t>FDLSC-CD-079-2022</t>
  </si>
  <si>
    <t>DARWIN JOHAN CRISTANCHO MICAN</t>
  </si>
  <si>
    <t xml:space="preserve">JUAN CARLOS GARCIA GAITAN </t>
  </si>
  <si>
    <t>https://community.secop.gov.co/Public/Tendering/OpportunityDetail/Index?noticeUID=CO1.NTC.2678743&amp;isFromPublicArea=True&amp;isModal=true&amp;asPopupView=true</t>
  </si>
  <si>
    <t xml:space="preserve">PAGOS Y LIQUIDACIONES </t>
  </si>
  <si>
    <t>PRESTAR LOS SERVICIOS PROFESIONALES A LA ALCALDÍA LOCAL DE SAN CRISTOBAL, PARA LA EJECUCIÓN DE LAS ACTIVIDADES COMUNITARIAS Y DE APOYO A LOS PROCESOS DE PARTICIPACIÓN EN EL MARCO DEL SISTEMA LOCAL Y DISTRITAL DE PARTICIPACIÓN, LAS RELACIONES INTERINSTITUCIONALES Y LA EJECUCIÓN DE LOS PROYECTOS QUE HACEN PARTE DEL PLAN DE DESARROLLO.</t>
  </si>
  <si>
    <t>FDLSC-CPS-164-2021</t>
  </si>
  <si>
    <t>MARTHA ESPERANZA ROMERO NIÑO</t>
  </si>
  <si>
    <t>https://community.secop.gov.co/Public/Tendering/OpportunityDetail/Index?noticeUID=CO1.NTC.1912354&amp;isFromPublicArea=True&amp;isModal=False</t>
  </si>
  <si>
    <t>PRESTAR SUS SERVICIOS TÉCNICOS PARA LA GESTIÓN DEL RIESGO, A LA LUZ DEL PLAN DE DESARROLLO 2021-2024 "UN NUEVO CONTRATO AMBIENTAL Y SOCIAL PARA SAN CRISTÓBAL".</t>
  </si>
  <si>
    <t>FDLSC-CPS-164-2022</t>
  </si>
  <si>
    <t>FDLSC-CD-080-2022</t>
  </si>
  <si>
    <t>BILSAM LÓPEZ CARDENAS</t>
  </si>
  <si>
    <t>https://community.secop.gov.co/Public/Tendering/OpportunityDetail/Index?noticeUID=CO1.NTC.2679655&amp;isFromPublicArea=True&amp;isModal=true&amp;asPopupView=true</t>
  </si>
  <si>
    <t xml:space="preserve">EL CONTRATISTA SE OBLIGA PARA CON LA ALCALDÍA LOCAL DE SAN CRISTÓBAL A PRESTAR SUS SERVICIOS DE APOYO A LA GESTIÓN EN EL ÁREA DE GESTIÓN DEL DESARROLLO LOCAL PARA 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	</t>
  </si>
  <si>
    <t>FDLSC-CPS-165-2021</t>
  </si>
  <si>
    <t>YESSICA PAOLA OYOLA HUERFANO</t>
  </si>
  <si>
    <t>https://community.secop.gov.co/Public/Tendering/OpportunityDetail/Index?noticeUID=CO1.NTC.1830723&amp;isFromPublicArea=True&amp;isModal=False</t>
  </si>
  <si>
    <t>FDLSC-CPS-165-2022</t>
  </si>
  <si>
    <t>MAICOL STIVEN BABATIVA PATIÑO</t>
  </si>
  <si>
    <t>FDLSC-CPS-166-2021</t>
  </si>
  <si>
    <t>TERMINADO SIN RP</t>
  </si>
  <si>
    <t>https://community.secop.gov.co/Public/Tendering/OpportunityDetail/Index?noticeUID=CO1.NTC.1831294&amp;isFromPublicArea=True&amp;isModal=False</t>
  </si>
  <si>
    <t>FDLSC-CPS-166-2022</t>
  </si>
  <si>
    <t>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t>
  </si>
  <si>
    <t xml:space="preserve">	FDLSC-CPS-167-2021</t>
  </si>
  <si>
    <t>NIDYA EDITH GUTIERREZ GARZON</t>
  </si>
  <si>
    <t>https://community.secop.gov.co/Public/Tendering/OpportunityDetail/Index?noticeUID=CO1.NTC.1838657&amp;isFromPublicArea=True&amp;isModal=False</t>
  </si>
  <si>
    <t>FDLSC-CPS-167-2022</t>
  </si>
  <si>
    <t>OSCAR URIEL MATAMOROS GONZALEZ</t>
  </si>
  <si>
    <t xml:space="preserve">PRESTAR SUS SERVICIOS PROFESIONALES PARA LA GESTIÓN DEL RIESGO, A LA LUZ DEL PLAN DE DESARROLLO 2021-2024 UN NUEVO CONTRATO AMBIENTAL Y SOCIAL PARA SAN CRISTÓBAL	</t>
  </si>
  <si>
    <t>FDLSC-CPS-168-2021</t>
  </si>
  <si>
    <t>https://community.secop.gov.co/Public/Tendering/OpportunityDetail/Index?noticeUID=CO1.NTC.1830410&amp;isFromPublicArea=True&amp;isModal=False</t>
  </si>
  <si>
    <t>FDLSC-CPS-168-2022</t>
  </si>
  <si>
    <t>FDLSC-CD-081-2022</t>
  </si>
  <si>
    <t>JULY ANDREA LESMES PALACIOS</t>
  </si>
  <si>
    <t>https://community.secop.gov.co/Public/Tendering/OpportunityDetail/Index?noticeUID=CO1.NTC.2681054&amp;isFromPublicArea=True&amp;isModal=true&amp;asPopupView=true</t>
  </si>
  <si>
    <t>INSPECCION 4A</t>
  </si>
  <si>
    <t> 20225420001173</t>
  </si>
  <si>
    <t xml:space="preserve">EL CONTRATISTA SE OBLIGA CON EL FONDO DE DESARROLLO LOCAL DE SAN CRISTÓBAL A PRESTAR SUS SERVICIOS COMO APOYO TÉCNICO Y ADMINISTRATIVO A LA GESTIÓN LOCAL EN LOS TEMAS DE REACTIVACIÓN ECONÓMICA EN CAMPO, EN EL MARCO DEL PLAN DE DESARROLLO LOCAL SAN CRISTÓBAL.	</t>
  </si>
  <si>
    <t>FDLSC-CPS-169-2021</t>
  </si>
  <si>
    <t>CARLOS ALBERTO LOPEZ RODRIGUEZ</t>
  </si>
  <si>
    <t>290 DIAS</t>
  </si>
  <si>
    <t>https://community.secop.gov.co/Public/Tendering/OpportunityDetail/Index?noticeUID=CO1.NTC.1829704&amp;isFromPublicArea=True&amp;isModal=False</t>
  </si>
  <si>
    <t>FDLSC-CPS-169-2022</t>
  </si>
  <si>
    <t>2 MESES 28 DIAS</t>
  </si>
  <si>
    <t>10 MESES 28 DIAS</t>
  </si>
  <si>
    <t>INSPECCION 4C</t>
  </si>
  <si>
    <t>CARLOS ALBERTO AGUIRRE PEREZ</t>
  </si>
  <si>
    <t>20225420009213</t>
  </si>
  <si>
    <t xml:space="preserve">EL CONTRATISTA PRESTARA SUS SERVICIOS PROFESIONALES AL FDLSC PARA APOYAR LA FORMULACIÓN, SEGUIMIENTO Y SUPERVISIÓN DE LOS PROCESOS CONTRACTUALES DERIVADOS DEL PROYECTO DE INVERSIÓN 1870 ATENCIÓN A POBLACIÓN DIFERENCIAL Y MUJERES	</t>
  </si>
  <si>
    <t>FDLSC-CPS-170-2021</t>
  </si>
  <si>
    <t>DINALUZ DIAZ PALACIO</t>
  </si>
  <si>
    <t>https://community.secop.gov.co/Public/Tendering/OpportunityDetail/Index?noticeUID=CO1.NTC.1829706&amp;isFromPublicArea=True&amp;isModal=False</t>
  </si>
  <si>
    <t>MUJER</t>
  </si>
  <si>
    <t>FDLSC-CPS-170-2022</t>
  </si>
  <si>
    <t>DANIEL ALBERTO INFANTE SANCHEZ</t>
  </si>
  <si>
    <t xml:space="preserve">PRESTAR LOS SERVICIOS TÉCNICOS PARA REALIZAR ACUERDOS QUE PROMUEVAN LA FORMALIDAD, EL ACCESO PARA EL APROVECHAMIENTO DEL ESPACIO PÚBLICO, MEJORANDO EL USO DE MEDIOS DE TRANSPORTE NO MOTORIZADO, CON ESTRATEGIAS PEDAGÓGICAS DE MOVILIDAD QUE CONTRIBUYAN A FORTALECER EL DESARROLLO SOCIAL Y CULTURAL PARA LA CONSTRUCCIÓN DE CONFIANZA Y SEGURIDAD, A TRAVÉS DE CAMPAÑAS DE SENSIBILIZACIÓN, ARTÍSTICAS, CULTURALES Y DEPORTIVAS PARA EL USO DE TRANSPORTE ALTERNATIVO	</t>
  </si>
  <si>
    <t>FDLSC-CPS-171-2021</t>
  </si>
  <si>
    <t>CARLOS HUMBERTO OLAYA RICO</t>
  </si>
  <si>
    <t>291 DIAS</t>
  </si>
  <si>
    <t>https://community.secop.gov.co/Public/Tendering/OpportunityDetail/Index?noticeUID=CO1.NTC.1831256&amp;isFromPublicArea=True&amp;isModal=False</t>
  </si>
  <si>
    <t>APOYAR TÉCNICAMENTE LAS DISTINTAS ETAPAS DE LOS PROCESOS DE COMPETENCIA DE LAS INSPECCIONES DE POLICÍA DE LA LOCALIDAD, SEGÚN REPARTO.</t>
  </si>
  <si>
    <t>FDLSC-CPS-171-2022</t>
  </si>
  <si>
    <t>FDLSC-CD-082-2022</t>
  </si>
  <si>
    <t>JOSE GABRIEL MOLINA LAGOS</t>
  </si>
  <si>
    <t>https://community.secop.gov.co/Public/Tendering/OpportunityDetail/Index?noticeUID=CO1.NTC.2681345&amp;isFromPublicArea=True&amp;isModal=true&amp;asPopupView=true</t>
  </si>
  <si>
    <t>INSPECCION 4D</t>
  </si>
  <si>
    <t>JORGE ENRIQUE HURTADO CALDERON</t>
  </si>
  <si>
    <t>20225420001333</t>
  </si>
  <si>
    <t>13-30-11-60-33-90-00-000-1869</t>
  </si>
  <si>
    <t>SAN CRISTÓBAL TERRITORIO DE PAZ Y RECONCILIACIÓN.</t>
  </si>
  <si>
    <t xml:space="preserve">PRESTAR SUS SERVICIOS PROFESIONALES PARA ADELANTAR LA FORMULACIÓN, EVALUACIÓN, SEGUIMIENTO Y APOYO A LA SUPERVISION DEL PROYECTO 1869 SAN CRISTÓBAL TERRITORIO DE PAZ Y RECONCILIACIÓN Y ASÍ MISMO ACOMPAÑAR TODOS LOS PROCESOS QUE SE ADELANTEN PARA LA POBLACION DE VICTIMAS QUE HABITA EN LA LOCALIDAD DE SAN CRISTÓBAL.	</t>
  </si>
  <si>
    <t>FDLSC-CPS-172-2021</t>
  </si>
  <si>
    <t>ANA GABRIELA MOJICA LONDOÑO</t>
  </si>
  <si>
    <t>https://community.secop.gov.co/Public/Tendering/OpportunityDetail/Index?noticeUID=CO1.NTC.1833529&amp;isFromPublicArea=True&amp;isModal=False</t>
  </si>
  <si>
    <t>VICTIMAS</t>
  </si>
  <si>
    <t>AURORA MELO</t>
  </si>
  <si>
    <t>FDLSC-CPS-172-2022</t>
  </si>
  <si>
    <t>JUAN JERONIMO RAMIREZ BAUTISTA</t>
  </si>
  <si>
    <t xml:space="preserve">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t>
  </si>
  <si>
    <t>FDLSC-CPS-173-2021</t>
  </si>
  <si>
    <t>SERGIO ENRIQUE MORALES GIL</t>
  </si>
  <si>
    <t>https://community.secop.gov.co/Public/Tendering/OpportunityDetail/Index?noticeUID=CO1.NTC.1831264&amp;isFromPublicArea=True&amp;isModal=False</t>
  </si>
  <si>
    <t>FDLSC-CPS-173-2022</t>
  </si>
  <si>
    <t xml:space="preserve">JUSTO MAURICIO CEPEDA ARENAS </t>
  </si>
  <si>
    <t xml:space="preserve">PRESTAR SUS SERVICIOS PROFESIONALES PARA ADELANTAR EL PROCESO DE COBROS PERSUASIVOS DE LAS MULTAS IMPUESTAS POR LA ALCALDÍA LOCAL DE SAN CRISTÓBAL	</t>
  </si>
  <si>
    <t>FDLSC-CPS-174-2021</t>
  </si>
  <si>
    <t>ANGELA VIVIANA MORALES MARQUEZ</t>
  </si>
  <si>
    <t>https://community.secop.gov.co/Public/Tendering/OpportunityDetail/Index?noticeUID=CO1.NTC.1831568&amp;isFromPublicArea=True&amp;isModal=False</t>
  </si>
  <si>
    <t>FDLSC-CPS-174-2022</t>
  </si>
  <si>
    <t xml:space="preserve">APOYAR AL EQUIPO DE PRENSA Y COMUNICACIONES DE LA ALCALDÍA LOCAL EN LA REALIZACIÓN Y PUBLICACIÓN DE CONTENIDOS DE REDES SOCIALES Y CANALES DE DIVULGACIÓN DIGITAL (SITIO WEB) DE LA ALCALDÍA LOCAL	</t>
  </si>
  <si>
    <t>FDLSC-CPS-175-2021</t>
  </si>
  <si>
    <t>https://community.secop.gov.co/Public/Tendering/OpportunityDetail/Index?noticeUID=CO1.NTC.1831281&amp;isFromPublicArea=True&amp;isModal=False</t>
  </si>
  <si>
    <t>FDLSC-CPS-175-2022</t>
  </si>
  <si>
    <t>YULY CONSTANZA CARDENAS MENDEZ</t>
  </si>
  <si>
    <t>2 MESES 28 DIAS / 1 MES 1 DIA</t>
  </si>
  <si>
    <t>11 MESES 29 DIAS</t>
  </si>
  <si>
    <t xml:space="preserve">	PRESTAR SUS SERVICIOS PROFESIONALES EN LO CONCERNIENTE A LAS ACTIVIDADES ADMINISTRATIVAS Y DE CAMPO EN LOS PROCESOS DE ARBORIZACIÓN (PLANTACIÓN Y MANTENIMIENTO, JARDINERÍA URBANA (PLANTACIÓN Y MANTENIMIENTO), MANEJO DE SITUACIONES AMBIENTALES CONFLICTIVAS EN EL ESPACIO PÚBLICO LOCAL</t>
  </si>
  <si>
    <t>FDLSC-CPS-176-2021</t>
  </si>
  <si>
    <t>ANGIE LORENA GARCIA VERA</t>
  </si>
  <si>
    <t>291 DÍAS</t>
  </si>
  <si>
    <t>https://community.secop.gov.co/Public/Tendering/OpportunityDetail/Index?noticeUID=CO1.NTC.1834185&amp;isFromPublicArea=True&amp;isModal=False</t>
  </si>
  <si>
    <t>FDLSC-CPS-176-2022</t>
  </si>
  <si>
    <t>MARIA ASTRID GONZALEZ PARRA</t>
  </si>
  <si>
    <t>2 MESES 28 DIAS / 1 MES</t>
  </si>
  <si>
    <t xml:space="preserve">APOYAR TÉCNICAMENTE LAS DISTINTAS ETAPAS DE LOS PROCESOS DE COMPETENCIA DE LA ALCALDÍA LOCAL PARA LA DEPURACIÓN DE ACTUACIONES ADMINISTRATIVAS.	</t>
  </si>
  <si>
    <t>FDLSC-CPS-177-2021</t>
  </si>
  <si>
    <t>FDLSC-CPS-177-2022</t>
  </si>
  <si>
    <t>CARLOS YESID MORENO CALDERON</t>
  </si>
  <si>
    <t xml:space="preserve">	PRESTAR SUS SERVICIOS TÉCNICOS EN LO CONCERNIENTE AL CONTROL, EJECUCIÓN, SEGUIMIENTO Y VERIFICACIÓN DE LAS ACTIVIDADES AMBIENTALES DE CAMPO EN LA LOCALIDAD DE SAN CRISTÓBAL</t>
  </si>
  <si>
    <t xml:space="preserve">	FDLSC-CPS-178-2021</t>
  </si>
  <si>
    <t>CINDY VANESSA AREVALO CASTAÑEDA</t>
  </si>
  <si>
    <t>290 DÍAS</t>
  </si>
  <si>
    <t>https://community.secop.gov.co/Public/Tendering/OpportunityDetail/Index?noticeUID=CO1.NTC.1834587&amp;isFromPublicArea=True&amp;isModal=False</t>
  </si>
  <si>
    <t>FDLSC-CPS-178-2022</t>
  </si>
  <si>
    <t>DIANA KATERYN RONCANCIO ANGULO</t>
  </si>
  <si>
    <t xml:space="preserve">PRESTAR SUS SERVICIOS PARA APOYAR LA GESTION LOCAL Y TERRITORIAL EN LOS TEMAS DE SEGURIDAD Y CONVIVENCIA CIUDADANA, EN EL MARCO DEL PLAN DE DESARROLLO	</t>
  </si>
  <si>
    <t>FDLSC-CPS-179-2021</t>
  </si>
  <si>
    <t>LAURA XIMENA CASTELLANOS VELASQUEZ</t>
  </si>
  <si>
    <t>https://community.secop.gov.co/Public/Tendering/OpportunityDetail/Index?noticeUID=CO1.NTC.1835122&amp;isFromPublicArea=True&amp;isModal=False</t>
  </si>
  <si>
    <t>FDLSC-CPS-179-2022</t>
  </si>
  <si>
    <t>DIANA ANGELICA RODRIGUEZ ACOSTA</t>
  </si>
  <si>
    <t xml:space="preserve">	APOYAR TÉCNICAMENTE LAS DISTINTAS ETAPAS DE LOS PROCESOS DE COMPETENCIA DE LA ALCALDÍA LOCAL PARA LA DEPURACIÓN DE ACTUACIONES ADMINISTRATIVAS.</t>
  </si>
  <si>
    <t>FDLSC-CPS-180-2021</t>
  </si>
  <si>
    <t>PAOLA ANDREA ARGUELLO RODRÍGUEZ</t>
  </si>
  <si>
    <t>https://community.secop.gov.co/Public/Tendering/OpportunityDetail/Index?noticeUID=CO1.NTC.1835847&amp;isFromPublicArea=True&amp;isModal=False</t>
  </si>
  <si>
    <t>FDLSC-CPS-180-2022</t>
  </si>
  <si>
    <t>DAYSSI ROCIO MARTINEZ RODRIGUEZ</t>
  </si>
  <si>
    <t>PRESTAR SUS SERVICIOS TÉCNICOS DE APOYO Y ASISTENCIA ADMINISTRATIVA AL ÁREA DE GESTIÓN DEL DESARROLLO LOCAL - PLANEACIÓN.</t>
  </si>
  <si>
    <t>FDLSC-CPS-181-2021</t>
  </si>
  <si>
    <t>https://community.secop.gov.co/Public/Tendering/OpportunityDetail/Index?noticeUID=CO1.NTC.1845871&amp;isFromPublicArea=True&amp;isModal=False</t>
  </si>
  <si>
    <t>JUAN CARLOS TRIANA</t>
  </si>
  <si>
    <t>FDLSC-CPS-181-2022</t>
  </si>
  <si>
    <t>CRISTIAN CAMILO MORALES CARRILLO</t>
  </si>
  <si>
    <t xml:space="preserve">	FDLSC-CPS-182-2021</t>
  </si>
  <si>
    <t>YULI CONSTANZA CARDENAS MENDEZ</t>
  </si>
  <si>
    <t>https://community.secop.gov.co/Public/Tendering/OpportunityDetail/Index?noticeUID=CO1.NTC.1836218&amp;isFromPublicArea=True&amp;isModal=False</t>
  </si>
  <si>
    <t xml:space="preserve">PRESTAR SUS SERVICIOS PROFESIONALES PARA LA FORMULACION, EVALUACIÓN, PRESENTACIÓN Y SEGUIMIENTO A LOS PROYECTOS DE INVERSIÓN RELACIONADOS CON TEMAS DE SALUD, EN EL MARCO DE LAS NECESIDADES DE LA ALCALDÍA LOCAL DE SAN CRISTOBAL. </t>
  </si>
  <si>
    <t>FDLSC-CPS-182-2022</t>
  </si>
  <si>
    <t>FDLSC-CD-084-2022</t>
  </si>
  <si>
    <t>GLADYS MANRIQUE ESPINDOLA</t>
  </si>
  <si>
    <t>04/05/2022- 06/07/2022</t>
  </si>
  <si>
    <t>SONIA CAROLINA MOGOLLON PASTRAN/NESTOR WILLIAM BUITRAGO ROCHA</t>
  </si>
  <si>
    <t>https://community.secop.gov.co/Public/Tendering/OpportunityDetail/Index?noticeUID=CO1.NTC.2689646&amp;isFromPublicArea=True&amp;isModal=true&amp;asPopupView=true</t>
  </si>
  <si>
    <t>PRESTAR SUS SERVICIOS PROFESIONALES PARA EL APOYO TÉCNICO DEL PROYECTO DE SEPARACIÓN EN LA FUENTE, A LA LUZ DEL PLAN DE DESARROLLO 2021-2024 UN NUEVO CONTRATO AMBIENTAL Y SOCIAL PARA SAN CRISTÓBAL</t>
  </si>
  <si>
    <t>FDLSC-CPS-183-2021</t>
  </si>
  <si>
    <t>JOSE LEOPOLDO ALVAREZ CAMELO</t>
  </si>
  <si>
    <t>https://community.secop.gov.co/Public/Tendering/OpportunityDetail/Index?noticeUID=CO1.NTC.1835692&amp;isFromPublicArea=True&amp;isModal=False</t>
  </si>
  <si>
    <t>PRESTAR SUS SERVICIOS PROFESIONALES PARA APOYAR LA GESTIÓN LOCAL Y TERRITORIAL DE LOS TEMAS DE SEGURIDAD Y CONVIVENCIA CIUDADANA, EN EL MARCO DE LAS ACCIONES EN TERRITORIO Y EL TRABAJO INTERINSTITUCIONAL QUE DEMANDA EL CUMPLIMIENTO DEL PLAN DE DESARROLLO LOCAL 2021 -2024.</t>
  </si>
  <si>
    <t>FDLSC-CPS-183-2022</t>
  </si>
  <si>
    <t>FDLSC-CD-085-2022</t>
  </si>
  <si>
    <t>DAGOBERTO CASTILLO REYES</t>
  </si>
  <si>
    <t>https://community.secop.gov.co/Public/Tendering/OpportunityDetail/Index?noticeUID=CO1.NTC.2694444&amp;isFromPublicArea=True&amp;isModal=true&amp;asPopupView=true</t>
  </si>
  <si>
    <t>FDLSC-CPS-184-2021</t>
  </si>
  <si>
    <t>SEGUNDO BUENAVENTURA DORADO BURBANO</t>
  </si>
  <si>
    <t>https://community.secop.gov.co/Public/Tendering/OpportunityDetail/Index?noticeUID=CO1.NTC.1835574&amp;isFromPublicArea=True&amp;isModal=False</t>
  </si>
  <si>
    <t>PRESTAR SUS SERVICIOS PROFESIONALES PARA APOYAR LOS PROCESOS DE ATENCION A POBLACIÓN MUJERES EN EL MARCO DE LOS PROYECTOS DE INVERSIÓN 1870 Y 1811 DE LA ALSC EN EL PDL 2021-2024.</t>
  </si>
  <si>
    <t>FDLSC-CPS-184-2022</t>
  </si>
  <si>
    <t>FDLSC-CD-086-2022</t>
  </si>
  <si>
    <t>DIANA CAROLINA HERNANDEZ ARIAS</t>
  </si>
  <si>
    <t>https://community.secop.gov.co/Public/Tendering/OpportunityDetail/Index?noticeUID=CO1.NTC.2712781&amp;isFromPublicArea=True&amp;isModal=true&amp;asPopupView=true</t>
  </si>
  <si>
    <t xml:space="preserve">PRESTAR LOS SERVICIOS DE APOYO A LA GESTIÓN DE LA ALCALDÍA LOCAL DE SAN CRISTOBAL EN EL DESARROLLO DE ACTIVIDADES DE REACTIVACIÓN ECONÓMICA, ACOMPAÑAMIENTO EN CAMPO Y PARTICIPACIÓN EN LOS PROCESOS NECESARIOS PARA LA CORRECTA EJECUCIÓN DE LOS EVENTOS RELACIONADOS Y DE LAS NECESIDADES DE LA ALCALDÍA LOCAL.	</t>
  </si>
  <si>
    <t>FDLSC-CPS-185-2021</t>
  </si>
  <si>
    <t>JESSICA LICETH LOPEZ ACERO</t>
  </si>
  <si>
    <t>285 DÍAS</t>
  </si>
  <si>
    <t>https://community.secop.gov.co/Public/Tendering/OpportunityDetail/Index?noticeUID=CO1.NTC.1840642&amp;isFromPublicArea=True&amp;isModal=False</t>
  </si>
  <si>
    <t>APOYAR AL ALCALDE LOCAL EN LA PROMOCIÓN, ARTICULACIÓN, ACOMPAÑAMIENTO Y  SEGUIMIENTO PARA LA ATENCIÓN Y  PROTECCIÓN DE LOS ANIMALES DOMÉSTICOS Y SILVESTRES DE LA LOCALIDAD.</t>
  </si>
  <si>
    <t>FDLSC-CPS-185-2022</t>
  </si>
  <si>
    <t>FDLSC-CD-087-2022</t>
  </si>
  <si>
    <t>28/04/2022 - 17/06/22</t>
  </si>
  <si>
    <t>CRISTHIAN CAMILO CALDERON CARDOZO / ALBERTO AUGUSTO SANCHEZ USECHE</t>
  </si>
  <si>
    <t>1022366372 - 79716789</t>
  </si>
  <si>
    <t>https://community.secop.gov.co/Public/Tendering/OpportunityDetail/Index?noticeUID=CO1.NTC.2719506&amp;isFromPublicArea=True&amp;isModal=true&amp;asPopupView=true</t>
  </si>
  <si>
    <t>01-33-01-16-02-28-00-00-00-1819</t>
  </si>
  <si>
    <t>SAN CRISTÓBAL PROTECTORA DE SUS RECURSOS</t>
  </si>
  <si>
    <t xml:space="preserve">PRESTAR SUS SERVICIOS DE APOYO A LA GESTIÓN AMBIENTAL EXTERNA DE LA ALCALDÍA LOCAL DE SAN CRISTÓBAL EN ÁREAS DE ESPACIO PÚBLICO QUE PRESENTAN SITUACIONES AMBIENTALES CONFLICTIVAS Y A LAS COMPLEMENTARIAS DE LOS PROYECTOS AMBIENTALES DEL PLAN DE DESARROLLO UN NUEVO CONTRATO SOCIAL Y AMBIENTAL PARA SAN CRISTÓBAL	</t>
  </si>
  <si>
    <t>FDLSC-CPS-186-2021</t>
  </si>
  <si>
    <t>JERRY BOHORQUEZ CASTAÑEDA</t>
  </si>
  <si>
    <t>https://community.secop.gov.co/Public/Tendering/OpportunityDetail/Index?noticeUID=CO1.NTC.1847315&amp;isFromPublicArea=True&amp;isModal=False</t>
  </si>
  <si>
    <t xml:space="preserve">PRESTAR SUS SERVICIOS PROFESIONALES AL FDLSC PARA REALIZAR LA FORMULACIÓN, PRESENTACIÓN, EVALUACIÓN, SEGUIMIENTO Y APOYAR LA SUPERVISIÓN DE LOS PROCESOS CONTRACTUALES DERIVADOS DE TEMAS DE RECREACIÓN, CULTURA Y DEPORTE, Y LOS DEMAS QUE LE SEAN ASIGNADOS PARA LA PLANEACION. </t>
  </si>
  <si>
    <t>FDLSC-CPS-186-2022</t>
  </si>
  <si>
    <t>FDLSC-CD-088-2022</t>
  </si>
  <si>
    <t>CAROL DEMELZA LOZANO MORA</t>
  </si>
  <si>
    <t>https://community.secop.gov.co/Public/Tendering/OpportunityDetail/Index?noticeUID=CO1.NTC.2784844&amp;isFromPublicArea=True&amp;isModal=true&amp;asPopupView=true</t>
  </si>
  <si>
    <t>FABIAN ANDRES MIRANDA JACINTO</t>
  </si>
  <si>
    <t>20225420010653</t>
  </si>
  <si>
    <t>PRESTAR LOS SERVICIOS PARA APOYAR LAS LABORES DE ENTREGA Y RECIBO DE LAS COMUNICACIONES EMITIDAS O RECIBIDAS POR LA ALCALDIA LOCAL DE SAN CRISTOBAL</t>
  </si>
  <si>
    <t xml:space="preserve">	FDLSC-CPS-187-2021</t>
  </si>
  <si>
    <t>IOSIFF DAVID ORTIZ RODRIGUEZ</t>
  </si>
  <si>
    <t>2 MESES 15 DÍAS</t>
  </si>
  <si>
    <t>https://community.secop.gov.co/Public/Tendering/OpportunityDetail/Index?noticeUID=CO1.NTC.1943146&amp;isFromPublicArea=True&amp;isModal=False</t>
  </si>
  <si>
    <t>CDI-NOTIFICADOR</t>
  </si>
  <si>
    <t>FDLSC-CPS-187-2022</t>
  </si>
  <si>
    <t>LAURA FERNANDA GARCÍA RODRIGUEZ</t>
  </si>
  <si>
    <t>PRESTAR SUS SERVICIOS DE APOYO A LA GESTIÓN AMBIENTAL EXTERNA DE LA ALCALDÍA LOCAL DE SAN CRISTÓBAL EN ÁREAS DE ESPACIO PÚBLICO QUE PRESENTAN SITUACIONES AMBIENTALES CONFLICTIVAS Y A LAS COMPLEMENTARIAS DE LOS PROYECTOS AMBIENTALES DEL PLAN DE DESARROLLO UN NUEVO CONTRATO SOCIAL Y AMBIENTAL PARA SAN CRISTÓBAL</t>
  </si>
  <si>
    <t>FDLSC-CPS-188-2021</t>
  </si>
  <si>
    <t>https://community.secop.gov.co/Public/Tendering/OpportunityDetail/Index?noticeUID=CO1.NTC.1846899&amp;isFromPublicArea=True&amp;isModal=False</t>
  </si>
  <si>
    <t>FDLSC-CPS-188-2022</t>
  </si>
  <si>
    <t>CAROL ANDREA URBANO LEAL</t>
  </si>
  <si>
    <t>RECHAZADO</t>
  </si>
  <si>
    <t>FDLSC-CPS-189-2021</t>
  </si>
  <si>
    <t>JENNY TATIANA BERNAL GUTIERREZ</t>
  </si>
  <si>
    <t>https://community.secop.gov.co/Public/Tendering/OpportunityDetail/Index?noticeUID=CO1.NTC.1847151&amp;isFromPublicArea=True&amp;isModal=False</t>
  </si>
  <si>
    <t>PRESTACIÓN DE SERVICIOS DE APOYO EN LA EJECUCIÓN DE ACTIVIDADES DE OBRA CIVIL, QUE CONLLEVEN AL MEJORAMIENTO Y ADECUACIÓN DEL ESPACIO PÚBLICO Y LA MALLA VIAL DE LA LOCALIDAD DE SAN CRISTÓBAL.</t>
  </si>
  <si>
    <t>FDLSC-CPS-189-2022</t>
  </si>
  <si>
    <t>FDLSC-CD-089-2022</t>
  </si>
  <si>
    <t xml:space="preserve">BRIAN HUMBERTO HERRERA PINO	</t>
  </si>
  <si>
    <t xml:space="preserve">JAROLD ORLANDO CASTAÑEDA </t>
  </si>
  <si>
    <t>https://community.secop.gov.co/Public/Tendering/OpportunityDetail/Index?noticeUID=CO1.NTC.2706066&amp;isFromPublicArea=True&amp;isModal=true&amp;asPopupView=true</t>
  </si>
  <si>
    <t xml:space="preserve">	FDLSC-CPS-190-2021</t>
  </si>
  <si>
    <t xml:space="preserve">JHONY ALFONSO GALEANO LEMOS </t>
  </si>
  <si>
    <t>https://community.secop.gov.co/Public/Tendering/OpportunityDetail/Index?noticeUID=CO1.NTC.1847337&amp;isFromPublicArea=True&amp;isModal=False</t>
  </si>
  <si>
    <t>FDLSC-CPS-190-2022</t>
  </si>
  <si>
    <t xml:space="preserve">JUAN CARLOS GRIMALDOS </t>
  </si>
  <si>
    <t>2 MESES 23 DIAS</t>
  </si>
  <si>
    <t>10 MESES 23 DIAS</t>
  </si>
  <si>
    <t xml:space="preserve">PRESTAR SUS SERVICIOS PROFESIONALES AL ÁREA DE GESTIÓN DE DESARROLLO LOCAL, EN PLANEACIÓN, EN EL APOYO A LA FORMULACIÓN SUPERVISIÓN DE LOS CONTRATOS Y/O CONVENIOS QUE LE SEAN DESIGNADOS Y DEMÁS ACTIVIDADES QUE SE REQUIERAN, DE CONFORMIDAD CON LOS ESTUDIOS PREVIOS	</t>
  </si>
  <si>
    <t>FDLSC-CPS-191-2021</t>
  </si>
  <si>
    <t>JULIAN DARIO GONZALEZ PARDO</t>
  </si>
  <si>
    <t>https://community.secop.gov.co/Public/Tendering/OpportunityDetail/Index?noticeUID=CO1.NTC.1840482&amp;isFromPublicArea=True&amp;isModal=False</t>
  </si>
  <si>
    <t>FDLSC-CPS-191-2022</t>
  </si>
  <si>
    <t xml:space="preserve">ELMER PINO PEREZ </t>
  </si>
  <si>
    <t xml:space="preserve">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	</t>
  </si>
  <si>
    <t xml:space="preserve">FDLSC-CPS-192-2021	</t>
  </si>
  <si>
    <t>DIEGO JAVIER BAUTISTA MANSILLA</t>
  </si>
  <si>
    <t>https://community.secop.gov.co/Public/Tendering/OpportunityDetail/Index?noticeUID=CO1.NTC.1841208&amp;isFromPublicArea=True&amp;isModal=False</t>
  </si>
  <si>
    <t>O23011603450000001835</t>
  </si>
  <si>
    <t>POR UN BUEN USO EN EL ESPACIO PUBLICO EN SAN CRISTÓBAL..</t>
  </si>
  <si>
    <t>PRESTAR SUS SERVICIOS PROFESIONALES PARA EL SEGUIMIENTO TÉCNICO Y OPERATIVO DEL PROYECTO DE INVERSIÓN 1835, ASÍ CÓMO LA FORMULACIÓN, PRESENTACIÓN EVALUACIÓN Y SEGUIMIENTO DEL MISMO, EN EL MARCO DE LAS NECESIDADES DE LA ALCALDÍA LOCAL DE SAN CRISTÓBAL</t>
  </si>
  <si>
    <t>FDLSC-CPS-192-2022</t>
  </si>
  <si>
    <t>FDLSC-CD-092-2022</t>
  </si>
  <si>
    <t>SARA DEL PILAR PEREZ GOMEZ</t>
  </si>
  <si>
    <t>ELIZABETH CARDENAS POVEDA</t>
  </si>
  <si>
    <t>https://community.secop.gov.co/Public/Tendering/OpportunityDetail/Index?noticeUID=CO1.NTC.2691669&amp;isFromPublicArea=True&amp;isModal=true&amp;asPopupView=true</t>
  </si>
  <si>
    <t xml:space="preserve">PRESTAR SUS SERVICIOS PROFESIONALES AL FDLSC PARA REALIZAR LA FORMULACION, PRESENTACIÓN, EVALUACIÓN, SEGUIMIENTO Y SUPERVISION DE LOS PROCESOS CONTRACTUALES DERIVADOS DEL PROYECTO DE INVERSIÓN 1801 SAN CRISTOBAL ES DEPORTE Y LOS DEMÁS QUE LE SEAN ASIGNADOS POR PLANEACIÓN.	</t>
  </si>
  <si>
    <t xml:space="preserve">FDLSC-CPS-193-2021	</t>
  </si>
  <si>
    <t>RAMIRO ANDRES ALZATE LUBO</t>
  </si>
  <si>
    <t>https://community.secop.gov.co/Public/Tendering/OpportunityDetail/Index?noticeUID=CO1.NTC.1847964&amp;isFromPublicArea=True&amp;isModal=False</t>
  </si>
  <si>
    <t>DEPORTES</t>
  </si>
  <si>
    <t>O23011603390000001869</t>
  </si>
  <si>
    <t>SAN CRISTÓBAL TERRITORIO DE PAZ Y RECONCILIACIÓN</t>
  </si>
  <si>
    <t>PRESTAR LOS SERVICIOS PROFESIONALES A LA ALCALDÍA LOCAL DE SAN CRISTÓBAL, PARA LA EJECUCIÓN DE LAS ACTIVIDADES Y PROCESOS ADMINISTRATIVOS Y DE CAMPO RELACIONADOS CON LA ATENCIÓN A VÍCTIMAS EN EL MARCO DE LAS NECESIDADES DEL FONDO DE DESARROLLO LOCAL Y DINAMIZACIÓN PARA LA EJECUCIÓN DE LOS PROYECTOS QUE HACEN PARTE DEL PLAN DE DESARROLLO.</t>
  </si>
  <si>
    <t>FDLSC-CPS-193-2022</t>
  </si>
  <si>
    <t>FDLSC-CD-093-2022</t>
  </si>
  <si>
    <t>ZAFIRO CIFUENTES AGAMEZ</t>
  </si>
  <si>
    <t>2 MESES 26 DIAS / 1 MES</t>
  </si>
  <si>
    <t>11 MESES 26 DIAS</t>
  </si>
  <si>
    <t>https://community.secop.gov.co/Public/Tendering/OpportunityDetail/Index?noticeUID=CO1.NTC.2693749&amp;isFromPublicArea=True&amp;isModal=true&amp;asPopupView=true</t>
  </si>
  <si>
    <t>VICTIMAS, INDIGENAS Y AFROS</t>
  </si>
  <si>
    <t xml:space="preserve">EL CONTRATISTA SE OBLIGA PARA CON EL FONDO DE DESARROLLO LOCAL DE SAN CRISTOBAL A PRESTAR SUS SERVICIOS PROFESIONALES EN LA DEPURACION DE OBLIGACIONES POR PAGAR, TRAMITE DE PAGOS Y LIQUIDACIÓN DE CONTRATOS, DE CONFORMIDAD CON LAS CONDICIONES Y OBLIGACIONES ESTABLECIDAS EN LOS ESTUDIOS PREVIOS, DOCUMENTO QUE HACE PARTE INTEGRAL DEL PRESENTE CONTRATO.	</t>
  </si>
  <si>
    <t>FDLSC-CPS-194-2021</t>
  </si>
  <si>
    <t>CESAR HUMBERTO CUELLAR QUESADA</t>
  </si>
  <si>
    <t>https://community.secop.gov.co/Public/Tendering/OpportunityDetail/Index?noticeUID=CO1.NTC.1846704&amp;isFromPublicArea=True&amp;isModal=False</t>
  </si>
  <si>
    <t>FDLSC-CPS-194-2022</t>
  </si>
  <si>
    <t>GINA CAROLAY CORREALES JIMENEZ</t>
  </si>
  <si>
    <t xml:space="preserve">	FDLSC-CPS-195-2021</t>
  </si>
  <si>
    <t>https://community.secop.gov.co/Public/Tendering/OpportunityDetail/Index?noticeUID=CO1.NTC.1848907&amp;isFromPublicArea=True&amp;isModal=False</t>
  </si>
  <si>
    <t>PRESTAR SUS SERVICIOS PROFESIONALES EN LO CONCERNIENTE A LA VERIFICACIÓN EN CAMPO DE LAS ACTIVIDADES DE CONTROL DE ESPECIES INVASORAS, Y A LAS ACTIVIDADES DE CAMPO DE RESTAURACIÓN Y MANTENIMIENTO, ASI COMO ELAPOYO AL PROCESO DE ESTANDARIZACIÓN DEL TRATAMIENTO Y MANEJO DE LAS ESPECIES DE RETAMO LISO Y ESPINOSO ESTABLECIDAS EN EL PROTOCOLO DEL JARDIN BOTÁNICO DE BOGOTÁ, SECRETARIA DISTRITAL DE AMBIENTE Y LA ALSC, EN EL CENTRO DE RESTAURACIÓN AMBIENTAL CERESA.</t>
  </si>
  <si>
    <t>FDLSC-CPS-195-2022</t>
  </si>
  <si>
    <t>FDLSC-CD-094-2022</t>
  </si>
  <si>
    <t xml:space="preserve">JUAN PABLO CARDONA OLAYA </t>
  </si>
  <si>
    <t>https://community.secop.gov.co/Public/Tendering/OpportunityDetail/Index?noticeUID=CO1.NTC.2759414&amp;isFromPublicArea=True&amp;isModal=true&amp;asPopupView=true</t>
  </si>
  <si>
    <t>13-30-11-60-23-30-00000-1867</t>
  </si>
  <si>
    <t>REVERDECER A SAN CRISTÓBAL, ADAPTARNOS Y MITIGAR LA CRISIS
CLIMÁTICA</t>
  </si>
  <si>
    <t xml:space="preserve">PRESTAR SUS SERVICIOS PROFESIONALES EN LO CONCERNIENTE A LA VERIFICACIÓN EN CAMPO DE LAS ACTIVIDADES DE CONTROL DE ESPECIES INVASORAS, Y A LAS ACTIVIDADES DE CAMPO DE RESTAURACIÓN Y MANTENIMIENTO, ASÍ COMO AL APOYO AL PROCESO DE ESTANDARIZACIÓN DEL TRATAMIENTO Y MANEJO DE LAS ESPECIES DE RETAMO LISO Y ESPINOSO ESTABLECIDAS EN EL PROTOCOLO DEL JARDÍN BOTÁNICO SECRETARIA DISTRITAL DE AMBIENTE Y LA ALSC, EN EL CENTRO DE RESTAURACIÓN AMBIENTAL CERESA	</t>
  </si>
  <si>
    <t xml:space="preserve">	FDLSC-CPS-196-2021</t>
  </si>
  <si>
    <t>https://community.secop.gov.co/Public/Tendering/OpportunityDetail/Index?noticeUID=CO1.NTC.1846661&amp;isFromPublicArea=True&amp;isModal=False</t>
  </si>
  <si>
    <t>PRESTAR SUS SERVICIOS PROFESIONALES PARA APOYAR AL ALCALDE LOCAL EN LA PROMOCIÓN, ACOMPAÑAMIENTO Y  ATENCIÓN DE LAS INSTANCIAS DE COORDINACIÓN INTERINSTITUCIONALES Y LAS INSTANCIAS DE PARTICIPACIÓN LOCALES, ASÍ COMO LOS PROCESOS COMUNITARIOS EN LA LOCALIDAD.</t>
  </si>
  <si>
    <t>FDLSC-CPS-196-2022</t>
  </si>
  <si>
    <t>FDLSC-CD-095-2022</t>
  </si>
  <si>
    <t>JACQUELINE ADRIANA MEJIA MENDEZ</t>
  </si>
  <si>
    <t>https://community.secop.gov.co/Public/Tendering/OpportunityDetail/Index?noticeUID=CO1.NTC.2718436&amp;isFromPublicArea=True&amp;isModal=true&amp;asPopupView=true</t>
  </si>
  <si>
    <t xml:space="preserve">PRESTAR SUS SERVICIOS TECNICOS PARA EL APOYO A LOS PROCESOS DEL AREA DE GESTION SOCIAL Y SALUD DEL FONDO DE DESARROLLO LOCAL DE SAN CRISTOBAL ENMATERIA ADMINISTRATIVA, ASI COMO LABORES DE CAMPO	</t>
  </si>
  <si>
    <t xml:space="preserve">FDLSC-CPS-197-2021	</t>
  </si>
  <si>
    <t>MARIA ISABEL BENAVIDES FUENTES</t>
  </si>
  <si>
    <t>LUZ DARY GUERRERO JAIMES</t>
  </si>
  <si>
    <t>https://community.secop.gov.co/Public/Tendering/OpportunityDetail/Index?noticeUID=CO1.NTC.1847359&amp;isFromPublicArea=True&amp;isModal=False</t>
  </si>
  <si>
    <t>PRESTAR SUS SERVICIOS PROFESIONALES PARA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</si>
  <si>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FDLSC-CPS-197-2022</t>
  </si>
  <si>
    <t>FDLSC-CD-096-2022</t>
  </si>
  <si>
    <t>https://community.secop.gov.co/Public/Tendering/OpportunityDetail/Index?noticeUID=CO1.NTC.2719660&amp;isFromPublicArea=True&amp;isModal=true&amp;asPopupView=true</t>
  </si>
  <si>
    <t xml:space="preserve">FDLSC-CPS-198-2021	</t>
  </si>
  <si>
    <t>LILIANA ALEJANDRA AGUDELO GOMEZ</t>
  </si>
  <si>
    <t xml:space="preserve">https://community.secop.gov.co/Public/Tendering/OpportunityDetail/Index?noticeUID=CO1.NTC.1851805&amp;isFromPublicArea=True&amp;isModal=False
</t>
  </si>
  <si>
    <t>O23011602270000001859</t>
  </si>
  <si>
    <t>PRESTAR SUS SERVICIOS PROFESIONALES EN LO CONCERNIENTE A LAS ACTIVIDADESADMINISTRATIVAS Y DE CAMPO EN LOS PROCESOS DE RESTAURACIÓN ECOLÓGICA, AGRICULTURA URBANA Y PROYECTOS CIUDADANOS DE EDUCACIÓN AMBIENTAL-PROCEDAS</t>
  </si>
  <si>
    <t>FDLSC-CPS-198-2022</t>
  </si>
  <si>
    <t>FDLSC-CD-097-2022</t>
  </si>
  <si>
    <t>MARIAM ALEJANDRA ALARCON CANTOR</t>
  </si>
  <si>
    <t>https://community.secop.gov.co/Public/Tendering/OpportunityDetail/Index?noticeUID=CO1.NTC.2710740&amp;isFromPublicArea=True&amp;isModal=true&amp;asPopupView=true</t>
  </si>
  <si>
    <t xml:space="preserve">FDLSC-CPS-199-2021	</t>
  </si>
  <si>
    <t>08/04/2021 </t>
  </si>
  <si>
    <t>https://community.secop.gov.co/Public/Tendering/OpportunityDetail/Index?noticeUID=CO1.NTC.1851806&amp;isFromPublicArea=True&amp;isModal=False</t>
  </si>
  <si>
    <t>FDLSC-CPS-199-2022</t>
  </si>
  <si>
    <t>NOHEMI OCHOA LOPEZ</t>
  </si>
  <si>
    <t xml:space="preserve">FDLSC-CPS-200-2021	</t>
  </si>
  <si>
    <t>EGNA MARGARITA BUITRAGO OVALLE</t>
  </si>
  <si>
    <t>https://community.secop.gov.co/Public/Tendering/OpportunityDetail/Index?noticeUID=CO1.NTC.1852608&amp;isFromPublicArea=True&amp;isModal=False</t>
  </si>
  <si>
    <t>PRESTAR SUS SERVICIOS PROFESIONALES PARA ADELANTAR EL PROCESO DE COBROS PERSUASIVOS DE LAS MULTAS IMPUESTAS POR LA ALCALDÍA LOCAL DE SAN CRISTÓBAL</t>
  </si>
  <si>
    <t>FDLSC-CPS-200-2022</t>
  </si>
  <si>
    <t>FDLSC-CD-098-2022</t>
  </si>
  <si>
    <t>https://community.secop.gov.co/Public/Tendering/OpportunityDetail/Index?noticeUID=CO1.NTC.2698153&amp;isFromPublicArea=True&amp;isModal=true&amp;asPopupView=true</t>
  </si>
  <si>
    <t xml:space="preserve">
PRESTAR LOS SERVICIOS PROFESIONALES A LA ALCALDÍA LOCAL DE SAN CRISTÓBAL, PARA LA EJECUCIÓN DE LAS ACTIVIDADES Y PROCESOS ADMINISTRATIVOS Y DE CAMPO RELACIONADOS CON LA REACTIVACIÓN ECONÓMICA EN EL MARCO DE LAS NECESIDADES DEL FONDO DE DESARROLLO LOCAL PARA LA EJECUCIÓN DE LOS PROYECTOS QUE HACEN PARTE DEL PLAN DE DESARROLLO.
</t>
  </si>
  <si>
    <t xml:space="preserve">FDLSC-CPS-201-2021	</t>
  </si>
  <si>
    <t>ALEXANDRA CASTIBLANCO AGUILAR</t>
  </si>
  <si>
    <t>283 DÍAS</t>
  </si>
  <si>
    <t>https://community.secop.gov.co/Public/Tendering/OpportunityDetail/Index?noticeUID=CO1.NTC.1852008&amp;isFromPublicArea=True&amp;isModal=False</t>
  </si>
  <si>
    <t>PARTICIPACIÓN CIUDADANA PARA EL DESARROLLO LOCAL</t>
  </si>
  <si>
    <t>PRESTAR SUS SERVICIOS PROFESIONALES EN EL APOYO DE LOS PROCESOS E INSTANCIAS DE PARTICIPACIÓN CIUDADANA DE CONFORMIDAD CON EL MARCO NORMATIVO APLICABLE EN LA MATERIA.</t>
  </si>
  <si>
    <t>FDLSC-CPS-201-2022</t>
  </si>
  <si>
    <t>FDLSC-CD-099-2022</t>
  </si>
  <si>
    <t>PEDRO MIGUEL RODRIGUEZ BARBOSA</t>
  </si>
  <si>
    <t>ANGIE LORENA PARRA GALINDO</t>
  </si>
  <si>
    <t>https://community.secop.gov.co/Public/Tendering/OpportunityDetail/Index?noticeUID=CO1.NTC.2697591&amp;isFromPublicArea=True&amp;isModal=true&amp;asPopupView=true</t>
  </si>
  <si>
    <t>20225420001363</t>
  </si>
  <si>
    <t>PRESTAR SUS SERVICIOS PROFESIONALES DE APOYO A LA CASA DEL CONSUMIDOR EN LAS ACTUACIONES TÉCNICAS Y ADMINISTRATIVAS EN EL MARCO DEL CONVENIO INTERADMINISTRATIVO 1258 DE 2016</t>
  </si>
  <si>
    <t>FDLSC-CPS-202-2021</t>
  </si>
  <si>
    <t>CAMILO ANDRES ARIAS REY</t>
  </si>
  <si>
    <t>263 DÍAS</t>
  </si>
  <si>
    <t>https://community.secop.gov.co/Public/Tendering/OpportunityDetail/Index?noticeUID=CO1.NTC.1895096&amp;isFromPublicArea=True&amp;isModal=False</t>
  </si>
  <si>
    <t>CASA DEL CONSUMIDOR</t>
  </si>
  <si>
    <t>HENRY JAVIER PEÑA CAÑON</t>
  </si>
  <si>
    <t>PRESTAR SUS SERVICIOS PROFESIONALES EN LA GESTIÓN Y  ACOMPAÑAMIENTO DE LOS PROCESOS E  INSTANCIAS DE PARTICIPACIÓN CIUDADANA DE CONFORMIDAD CON EL MARCO NORMATIVO APLICABLE EN LA MATERIA.</t>
  </si>
  <si>
    <t>FDLSC-CPS-202-2022</t>
  </si>
  <si>
    <t>FDLSC-CD-100-2022</t>
  </si>
  <si>
    <t>CARLOS ALBERTO RIOS MONROY</t>
  </si>
  <si>
    <t>https://community.secop.gov.co/Public/Tendering/OpportunityDetail/Index?noticeUID=CO1.NTC.2745724&amp;isFromPublicArea=True&amp;isModal=true&amp;asPopupView=true</t>
  </si>
  <si>
    <t xml:space="preserve">PRESTAR SUS SERVICIOS TÉCNICOS AL FDLSC PARA APOYAR LA FORMULACIÓN, SEGUIMIENTO Y SUPERVISIÓN DE LOS PROCESOS CONTRACTUALES RELACIONADOS A LA ATENCIÓN A POBLACIÓN AFECTADA POR VIOLENCIA INTRAFAMILIAR Y/O SEXUAL EN SITUACIÓN DE VULNERABILIDAD	</t>
  </si>
  <si>
    <t xml:space="preserve">FDLSC-CPS-203-2021	</t>
  </si>
  <si>
    <t>JOSE ERNESTO ARIZA FERNANDEZ</t>
  </si>
  <si>
    <t>https://community.secop.gov.co/Public/Tendering/OpportunityDetail/Index?noticeUID=CO1.NTC.1853617&amp;isFromPublicArea=True&amp;isModal=False</t>
  </si>
  <si>
    <t>FDLSC-CPS-203-2022</t>
  </si>
  <si>
    <t xml:space="preserve">PRESTAR LOS SERVICIOS PROFESIONALES EN EL ÁREA DE GESTIÓN DE DESARROLLO LOCAL PARA EL APOYO A LA FORMULACIÓN, EVALUACIÓN, PRESENTACIÓN Y SEGUIMIENTO DE LOS PROYECTOS DE INVERSIÓN LOCAL No 1724, 1790, 1811 y 1873 EN CUMPLIMIENTO DEL PLAN DE DESARROLLO 2021 -2024	</t>
  </si>
  <si>
    <t xml:space="preserve">FDLSC-CPS-204-2021	</t>
  </si>
  <si>
    <t>CARLOS ALBERTO ARTEAGA MUÑOZ</t>
  </si>
  <si>
    <t>https://community.secop.gov.co/Public/Tendering/OpportunityDetail/Index?noticeUID=CO1.NTC.1853615&amp;isFromPublicArea=True&amp;isModal=False</t>
  </si>
  <si>
    <t>EDUCACION</t>
  </si>
  <si>
    <t>LINDA VANESSA ACUÑA RAMIREZ</t>
  </si>
  <si>
    <t>FDLSC-CPS-204-2022</t>
  </si>
  <si>
    <t>ROSA ANGELICA ROBAYO AYALA</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</si>
  <si>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</si>
  <si>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FDLSC-CPS-205-2021</t>
  </si>
  <si>
    <t>YEIN DENIS TOVAR REAL</t>
  </si>
  <si>
    <t>https://community.secop.gov.co/Public/Tendering/OpportunityDetail/Index?noticeUID=CO1.NTC.1944961&amp;isFromPublicArea=True&amp;isModal=False</t>
  </si>
  <si>
    <t>FDLSC-CPS-205-2022</t>
  </si>
  <si>
    <t xml:space="preserve">JOHN JAIRO RUIZ MARTINEZ </t>
  </si>
  <si>
    <t>20225420015503</t>
  </si>
  <si>
    <t>PRESTAR SUS SERVICIOS DE APOYO A LA GESTIÓN AMBIENTAL EXTERNA DE LA ALCALDÍA LOCAL DE SAN CRISTÓBAL EN ÁREAS DE ESPACIO PÚBLICO QUE PRESENTAN SITUACIONES AMBIENTALES CONFLICTIVAS Y A LAS COMPLEMENTARIAS DE LOS PROYECTOS AMBIENTALES DEL PLAN DE DESARROLLO UN NUEVO CONTRATO SOCIAL Y AMBIENTAL PARA SAN CRISTÓBAL.</t>
  </si>
  <si>
    <t xml:space="preserve">FDLSC-CPS-206-2021	</t>
  </si>
  <si>
    <t>RICHARD SERGIO PIÑA ROBLEDO</t>
  </si>
  <si>
    <t xml:space="preserve"> SONIA MARCELA FANDIÑO VARGAS</t>
  </si>
  <si>
    <t>https://community.secop.gov.co/Public/Tendering/OpportunityDetail/Index?noticeUID=CO1.NTC.1853143&amp;isFromPublicArea=True&amp;isModal=False</t>
  </si>
  <si>
    <t>PRESTAR SUS SERVICIOS PROFESIONALES EN EL ÁREA DE GESTIÓN DE DESARROLLO LOCAL PARA LA FORMULACIÓN, EVALUACIÓN, PRESENTACIÓN Y SEGUIMIENTO A PROYECTOS DE INVERSIÓN EN SALUD.</t>
  </si>
  <si>
    <t>FDLSC-CPS-206-2022</t>
  </si>
  <si>
    <t>FDLSC-CD-101-2022</t>
  </si>
  <si>
    <t xml:space="preserve">NIDIA ESTHER DIAZ DAZA </t>
  </si>
  <si>
    <t>https://community.secop.gov.co/Public/Tendering/OpportunityDetail/Index?noticeUID=CO1.NTC.2709288&amp;isFromPublicArea=True&amp;isModal=true&amp;asPopupView=true</t>
  </si>
  <si>
    <t>DIANA XIOMARA ALVAREZ CELY</t>
  </si>
  <si>
    <t>20225420001463</t>
  </si>
  <si>
    <t xml:space="preserve">PRESTAR SUS SERVICIOS ASISTENCIALES PARA LA GESTIÓN DEL RIESGO EN EL MARCO DE LOS VÍGIAS DEL RIESGO DE LA LOCALIDAD DE SAN CRISTÓBAL, A LA LUZ DEL PLAN DE DESARROLLO 2021-2024 "UN NUEVO CONTRATO AMBIENTAL Y SOCIAL PARA SAN CRISTÓBAL	</t>
  </si>
  <si>
    <t xml:space="preserve">FDLSC-CPS-207-2021	</t>
  </si>
  <si>
    <t>JOHN ALEXANDER VARON RAMIREZ</t>
  </si>
  <si>
    <t>https://community.secop.gov.co/Public/Tendering/OpportunityDetail/Index?noticeUID=CO1.NTC.1853804&amp;isFromPublicArea=True&amp;isModal=False</t>
  </si>
  <si>
    <t>PRESTAR SU SERVICIOS TÉCNICOS PARA EL APOYO A LOS PROCESOS DE SALUD DEL FONDO DE DESARROLLO LOCAL DE SAN CRÍSTOBAL EN MATERIA ADMINISTRATIVA, ASÍ COMO LABORES DE CAMPO EN EL MARCO DEL PROYECTO 1843 SAN CRISTOBAL SALUDABLE.</t>
  </si>
  <si>
    <t>FDLSC-CPS-207-2022</t>
  </si>
  <si>
    <t>FDLSC-CD-102-2022</t>
  </si>
  <si>
    <t>ROSALBA DAZA PARRA</t>
  </si>
  <si>
    <t>https://community.secop.gov.co/Public/Tendering/OpportunityDetail/Index?noticeUID=CO1.NTC.2706373&amp;isFromPublicArea=True&amp;isModal=true&amp;asPopupView=true</t>
  </si>
  <si>
    <t xml:space="preserve">	FDLSC-CPS-208-2021</t>
  </si>
  <si>
    <t>JAHIR ARMANDO MORENO VIATELLA</t>
  </si>
  <si>
    <t>Terminado Anticipadamente</t>
  </si>
  <si>
    <t>https://community.secop.gov.co/Public/Tendering/OpportunityDetail/Index?noticeUID=CO1.NTC.1943420&amp;isFromPublicArea=True&amp;isModal=False</t>
  </si>
  <si>
    <t>PRESTAR SU SERVICIOS TÉCNICOS PARA EL APOYO A LOS PROCESOS DE SALUD DEL FONDO DE DESARROLLO LOCAL DE SAN CRÍSTOBAL EN MATERIA ADMINISTRATIVA, ASÍ COMO LABORES DE CAMPO.</t>
  </si>
  <si>
    <t>FDLSC-CPS-208-2022</t>
  </si>
  <si>
    <t>FDLSC-CD-103-2022</t>
  </si>
  <si>
    <t>LIDA YASMIN CRISTANCHO CARO</t>
  </si>
  <si>
    <t>https://community.secop.gov.co/Public/Tendering/OpportunityDetail/Index?noticeUID=CO1.NTC.2726570&amp;isFromPublicArea=True&amp;isModal=true&amp;asPopupView=true</t>
  </si>
  <si>
    <t>SANDRA MILENA RODRIGUEZ AMARILLO</t>
  </si>
  <si>
    <t>20225420012543</t>
  </si>
  <si>
    <t>PRESTAR SUS SERVICIOS TÉCNICOS PARA ADELANTAR EL PROCESO DE COBROS PERSUASIVOS DE LAS MULTAS IMPUESTAS POR LA ALCALDÍA LOCAL</t>
  </si>
  <si>
    <t>FDLSC-CPS-209-2021</t>
  </si>
  <si>
    <t>https://community.secop.gov.co/Public/Tendering/OpportunityDetail/Index?noticeUID=CO1.NTC.1878407&amp;isFromPublicArea=True&amp;isModal=False</t>
  </si>
  <si>
    <t>O23011601170000001792</t>
  </si>
  <si>
    <t>SAN CRISTÓBAL LE APUESTA A UNA EDUCACIÓN SIN LIMITES</t>
  </si>
  <si>
    <t xml:space="preserve">APOYAR LA IMPLEMENTACIÓN DEL PROYECTO DE INVERSIÓN VINCULADO AL PROGRAMADE JOVENES A LA U, EN EL MARCO DEL PLAN DE DESARROLLO LOCAL: UN NUEVO CONTRATO SOCIAL Y AMBIENTAL PARA SAN CRISTÓBAL, 2021 -2024. </t>
  </si>
  <si>
    <t>FDLSC-CPS-209-2022</t>
  </si>
  <si>
    <t>FDLSC-CD-104-2022</t>
  </si>
  <si>
    <t>EDWIN ANDRES MORA VIRGUEZ</t>
  </si>
  <si>
    <t>https://community.secop.gov.co/Public/Tendering/OpportunityDetail/Index?noticeUID=CO1.NTC.2727181&amp;isFromPublicArea=True&amp;isModal=true&amp;asPopupView=true</t>
  </si>
  <si>
    <t>20225420001283</t>
  </si>
  <si>
    <t>PRESTAR SUS SERVICIOS PROFESIONALES DE APOYO AL ÁREA DE GESTIÓN DEL DESARROLLO LOCAL -CONTRATACIÓN, PARA FORTALECER LAS ETAPAS PRE CONTRACTUALES Y CONTRACTUALES QUE ADELANTE LA ADMINISTRACIÓN LOCAL DE SAN CRISTÓBAL</t>
  </si>
  <si>
    <t xml:space="preserve">
FDLSC-CPS-210-2021</t>
  </si>
  <si>
    <t>ZAIDA VIANNEY RODRIGUEZ RODRIGUEZ</t>
  </si>
  <si>
    <t>NELSON JIMMY CORDOBA TORRES</t>
  </si>
  <si>
    <t>https://community.secop.gov.co/Public/Tendering/OpportunityDetail/Index?noticeUID=CO1.NTC.1874732&amp;isFromPublicArea=True&amp;isModal=False</t>
  </si>
  <si>
    <t>UBICAR MEMORANDO</t>
  </si>
  <si>
    <t>FDLSC-CPS-210-2022</t>
  </si>
  <si>
    <t>JUAN CARLOS HIGUERA TRIANA</t>
  </si>
  <si>
    <t>https://community.secop.gov.co/Public/Tendering/OpportunityDetail/Index?noticeUID=CO1.NTC.2713299&amp;isFromPublicArea=True&amp;isModal=False</t>
  </si>
  <si>
    <t>13-30-11-60-23-40-00000-1826</t>
  </si>
  <si>
    <t xml:space="preserve"> SAN CRISTÓBAL PROTEGE TODAS LAS FORMAS DE VIDA</t>
  </si>
  <si>
    <t>PRESTACION DE SERVICIOS PROFESIONALES PARA APOYAR AL ALCALDE LOCAL EN LA PROMOCION, ARTICULACION, ACOMPAÑAMIENTO Y SEGUIMIENTO PARA LA ATENCION Y PROTECCION DE LOS ANIMALES DOMÉSTICOS Y SILVESTRES DE LA LOCALIDAD</t>
  </si>
  <si>
    <t>FDLSC-CPS-211-2021</t>
  </si>
  <si>
    <t>PAOLA ANDREA GUTIERREZ GALLEGO</t>
  </si>
  <si>
    <t>https://community.secop.gov.co/Public/Tendering/OpportunityDetail/Index?noticeUID=CO1.NTC.1890536&amp;isFromPublicArea=True&amp;isModal=False</t>
  </si>
  <si>
    <t>PROTECCION ANIMAL</t>
  </si>
  <si>
    <t>FDLSC-CPS-211-2022</t>
  </si>
  <si>
    <t>SERVICIOS PROFESIONALES DE APOYO CONTABLE Y FINANCIERO EN LOS PROCESOS DE ANALISIS, REVISIÓN Y CAUSACIÓN CONTABLE DEL PAGO DE LOS CONTRATOS DEL FONDO DE DESARROLLO LOCAL, APLICANDO LA NORMATIVIDAD VIGENTE, ASÍ COMO LAS POLITICAS CONTABLES APLICABLES A LA SECRETARIA DE GOBIERNO Y LOS FONDOS DE DESARROLLO LOCAL</t>
  </si>
  <si>
    <t>FDLSC-CPS-212-2021</t>
  </si>
  <si>
    <t>https://community.secop.gov.co/Public/Tendering/OpportunityDetail/Index?noticeUID=CO1.NTC.1894041&amp;isFromPublicArea=True&amp;isModal=False</t>
  </si>
  <si>
    <t>LIOPNI ESPERANZA MORENO CARDONA</t>
  </si>
  <si>
    <t>FDLSC-CPS-212-2022</t>
  </si>
  <si>
    <t xml:space="preserve">	PRESTAR SUS SERVICIOS PROFESIONALES PARA EL SEGUIMIENTO TÉCNICO Y OPERATIVO EN LA FORMULACION Y SEGUIMIENTO DEL PROYECTO DE INVERSIÓN 1870, EN EL MARCO DE LAS NECESIDADES DE LA ALCALDÍA LOCAL DE SAN CRISTÓBAL</t>
  </si>
  <si>
    <t>FDLSC-CPS-213-2021</t>
  </si>
  <si>
    <t>ANA MARIA GUZMAN CANIZALES</t>
  </si>
  <si>
    <t>8 MESES</t>
  </si>
  <si>
    <t>https://community.secop.gov.co/Public/Tendering/OpportunityDetail/Index?noticeUID=CO1.NTC.1911677&amp;isFromPublicArea=True&amp;isModal=False</t>
  </si>
  <si>
    <t>O23011601210000001803</t>
  </si>
  <si>
    <t>SAN CRISTÓBAL PROMOTORA DEL ARTE, LA CULTURA Y EL PATRIMONIO</t>
  </si>
  <si>
    <t>PRESTAR SERVICIOS ASISTENCIALES EN EL ÁREA DE GESTIÓN DEL DESARROLLO LOCAL,PARA TEMAS DE PLANEACIÓN PROYECTOS CULTURALES, PARA LOGRAR EL CUMPLIMIENTO DE LAS METAS DEL PLAN DE DESARROLLO LOCAL 2021 - 2024.</t>
  </si>
  <si>
    <t>FDLSC-CPS-213-2022</t>
  </si>
  <si>
    <t>FDLSC-CD-105-2022</t>
  </si>
  <si>
    <t>HAMID MARTINEZ RODRIGUEZ</t>
  </si>
  <si>
    <t>https://community.secop.gov.co/Public/Tendering/OpportunityDetail/Index?noticeUID=CO1.NTC.2698917&amp;isFromPublicArea=True&amp;isModal=true&amp;asPopupView=true</t>
  </si>
  <si>
    <t xml:space="preserve">	FDLSC-CPS-214-2021</t>
  </si>
  <si>
    <t>PABLO EMILIO WILCHES BABILONIA</t>
  </si>
  <si>
    <t>https://community.secop.gov.co/Public/Tendering/OpportunityDetail/Index?noticeUID=CO1.NTC.1911487&amp;isFromPublicArea=True&amp;isModal=False</t>
  </si>
  <si>
    <t>FDLSC-CPS-214-2022</t>
  </si>
  <si>
    <t>FDLSC-CD-106-2022</t>
  </si>
  <si>
    <t>IVAN FELIPE ALVARADO GÓMEZ</t>
  </si>
  <si>
    <t>2 meses</t>
  </si>
  <si>
    <t>6 MESES</t>
  </si>
  <si>
    <t>https://community.secop.gov.co/Public/Tendering/OpportunityDetail/Index?noticeUID=CO1.NTC.2709524&amp;isFromPublicArea=True&amp;isModal=true&amp;asPopupView=true</t>
  </si>
  <si>
    <t>PRESTAR SUS SERVICIOS PROFESIONALES PARA LA IMPLEMENTACIÓN, SOCIALIZACIÓN, EVALUACIÓN Y SEGUIMIENTO DEL SISTEMA INTEGRADO DE GESTIÓN DE CALIDAD (SIG), ORIENTADO AL DESARROLLO EFICIENTE DE PROCESOS Y PROCEDIMIENTOS EN CUMPLIMIENTO A LAS METAS ESTABLECIDAS EN EL PLAN DE DESARROLLO LOCAL 2021-2024.</t>
  </si>
  <si>
    <t>FDLSC-CPS-215-2021</t>
  </si>
  <si>
    <t>LILIANA MARITZA ROA BAQUERO</t>
  </si>
  <si>
    <t>https://community.secop.gov.co/Public/Tendering/OpportunityDetail/Index?noticeUID=CO1.NTC.1895456&amp;isFromPublicArea=True&amp;isModal=False</t>
  </si>
  <si>
    <t>FDLSC-CPS-215-2022</t>
  </si>
  <si>
    <t>JUAN CAMILO HERRERA FRANCO</t>
  </si>
  <si>
    <t>PRESTAR LOS SERVICIOS PROFESIONALES PARA APOYAR AL ADMINISTRADOR DE RED EN LO RELACIONADO CON LA PLATAFORMA INFORMÁTICA Y MEDIOS TECNOLÓGICOS DE LA ALCALDÍA LOCAL DE SAN CRISTÓBAL</t>
  </si>
  <si>
    <t xml:space="preserve">	FDLSC-CPS-216-2021</t>
  </si>
  <si>
    <t>https://community.secop.gov.co/Public/Tendering/OpportunityDetail/Index?noticeUID=CO1.NTC.1895461&amp;isFromPublicArea=True&amp;isModal=False</t>
  </si>
  <si>
    <t>FDLSC-CPS-216-2022</t>
  </si>
  <si>
    <t>MARIA MAGDALENA SANTANA QUIÑONES</t>
  </si>
  <si>
    <t xml:space="preserve">	FDLSC-CPS-217-2021</t>
  </si>
  <si>
    <t>NASIR AZAR BLANCO</t>
  </si>
  <si>
    <t>https://community.secop.gov.co/Public/Tendering/OpportunityDetail/Index?noticeUID=CO1.NTC.1894946&amp;isFromPublicArea=True&amp;isModal=False</t>
  </si>
  <si>
    <t>FDLSC-CPS-217-2022</t>
  </si>
  <si>
    <t>FDLSC-CPS-218-2021</t>
  </si>
  <si>
    <t>264 DÍAS</t>
  </si>
  <si>
    <t>https://community.secop.gov.co/Public/Tendering/OpportunityDetail/Index?noticeUID=CO1.NTC.1891506&amp;isFromPublicArea=True&amp;isModal=False</t>
  </si>
  <si>
    <t>FDLSC-CPS-218-2022</t>
  </si>
  <si>
    <t xml:space="preserve">CARLOS ANDRES PEREZ MESA </t>
  </si>
  <si>
    <t>FDLSC-CPS-219-2021</t>
  </si>
  <si>
    <t>DIANA MIREYA LASSO LOZANO</t>
  </si>
  <si>
    <t>https://community.secop.gov.co/Public/Tendering/OpportunityDetail/Index?noticeUID=CO1.NTC.1893768&amp;isFromPublicArea=True&amp;isModal=False</t>
  </si>
  <si>
    <t>O23011602330000001867</t>
  </si>
  <si>
    <t>REVERDECER A SAN CRISTÓBAL, ADAPTARNOS Y MITIGAR LA CRISIS CLIMÁTICA</t>
  </si>
  <si>
    <t>PRESTAR SUS SERVICIOS TÉCNICOS PARA APOYAR LA EJECUCIÓN, SEGUIMIENTO Y  VERIFICACIÓN DE LAS ACTIVIDADES DE GESTIÓN AMBIENTAL DE CAMPO EN LA LOCALIDAD DE SAN CRISTÓBAL.</t>
  </si>
  <si>
    <t>FDLSC-CPS-219-2022</t>
  </si>
  <si>
    <t>FDLSC-CD-107-2022</t>
  </si>
  <si>
    <t>BRYAN DAVID PINEDA SILVA</t>
  </si>
  <si>
    <t>https://community.secop.gov.co/Public/Tendering/OpportunityDetail/Index?noticeUID=CO1.NTC.2719871&amp;isFromPublicArea=True&amp;isModal=true&amp;asPopupView=true</t>
  </si>
  <si>
    <t xml:space="preserve"> SAN CRISTÓBAL PROMOTORA DEL ARTE, LA
CULTURA Y EL PATRIMONIO_x000D_</t>
  </si>
  <si>
    <t>PRESTAR SERVICIOS TECNICOS EN EL ÁREA DE GESTIÓN DEL DESARROLLO LOCAL EN EL ÁREA DE PLANEACIÓN - PROYECTOS CULTURALES, PARA LOGRAR EL CUMPLIMIENTO DE LAS METAS DEL PLAN DE DESARROLLO LOCAL DE LA VIGENCIA</t>
  </si>
  <si>
    <t>FDLSC-CPS-220-2021</t>
  </si>
  <si>
    <t>JESSICA TATIANA SERRANO ESPINAL</t>
  </si>
  <si>
    <t>https://community.secop.gov.co/Public/Tendering/OpportunityDetail/Index?noticeUID=CO1.NTC.1892688&amp;isFromPublicArea=True&amp;isModal=False</t>
  </si>
  <si>
    <t>FDLSC-CPS-220-2022</t>
  </si>
  <si>
    <t>ANNI ESTHER ZUÑIGA PEREA</t>
  </si>
  <si>
    <t>SANDRA ARACELY CASALLAS TORRES</t>
  </si>
  <si>
    <t>2 MESES 29 DIAS</t>
  </si>
  <si>
    <t>10 MESES 29 DIAS</t>
  </si>
  <si>
    <t>FDLSC-CPS-221-2021</t>
  </si>
  <si>
    <t>https://community.secop.gov.co/Public/Tendering/OpportunityDetail/Index?noticeUID=CO1.NTC.1893544&amp;isFromPublicArea=True&amp;isModal=False</t>
  </si>
  <si>
    <t>PRESTAR SUS SERVICIOS TÉCNICOS PARA EL APOYO Y MANEJO DE CRONOGRAMAS Y MANTENIMIENTO DE LOS VEHÍCULOS QUE SE ENCUENTRAN AL SERVICIO DEL FONDO LOCAL DE SAN CRISTOBAL.</t>
  </si>
  <si>
    <t>FDLSC-CPS-221-2022</t>
  </si>
  <si>
    <t>FDLSC-CD-108-2022</t>
  </si>
  <si>
    <t>CRISTHIAN CAMILO MUNEVAR CRISTIANO</t>
  </si>
  <si>
    <t>ADRIANA MENA</t>
  </si>
  <si>
    <t>https://community.secop.gov.co/Public/Tendering/OpportunityDetail/Index?noticeUID=CO1.NTC.2743211&amp;isFromPublicArea=True&amp;isModal=true&amp;asPopupView=true</t>
  </si>
  <si>
    <t xml:space="preserve">	FDLSC-CPS-222-2021</t>
  </si>
  <si>
    <t>https://community.secop.gov.co/Public/Tendering/OpportunityDetail/Index?noticeUID=CO1.NTC.1895747&amp;isFromPublicArea=True&amp;isModal=False</t>
  </si>
  <si>
    <t>PRESTAR SUS SERVICIOS PROFESIONALES PARA LA IMPLEMENTACIÓN DE LAS ACCIONES Y LINEAMIENTOS TÉCNICOS SURTIDOS DEL PROGRAMA DE GESTIÓN DOCUMENTAL Y DEMÁS INSTRUMENTOS TÉCNICOS ARCHIVÍSTICOS</t>
  </si>
  <si>
    <t>FDLSC-CPS-222-2022</t>
  </si>
  <si>
    <t>FDLSC-CD-109-2022</t>
  </si>
  <si>
    <t>ELIANA GIZETH TRIANA TORRES</t>
  </si>
  <si>
    <t>2 MESES 29 DIAS / 1 MES</t>
  </si>
  <si>
    <t>https://community.secop.gov.co/Public/Tendering/OpportunityDetail/Index?noticeUID=CO1.NTC.2707364&amp;isFromPublicArea=True&amp;isModal=False</t>
  </si>
  <si>
    <t>PRESTAR SERVICIOS PARA APOYAR LA CONDUCCIÓN DE LOS VEHÍCULOS DE MAQUINARIA PESADA Y EQUIPOS QUE SE ENCUENTREN AL SERVICIO DEL FONDO DE DESARROLLO LOCAL DE SAN CRISTÓBAL PARA LA REALIZACIÓN DE OBRAS DE INFRAESTRUCTURA</t>
  </si>
  <si>
    <t>FDLSC-CPS-223-2021</t>
  </si>
  <si>
    <t>JOSE LUIS GARZON RAMIREZ</t>
  </si>
  <si>
    <t>https://community.secop.gov.co/Public/Tendering/OpportunityDetail/Index?noticeUID=CO1.NTC.1895418&amp;isFromPublicArea=True&amp;isModal=False</t>
  </si>
  <si>
    <t>FDLSC-CPS-223-2022</t>
  </si>
  <si>
    <t>FDLSC-CD-110-2022</t>
  </si>
  <si>
    <t>ALVARO ENRIQUE TASCON VALENCIA</t>
  </si>
  <si>
    <t>2 MESES 24 DIAS / 30 DIAS</t>
  </si>
  <si>
    <t>11 MESES 24 DIAS</t>
  </si>
  <si>
    <t>https://community.secop.gov.co/Public/Tendering/OpportunityDetail/Index?noticeUID=CO1.NTC.2707760&amp;isFromPublicArea=True&amp;isModal=true&amp;asPopupView=true</t>
  </si>
  <si>
    <t>FDLSC-CPS-224-2021</t>
  </si>
  <si>
    <t>DEISY TATIANA GUTIERREZ TAPASCO</t>
  </si>
  <si>
    <t>https://community.secop.gov.co/Public/Tendering/OpportunityDetail/Index?noticeUID=CO1.NTC.1896322&amp;isFromPublicArea=True&amp;isModal=False</t>
  </si>
  <si>
    <t>APOYAR EL CUBRIMIENTO DE LAS ACTIVIDADES, CRONOGRAMAS Y AGENDAS DE LA ALCALDÍA LOCAL A NIVEL INTERNO Y EXTERNO, ASÍ COMO LA GENERACIÓN DE CONTENIDOS PERIODISTICOS.</t>
  </si>
  <si>
    <t>FDLSC-CPS-224-2022</t>
  </si>
  <si>
    <t>FDLSC-CD-111-2022</t>
  </si>
  <si>
    <t>https://community.secop.gov.co/Public/Tendering/OpportunityDetail/Index?noticeUID=CO1.NTC.2736592&amp;isFromPublicArea=True&amp;isModal=true&amp;asPopupView=true</t>
  </si>
  <si>
    <t>PRESTAR SUS SERVICIOS PROFESIONALES PARA APOYAR LA FORMULACIÓN, EVALUACIÓN, PRESENTACIÓN Y SEGUIMIENTO DE LOS PROYECTOS DE GESTIÓN DEPORTIVA, ACTIVIDAD FÍSICA Y RECREATIVA, EN GENERAL PRESTANDO APOYO A TODOS LOS PROCESOS DEPORTIVOS DESARROLLADOS EN LA LOCALIDAD Y AQUELLOS QUE SEAN DE COMPETENCIA DEL FONDO EN EL CUMPLIMIENTO DEL PLAN DE DESARROLLO 2021-2024</t>
  </si>
  <si>
    <t>FDLSC-CPS-225-2021</t>
  </si>
  <si>
    <t>https://community.secop.gov.co/Public/Tendering/OpportunityDetail/Index?noticeUID=CO1.NTC.1908180&amp;isFromPublicArea=True&amp;isModal=False</t>
  </si>
  <si>
    <t>FDLSC-CPS-225-2022</t>
  </si>
  <si>
    <t>11/04/2022-06/7/2022</t>
  </si>
  <si>
    <t>LINA MARIA RUSSI DIAZ/CAMILO ANDRES ROMERO MORENO</t>
  </si>
  <si>
    <t>52158486/1015402884</t>
  </si>
  <si>
    <t>LUZ MIRYAM RIAÑO BARRERA</t>
  </si>
  <si>
    <t>20235420000123</t>
  </si>
  <si>
    <t>FDLSC-CPS-226-2021</t>
  </si>
  <si>
    <t>LUIS HERNANDO BORDA MONTOYA</t>
  </si>
  <si>
    <t>255 DIAS</t>
  </si>
  <si>
    <t>13/04/2021 </t>
  </si>
  <si>
    <t>https://community.secop.gov.co/Public/Tendering/OpportunityDetail/Index?noticeUID=CO1.NTC.1898311&amp;isFromPublicArea=True&amp;isModal=False</t>
  </si>
  <si>
    <t>PRESTAR SUS SERVICIOS DE APOYO TÉCNICO PARA APOYAR AL EQUIPO DE PRENSA Y COMUNICACIONES DE LA ALCALDÍA LOCAL EN LA ELABORACIÓN DE PIEZAS GRÁFICAS DIGITALES PARA DIFUNDIRLAS POR LOS DIFERENTES MEDIOS DE LA ENTIDAD.</t>
  </si>
  <si>
    <t>FDLSC-CPS-226-2022</t>
  </si>
  <si>
    <t>FDLSC-CD-112-2022</t>
  </si>
  <si>
    <t>EDWIN HERNANDO CRUZ DELGADO</t>
  </si>
  <si>
    <t>https://community.secop.gov.co/Public/Tendering/OpportunityDetail/Index?noticeUID=CO1.NTC.2736027&amp;isFromPublicArea=True&amp;isModal=true&amp;asPopupView=true</t>
  </si>
  <si>
    <t>PRESTAR SUS SERVICIOS TÉCNICOS DE APOYO A LOS PROCESOS DE PARTICIPACIÓN Y ORGANIZACIÓN COMUNITARIA EN LA LOCALIDAD EN ESPECIAL LAS RELACIONADAS CON LAS BARRAS FUTBOLERAS DE LA LOCALIDAD</t>
  </si>
  <si>
    <t>FDLSC-CPS-227-2021</t>
  </si>
  <si>
    <t>ANDREY CORREDOR MOYANO</t>
  </si>
  <si>
    <t xml:space="preserve">https://community.secop.gov.co/Public/Tendering/OpportunityDetail/Index?noticeUID=CO1.NTC.1909034&amp;isFromPublicArea=True&amp;isModal=False
</t>
  </si>
  <si>
    <t>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t>
  </si>
  <si>
    <t>FDLSC-CPS-227-2022</t>
  </si>
  <si>
    <t>FDLSC-CD-113-2022</t>
  </si>
  <si>
    <t>JUAN CAMILO BARRIOS GOMEZ</t>
  </si>
  <si>
    <t>ANDRES FELIPE HURTATIZ RAMIREZ</t>
  </si>
  <si>
    <t>https://community.secop.gov.co/Public/Tendering/OpportunityDetail/Index?noticeUID=CO1.NTC.2736612&amp;isFromPublicArea=True&amp;isModal=true&amp;asPopupView=true</t>
  </si>
  <si>
    <t>FDLSC-CPS-228-2021</t>
  </si>
  <si>
    <t>JAIME ALEXANDER ARBELAEZ ANGEL</t>
  </si>
  <si>
    <t>https://community.secop.gov.co/Public/Tendering/OpportunityDetail/Index?noticeUID=CO1.NTC.1898899&amp;isFromPublicArea=True&amp;isModal=False</t>
  </si>
  <si>
    <t>PRESTAR SUS SERVICIOS PROFESIONALES PARA APOYAR EN LA PRODUCCIÓN, MONTAJE Y REALIZACIÓN DE EVENTOS DE LA ALCALDÍA LOCAL PARA LA DIFUSION DE CONTENIDOS Y ACTIVIDADES DE LA ENTIDAD.</t>
  </si>
  <si>
    <t>FDLSC-CPS-228-2022</t>
  </si>
  <si>
    <t>FDLSC-CD-114-2022</t>
  </si>
  <si>
    <t>DANIEL SANTIAGO GONZALEZ MUÑOZ</t>
  </si>
  <si>
    <t>06/04/2022-15/6/22</t>
  </si>
  <si>
    <t>GIOVANNY ALBERTO ALFONSO MARIN/CAROL VIVIANA GIL CARDONA</t>
  </si>
  <si>
    <t>1023894240/53064274</t>
  </si>
  <si>
    <t>https://community.secop.gov.co/Public/Tendering/OpportunityDetail/Index?noticeUID=CO1.NTC.2735351&amp;isFromPublicArea=True&amp;isModal=true&amp;asPopupView=true</t>
  </si>
  <si>
    <t xml:space="preserve">	FDLSC-CPS-229-2021</t>
  </si>
  <si>
    <t>https://community.secop.gov.co/Public/Tendering/OpportunityDetail/Index?noticeUID=CO1.NTC.1898864&amp;isFromPublicArea=True&amp;isModal=False</t>
  </si>
  <si>
    <t>APOYAR AL EQUIPO DE PRENSA Y COMUNICACIONES DE LA ALCALDÍA LOCAL EN LA CREACIÓN, REALIZACIÓN, PRODUCCIÓN Y EDICIÓN DE VIDEOS, ASI COMO EL REGISTRO, EDICIÓN Y LA PRESENTACIÓN DE FOTOGRAFÍAS DE LOS ACONTECIMIENTOS, HECHOS Y EVENTOS EXTERNOS E INTERNOS DE LA ALCALDÍA LOCAL, PARA SER UTILIZADOS COMO INSUMOS DE COMUNICACIÓN EN LOS MEDIOS, ESPECIALMENTE ESCRITOS, DIGITALES Y AUDIOVISUALES.</t>
  </si>
  <si>
    <t>FDLSC-CPS-229-2022</t>
  </si>
  <si>
    <t>FDLSC-CD-115-2022</t>
  </si>
  <si>
    <t>LAURA MARCELA GARCIA MONTAÑO</t>
  </si>
  <si>
    <t>YEAN GABRIEL LEMUS DIAZ</t>
  </si>
  <si>
    <t>https://community.secop.gov.co/Public/Tendering/OpportunityDetail/Index?noticeUID=CO1.NTC.2743627&amp;isFromPublicArea=True&amp;isModal=true&amp;asPopupView=true</t>
  </si>
  <si>
    <t xml:space="preserve">
PRESTAR SUS SERVICIOS PARA APOYAR LA GESTIÓN LOCAL Y TERRITORIAL EN LOS TEMAS DE SEGURIDAD Y CONVIVENCIA CIUDADANA, EN EL MARCO DEL PLAN DE DESARROLLO
</t>
  </si>
  <si>
    <t>FDLSC-CPS-230-2021</t>
  </si>
  <si>
    <t>LEIDY YINETH RODRIGUEZ MARTINEZ</t>
  </si>
  <si>
    <t>259 DIAS</t>
  </si>
  <si>
    <t>https://community.secop.gov.co/Public/Tendering/OpportunityDetail/Index?noticeUID=CO1.NTC.1898678&amp;isFromPublicArea=True&amp;isModal=False</t>
  </si>
  <si>
    <t>PRESTAR SUS SERVICIOS PROFESIONALES PARA LA GESTIÓN EN EL ÁREA DE DESARROLLO LOCAL DE SAN CRISTÓBAL, EN EL APOYO DE LA PRESENTACIÓN Y SEGUIMIENTO DE LOS PROYECTOS DE INFRAESTRUCTURA Y OBRAS CIVILES QUE DESARROLLE LA ENTIDAD, Y EN LOS REQUERMIENTOS DE INFRAESTRUCTURA CIVIL QUE TENGA LA ALCALDIA LOCAL DE SAN CRISTÓBAL</t>
  </si>
  <si>
    <t>FDLSC-CPS-230-2022</t>
  </si>
  <si>
    <t>FDLSC-CD-116-2022</t>
  </si>
  <si>
    <t xml:space="preserve">NICOLAS CUEVAS RAMIREZ </t>
  </si>
  <si>
    <t>https://community.secop.gov.co/Public/Tendering/OpportunityDetail/Index?noticeUID=CO1.NTC.2706407&amp;isFromPublicArea=True&amp;isModal=true&amp;asPopupView=true</t>
  </si>
  <si>
    <t>FDLSC-CPS-231-2021</t>
  </si>
  <si>
    <t>NIDIA ESTHER DIAZ DAZA</t>
  </si>
  <si>
    <t>https://community.secop.gov.co/Public/Tendering/OpportunityDetail/Index?noticeUID=CO1.NTC.1900726&amp;isFromPublicArea=True&amp;isModal=False</t>
  </si>
  <si>
    <t>PRESTAR SUS SERVICIOS PROFESIONALES EN EL ÁREA DE GESTIÓN DE DESARROLLO LOCAL, REALIZANDO ACTIVIDADES ESTADÍSTICAS DE LOS PROYECTOS DE INVERSIÓN, DATOS ABIERTOS, ASÍ COMO DE IDENTIFICACIÓN, GEORREFERENCIACIÓN Y ADQUISICIÓN DE INFORMACIÓN PREDIAL PARA LOS DIFERENTES PROYECTOS DE LA ALCALDÍA LOCAL DE SAN CRISTÓBAL.</t>
  </si>
  <si>
    <t>FDLSC-CPS-231-2022</t>
  </si>
  <si>
    <t>FDLSC-CD-117-2022</t>
  </si>
  <si>
    <t>CRISTIAN CAMILO ALVARADO PRIETO</t>
  </si>
  <si>
    <t>https://community.secop.gov.co/Public/Tendering/OpportunityDetail/Index?noticeUID=CO1.NTC.2713421&amp;isFromPublicArea=True&amp;isModal=true&amp;asPopupView=true</t>
  </si>
  <si>
    <t xml:space="preserve">	PRESTAR SUS SERVICIOS PROFESIONALES PARA APOYAR LOS TEMAS PRESUPUESTALES EN EL MARCO DEL PLAN DE DESARROLLO 2021-2024.</t>
  </si>
  <si>
    <t xml:space="preserve">	FDLSC-CPS-232-2021</t>
  </si>
  <si>
    <t>15/04/2021 </t>
  </si>
  <si>
    <t xml:space="preserve">https://community.secop.gov.co/Public/Tendering/OpportunityDetail/Index?noticeUID=CO1.NTC.1902327&amp;isFromPublicArea=True&amp;isModal=False
</t>
  </si>
  <si>
    <t>FDLSC-CPS-232-2022</t>
  </si>
  <si>
    <t>FDLSC-CD-118-2022</t>
  </si>
  <si>
    <t>CELMIRA BARRERA AVILA</t>
  </si>
  <si>
    <t>https://community.secop.gov.co/Public/Tendering/OpportunityDetail/Index?noticeUID=CO1.NTC.2722064&amp;isFromPublicArea=True&amp;isModal=true&amp;asPopupView=true</t>
  </si>
  <si>
    <t>20225420008553</t>
  </si>
  <si>
    <t>FDLSC-CPS-233-2021</t>
  </si>
  <si>
    <t>JULIAN CAMILO CARDONA HIGUERA</t>
  </si>
  <si>
    <t>https://community.secop.gov.co/Public/Tendering/OpportunityDetail/Index?noticeUID=CO1.NTC.1901368&amp;isFromPublicArea=True&amp;isModal=False</t>
  </si>
  <si>
    <t>PRESTAR SUS SERVICIOS PROFESIONALES PARA APOYAR LOS TEMAS RELACIONADOS AL SISTEMA INTEGRADO DE GESTIÓN DE CALIDAD (SIG) DE ACUERDO CON LAS SOLCITUDES DE LA ADMINISTRACIÓN LOCAL.</t>
  </si>
  <si>
    <t>FDLSC-CPS-233-2022</t>
  </si>
  <si>
    <t>FDLSC-CD-119-2022</t>
  </si>
  <si>
    <t>YOLANDA HERRERA VELOZA</t>
  </si>
  <si>
    <t>https://community.secop.gov.co/Public/Tendering/OpportunityDetail/Index?noticeUID=CO1.NTC.2728056&amp;isFromPublicArea=True&amp;isModal=true&amp;asPopupView=true</t>
  </si>
  <si>
    <t>20225420001533</t>
  </si>
  <si>
    <t>FDLSC-CPS-234-2021</t>
  </si>
  <si>
    <t>ANDRES FERNANDO QUINTERO ATARA</t>
  </si>
  <si>
    <t>https://community.secop.gov.co/Public/Tendering/OpportunityDetail/Index?noticeUID=CO1.NTC.1900899&amp;isFromPublicArea=True&amp;isModal=False</t>
  </si>
  <si>
    <t>PRESTAR SUS SERVICIOS TÉCNICOS EN EL ÁREA DE GESTIÓN DEL DESARROLLO LOCAL PARA QUE REALICE LAS ACTIVIDADES RELACIONADAS CON LÓGISTICA, ORGANIZACIÓN Y APOYO EN EVENTOS DE CULTURA DE LA ALCALDÍA LOCAL DE SAN CRISTÓBAL.</t>
  </si>
  <si>
    <t>FDLSC-CPS-234-2022</t>
  </si>
  <si>
    <t>FDLSC-CD-120-2022</t>
  </si>
  <si>
    <t>ANGELICA  TALERO TRIANA</t>
  </si>
  <si>
    <t>https://community.secop.gov.co/Public/Tendering/OpportunityDetail/Index?noticeUID=CO1.NTC.2735809&amp;isFromPublicArea=True&amp;isModal=true&amp;asPopupView=true</t>
  </si>
  <si>
    <t>PRESTAR SUS SERVICIOS PARA LA PROMOCIÓN DE LA SEPARACIÓN EN LA FUENTE Y RECICLAJE, A LA LUZ DEL PLAN DE DESARROLLO 2021-2024 UN NUEVO CONTRATO AMBIENTAL Y SOCIAL PARA SAN CRISTÓBAL	PRESTAR SUS SERVICIOS PARA LA PROMOCIÓN DE LA SEPARACIÓN EN LA FUENTE Y RECICLAJE, A LA LUZ DEL PLAN DE DESARROLLO 2021-2024 UN NUEVO CONTRATO AMBIENTAL Y SOCIAL PARA SAN CRISTÓBAL</t>
  </si>
  <si>
    <t>FDLSC-CPS-235-2021</t>
  </si>
  <si>
    <t>HEICENBER SMITH SABOGAL GARZON</t>
  </si>
  <si>
    <t>11/09/2021 </t>
  </si>
  <si>
    <t>https://community.secop.gov.co/Public/Tendering/OpportunityDetail/Index?noticeUID=CO1.NTC.1901482&amp;isFromPublicArea=True&amp;isModal=False</t>
  </si>
  <si>
    <t>PRESTAR LOS SERVICIOS ASISTENCIALES PARA APOYAR LA JUNTA ADMINISTRADORA LOCAL DE SAN CRISTOBAL EN TAREAS ASISTENCIALES Y DE TRANSCRIPCION DE ACTAS DE SESIONES ORDINARIAS, EXTRAORDINARIAS Y DE COMISIONES PERMANENTES, DE ACUERDO A LA NECESIDAD DE LA CORPORACION.</t>
  </si>
  <si>
    <t>FDLSC-CPS-235-2022</t>
  </si>
  <si>
    <t>FDLSC-CD-121-2022</t>
  </si>
  <si>
    <t>ANA EDITH RICARDO DOMINGUEZ</t>
  </si>
  <si>
    <t>3 MESES / 20 DIAS</t>
  </si>
  <si>
    <t>11 MESES 20 DIAS</t>
  </si>
  <si>
    <t>https://community.secop.gov.co/Public/Tendering/OpportunityDetail/Index?noticeUID=CO1.NTC.2736873&amp;isFromPublicArea=True&amp;isModal=true&amp;asPopupView=true</t>
  </si>
  <si>
    <t>JOSE MIGUEL MOLINA</t>
  </si>
  <si>
    <t>20225420010983</t>
  </si>
  <si>
    <t xml:space="preserve">
PRESTAR SUS SERVICIOS PARA LA PROMOCIÓN DE LA SEPARACIÓN EN LA FUENTE Y RECICLAJE, A LA LUZ DEL PLAN DE DESARROLLO 2021-2024 UN NUEVO CONTRATO AMBIENTAL Y SOCIAL PARA SAN CRISTÓBAL
</t>
  </si>
  <si>
    <t>FDLSC-CPS-236-2021</t>
  </si>
  <si>
    <t>https://community.secop.gov.co/Public/Tendering/OpportunityDetail/Index?noticeUID=CO1.NTC.1901488&amp;isFromPublicArea=True&amp;isModal=False</t>
  </si>
  <si>
    <t>PRESTAR LOS SERVICIOS PROFESIONALES A  LA ALCALDÍA LOCAL DE SAN CRISTÓBAL, PARA LA FORMULACIÓN, EVALUACIÓN ,  APOYO A  LA SUPERVISIÓN Y EJECUCIÓN DE LAS ACTIVIDADES Y PROCESOS ADMINISTRATIVOS Y DE CAMPO RELACIONADOS CON LA ATENCIÓN A VÍCTIMAS EN EL MARCO DE LAS NECESIDADES DEL FONDO DE DESARROLLO LOCAL Y  DINAMIZACIÓN PARA LA EJECUCIÓN DE LOS PROYECTOS QUE HACEN PARTE DEL PLAN DE DESARROLLO.</t>
  </si>
  <si>
    <t>FDLSC-CPS-236-2022</t>
  </si>
  <si>
    <t>FDLSC-CD-122-2022</t>
  </si>
  <si>
    <t>EMILDA SANCHEZ PALACIOS</t>
  </si>
  <si>
    <t>https://community.secop.gov.co/Public/Tendering/OpportunityDetail/Index?noticeUID=CO1.NTC.2753073&amp;isFromPublicArea=True&amp;isModal=true&amp;asPopupView=true</t>
  </si>
  <si>
    <t> 20225420001153</t>
  </si>
  <si>
    <t>FDLSC-CPS-237-2021</t>
  </si>
  <si>
    <t>https://community.secop.gov.co/Public/Tendering/OpportunityDetail/Index?noticeUID=CO1.NTC.1901969&amp;isFromPublicArea=True&amp;isModal=False</t>
  </si>
  <si>
    <t>FDLSC-CPS-237-2022</t>
  </si>
  <si>
    <t>CARLOS MARTIN MENDOZA PARADA</t>
  </si>
  <si>
    <t>TATIANA  PELAEZ MANTILLA</t>
  </si>
  <si>
    <t xml:space="preserve">	FDLSC-CPS-238-2021</t>
  </si>
  <si>
    <t>LUIGI NICK MORA CABO</t>
  </si>
  <si>
    <t>238 DÍAS</t>
  </si>
  <si>
    <t>https://community.secop.gov.co/Public/Tendering/OpportunityDetail/Index?noticeUID=CO1.NTC.1905479&amp;isFromPublicArea=True&amp;isModal=False</t>
  </si>
  <si>
    <t>O23011601010000001852</t>
  </si>
  <si>
    <t>PRESTAR SERVICIOS PROFESIONALES PARA LIDERAR Y GARANTIZAR LA IMPLEMENTACIÓN Y SEGUIMIENTO DE LOS PROCESOS Y PROCEDIMIENTOS DEL SERVICIO SOCIAL</t>
  </si>
  <si>
    <t>FDLSC-CPS-238-2022</t>
  </si>
  <si>
    <t>FDLSC-CD-123-2022</t>
  </si>
  <si>
    <t>https://community.secop.gov.co/Public/Tendering/OpportunityDetail/Index?noticeUID=CO1.NTC.2768262&amp;isFromPublicArea=True&amp;isModal=true&amp;asPopupView=true</t>
  </si>
  <si>
    <t>PRESTAR LOS SERVICIOS PROFESIONALES A LA ALCALDÍA LOCAL DE SAN CRISTOBAL, PARA LA EJECUCIÓN DE LAS ACTIVIDADES Y PROCESOS ADMINISTRATIVOS Y DE CAMPO RELACIONADOS CON LA REACTIVACIÓN ECONÓMICA EN EL MARCO DE LAS NECESIDADES DEL FONDO DE DESARROLLO LOCAL Y DINAMIZACIÓN PARA LA EJECUCIÓN DE LOS PROYECTOS QUE HACEN PARTE DEL PLAN DE DESARROLLO</t>
  </si>
  <si>
    <t>FDLSC-CPS-239-2021</t>
  </si>
  <si>
    <t>LAURA CAMILA LOPEZ RAMIREZ</t>
  </si>
  <si>
    <t>https://community.secop.gov.co/Public/Tendering/OpportunityDetail/Index?noticeUID=CO1.NTC.1905591&amp;isFromPublicArea=True&amp;isModal=False</t>
  </si>
  <si>
    <t>PRESTAR SUS SERVICIOS PROFESIONALES PARA APOYAR EN LA FORMULACIÓN Y ACOMPAÑAMIENTO DE LOS ACUERDOS QUE PROMUEVAN LA FORMALIDAD, EL ACCESO PARA EL APROVECHAMIENTO DEL ESPACIO PÚBLICO.</t>
  </si>
  <si>
    <t>FDLSC-CPS-239-2022</t>
  </si>
  <si>
    <t>FDLSC-CD-124-2022</t>
  </si>
  <si>
    <t>JOSE MARTIN MORALES TORRES</t>
  </si>
  <si>
    <t>DOS MESES 15 DIAS / 1 MES</t>
  </si>
  <si>
    <t>11 MESES 15 DIAS</t>
  </si>
  <si>
    <t>https://community.secop.gov.co/Public/Tendering/OpportunityDetail/Index?noticeUID=CO1.NTC.2745217&amp;isFromPublicArea=True&amp;isModal=true&amp;asPopupView=true</t>
  </si>
  <si>
    <t>ACUERDOS CIUDADANOS</t>
  </si>
  <si>
    <t>FDLSC-CPS-240-2021</t>
  </si>
  <si>
    <t xml:space="preserve">https://community.secop.gov.co/Public/Tendering/OpportunityDetail/Index?noticeUID=CO1.NTC.1906102&amp;isFromPublicArea=True&amp;isModal=False
</t>
  </si>
  <si>
    <t>PRESTAR SUS SERVICIOS TÉCNICOS PARA EL SEGUIMIENTO Y APOYO EN LAS ACTIVIDADES RELACIONADAS CON SEPARACIÓN EN LA FUENTE, RECICLAJE Y  MITIGACIÓN A  LOS PUNTOS CRÍTICOS Y  DE ACUMULACIÓN DE BASURA, A  LA LUZ DEL PLAN DE DESARROLLO LOCAL DE SAN CRISTOBAL 2021-2024</t>
  </si>
  <si>
    <t>FDLSC-CPS-240-2022</t>
  </si>
  <si>
    <t>FDLSC-CD-125-2022</t>
  </si>
  <si>
    <t>AUGUSTO NICOLAS PERTUZ ZAMBRANO</t>
  </si>
  <si>
    <t>https://community.secop.gov.co/Public/Tendering/OpportunityDetail/Index?noticeUID=CO1.NTC.2742774&amp;isFromPublicArea=True&amp;isModal=true&amp;asPopupView=true</t>
  </si>
  <si>
    <t xml:space="preserve">	PRESTAR SUS SERVICIOS PROFESIONALES PARA APOYAR LA FORMULACIÓN, EVALUACIÓN, PRESENTACIÓN Y SEGUIMIENTO DE LOS PROYECTOS DE GESTIÓN DEPORTIVA, ACTIVIDAD FÍSICA Y RECREATIVA, EN GENERAL PRESTANDO APOYO A TODOS LOS PROCESOS DEPORTIVOS DESARROLLADOS EN LA LOCALIDAD Y AQUELLOS QUE SEAN DE COMPETENCIA DEL FONDO EN EL CUMPLIMIENTO DEL PLAN DE DESARROLLO 2021-2024</t>
  </si>
  <si>
    <t>FDLSC-CPS-241-2021</t>
  </si>
  <si>
    <t>OMAIRA ALARCON SALCEDO</t>
  </si>
  <si>
    <t>ANDRES FELIPE SANTIAGO BEDOYA</t>
  </si>
  <si>
    <t>https://community.secop.gov.co/Public/Tendering/OpportunityDetail/Index?noticeUID=CO1.NTC.1908477&amp;isFromPublicArea=True&amp;isModal=False</t>
  </si>
  <si>
    <t>FDLSC-CPS-241-2022</t>
  </si>
  <si>
    <t>VICTOR JOVANI MORENO YEPES</t>
  </si>
  <si>
    <t>ESPACIOS MÁS VERDES EN SAN CRISTÓBAL</t>
  </si>
  <si>
    <t>PRESTAR SUS SERVICIOS PROFESIONALES EN LO CONCERNIENTE A LA FORMULACIÓN, EJECUCIÓN, SEGUIMIENTO Y MEJORA CONTINUA DEL COMPONENTE DE SEGURIDAD Y SALUD EN EL TRABAJO DEL PERSONAL DE GESTIÓN DE AMBIENTE, RIESGOS, Y DE LAS ACTIVIDADES DE CAMPO</t>
  </si>
  <si>
    <t>FDLSC-CPS-242-2021</t>
  </si>
  <si>
    <t>RAUL ORLANDO SANCHEZ VELASQUEZ</t>
  </si>
  <si>
    <t>https://community.secop.gov.co/Public/Tendering/OpportunityDetail/Index?noticeUID=CO1.NTC.1912031&amp;isFromPublicArea=True&amp;isModal=False</t>
  </si>
  <si>
    <t>FDLSC-CPS-242-2022</t>
  </si>
  <si>
    <t>NATALIA ROZO PARRA</t>
  </si>
  <si>
    <t>ANDRES DAVID SEGURA GARCIA</t>
  </si>
  <si>
    <t>PRESTAR SUS SERVICIOS PROFESIONALES PARA LA GESTIÓN EN EL AREA DE DESARROLLO LOCAL DE SAN CRISTOBAL, EN EL APOYO DE LA PRESENTACIÓN Y SEGUIMIENTO DE LOS PROYECTOS DE INFRAESTRUCTURA Y OBRAS CIVILES QUE DESARROLLE LA ENTIDAD, Y EN LOS REQUERMIENTOS DE INFRAESTRUCTURA CIVIL QUE TENGA LA ALCALDIA LOCAL DE SAN CRISTOBAL</t>
  </si>
  <si>
    <t>FDLSC-CPS-243-2021</t>
  </si>
  <si>
    <t>EDWIN ANDRES LOPEZ AMAYA</t>
  </si>
  <si>
    <t>https://community.secop.gov.co/Public/Tendering/OpportunityDetail/Index?noticeUID=CO1.NTC.1913341&amp;isFromPublicArea=True&amp;isModal=False</t>
  </si>
  <si>
    <t>PRESTAR SUS SERVICIOS PROFESIONALES AL FDLSC PARA APOYAR LA FORMULACION, SEGUIMIENTO Y SUPERVISION DE LOS PROCESOS CONTRACTUALES DERIVADOS DE LOS PROYECTOS DE INVERSION QUE LE SEAN ASIGNADOS</t>
  </si>
  <si>
    <t>FDLSC-CPS-243-2022</t>
  </si>
  <si>
    <t>FDLSC-CD-126-2022</t>
  </si>
  <si>
    <t xml:space="preserve">CARLOS ALBERTO GARZÓN JIMÉNEZ </t>
  </si>
  <si>
    <t>https://community.secop.gov.co/Public/Tendering/OpportunityDetail/Index?noticeUID=CO1.NTC.2718927&amp;isFromPublicArea=True&amp;isModal=true&amp;asPopupView=true</t>
  </si>
  <si>
    <t>13-30-11-604-490000001871</t>
  </si>
  <si>
    <t>CONTRATO DE SUMINISTRO</t>
  </si>
  <si>
    <t>CSU</t>
  </si>
  <si>
    <t>SELECCIÓN ABREVIADA POR SUBASTA INVERSA</t>
  </si>
  <si>
    <t>CONTRATAR EL SUMINISTRO DE MATERIALES Y ELEMENTOS DE FERRETERIA PARA EL EMBELLECIMIENTO DEL ESPACIO PUBLICO DEL FONDO DE DESARROLLO LOCAL DE SAN CRISTÓBAL</t>
  </si>
  <si>
    <t>FDLSC-CSU-244-2021</t>
  </si>
  <si>
    <t>FDLSC-SASI-001-2021</t>
  </si>
  <si>
    <t>COMERCIALIZADORA ELECTROMERO S.A.S.</t>
  </si>
  <si>
    <t>https://community.secop.gov.co/Public/Tendering/OpportunityDetail/Index?noticeUID=CO1.NTC.1866844&amp;isFromPublicArea=True&amp;isModal=False</t>
  </si>
  <si>
    <t>FDLSC-CPS-244-2022</t>
  </si>
  <si>
    <t>JUNIOR HUMBERTO CLAVIJO GUERRERO</t>
  </si>
  <si>
    <t xml:space="preserve">	PRESTAR SUS SERVICIOS PROFESIONALES PARA APOYAR LA IMPLEMENTACIÓN, SOCIALIZACIÓN, EVALUACIÓN Y SEGUIMIENTO DEL SISTEMA INTEGRADO DE GESTIÓN DE CALIDAD (SIG), ORIENTADO AL DESARROLLO EFICIENTE DE PROCESOS Y PROCEDIMIENTOS EN CUMPLIMIENTO A LAS METAS ESTABLECIDAS EN EL 'PLAN DE DESARROLLO LOCAL 2021-2024.</t>
  </si>
  <si>
    <t>FDLSC-CPS-245-2021</t>
  </si>
  <si>
    <t>GUSTAVO ADOLFO MORALES OSORIO</t>
  </si>
  <si>
    <t>https://community.secop.gov.co/Public/Tendering/OpportunityDetail/Index?noticeUID=CO1.NTC.1914903&amp;isFromPublicArea=True&amp;isModal=False</t>
  </si>
  <si>
    <t>PRESTAR SUS SERVICIOS PROFESIONALES AL FDLSC PARA APOYAR LA FORMULACIÓN,SEGUIMIENTO Y SUPERVISIÓN DE LOS PROCESOS CONTRACTUALES DERIVADOS DEL PROYECTO DE INVERSIÓN 1811 SAN CRISTÓBAL TE CUIDA, PARA LA ATENCIÓN A  POBLACIÓN AFECTADA POR VIOLENCIA INTRAFAMILIAR Y/O SEXUAL EN SITUACIÓN DE VULNERABILIDAD</t>
  </si>
  <si>
    <t>FDLSC-CPS-245-2022</t>
  </si>
  <si>
    <t>FDLSC-CD-127-2022</t>
  </si>
  <si>
    <t>YENNY NATALIA VELANDIA CAÑON</t>
  </si>
  <si>
    <t>https://community.secop.gov.co/Public/Tendering/OpportunityDetail/Index?noticeUID=CO1.NTC.2740002&amp;isFromPublicArea=True&amp;isModal=true&amp;asPopupView=true</t>
  </si>
  <si>
    <t>20225410000133</t>
  </si>
  <si>
    <t>PRESTAR SUS SERVICIOS PROFESIONALES AL ÁREA DE GESTIÓN DE DESARROLLO LOCAL, EN PLANEACIÓN, EN EL APOYO PARA EL DISEÑO, FORMULACIÓN Y SEGUIMIENTO A ESTRATEGIAS DE CONVOCATORIA, DIVULGACIÓN Y VINCULACIÓN DE LOS ARTISTAS, GESTORES Y CREADORES CULTURALES DE LA LOCALIDAD A LOS PROCESOS ADELANTADOS EN EL MARCO DE LOS PROYECTOS DE INVERSIÓN DEL SECTOR</t>
  </si>
  <si>
    <t>FDLSC-CPS-246-2021</t>
  </si>
  <si>
    <t>WILMAR HERNAN SOTELO RIAÑO</t>
  </si>
  <si>
    <t>https://community.secop.gov.co/Public/Tendering/OpportunityDetail/Index?noticeUID=CO1.NTC.1914992&amp;isFromPublicArea=True&amp;isModal=False</t>
  </si>
  <si>
    <t>O23011601200000001801</t>
  </si>
  <si>
    <t>SAN CRISTÓBAL ES DEPORTE</t>
  </si>
  <si>
    <t>PRESTAR SUS SERVICIOS DE APOYO ASISTENCIAL PARA APOYAR LA GESTIÓN DEPORTIVA Y EN GENERAL, TODOS LOS PROCESOS DEPORTIVOS DESARROLLADOS EN LA LOCALIDAD Y AQUELLOS QUE SEAN DE COMPETENCIA DEL FONDO, EN EL CUMPLIMIENTO DEL PLAN DE DESARROLLO 2021-2024.</t>
  </si>
  <si>
    <t>FDLSC-CPS-246-2022</t>
  </si>
  <si>
    <t>FDLSC-CD-128-2022</t>
  </si>
  <si>
    <t>JUAN SEBASTIAN MARIN CAMARGO</t>
  </si>
  <si>
    <t>2 MESES 29 DIAS / 30 DIAS</t>
  </si>
  <si>
    <t>11 MESES 30 DIAS</t>
  </si>
  <si>
    <t>https://community.secop.gov.co/Public/Tendering/OpportunityDetail/Index?noticeUID=CO1.NTC.2729514&amp;isFromPublicArea=True&amp;isModal=true&amp;asPopupView=true</t>
  </si>
  <si>
    <t xml:space="preserve">FREDY ALBERTO HERNANDEZ PAEZ </t>
  </si>
  <si>
    <t>20225420001383</t>
  </si>
  <si>
    <t>PRESTAR APOYO EN LA CONDUCCIÓN DE LOS VEHÍCULOS LIVIANOS, PESADOS Y/O MAQUINARIA PESADA QUE SE ENCUENTRAN AL SERVICIO DE LAS ACTIVIDADES QUE SE DESARROLLAN EN EL FDLSC</t>
  </si>
  <si>
    <t>FDLSC-CPS-247-2021</t>
  </si>
  <si>
    <t>https://community.secop.gov.co/Public/Tendering/OpportunityDetail/Index?noticeUID=CO1.NTC.1914566&amp;isFromPublicArea=True&amp;isModal=False</t>
  </si>
  <si>
    <t>PRESTAR SUS SERVICIOS ASISTENCIALES EN EL DESPACHO DEL ALCALDE LOCAL, APOYANDO LAS ACTIVIDADES ADMINISTRATIVAS Y DE CORRESPONDENCIA GENERAL DEL DESPACHO, APLICANDO LA NORMATIVIDAD VIGENTE, LOS PROCESOS Y PROCEDIMIENTOS ESTABLECIDOS.</t>
  </si>
  <si>
    <t>FDLSC-CPS-247-2022</t>
  </si>
  <si>
    <t>FDLSC-CD-129-2022</t>
  </si>
  <si>
    <t>LAURA MILENA RONCANCIO ANGULO</t>
  </si>
  <si>
    <t>https://community.secop.gov.co/Public/Tendering/OpportunityDetail/Index?noticeUID=CO1.NTC.2734997&amp;isFromPublicArea=True&amp;isModal=true&amp;asPopupView=true</t>
  </si>
  <si>
    <t>DESPACHO ASISTENCIAL</t>
  </si>
  <si>
    <t>13-30-11-60-23-40-00000-1866</t>
  </si>
  <si>
    <t>PRESTAR SUS SERVICIOS PROFESIONALES PARA LA GESTIÓN DEL RIESGO, A LA LUZ DEL PLAN DE DESARROLLO 2021-2024 UN NUEVO CONTRATO AMBIENTAL Y SOCIAL PARA SAN CRISTÓBAL</t>
  </si>
  <si>
    <t>FDLSC-CPS-248-2021</t>
  </si>
  <si>
    <t>JUNIOR EDUARDO RIVAS MORENO</t>
  </si>
  <si>
    <t>https://community.secop.gov.co/Public/Tendering/OpportunityDetail/Index?noticeUID=CO1.NTC.1915244&amp;isFromPublicArea=True&amp;isModal=False</t>
  </si>
  <si>
    <t>PRESTAR SUS SERVICIOS TÉCNICOS DE APOYO PARA REVISAR, DIGITAR Y  PROCESAR LA INFORMACION SOLICITADA POR EL ALMACENISTA OPORTUNAMENTE SIGUIENDO LOS PROCESOS ESTABLECIDOS POR EL AREA</t>
  </si>
  <si>
    <t>FDLSC-CPS-248-2022</t>
  </si>
  <si>
    <t>FDLSC-CD-130-2022</t>
  </si>
  <si>
    <t>SERGIO ENRIQUE DIAZ GONZALEZ</t>
  </si>
  <si>
    <t>https://community.secop.gov.co/Public/Tendering/OpportunityDetail/Index?noticeUID=CO1.NTC.2742627&amp;isFromPublicArea=True&amp;isModal=true&amp;asPopupView=true</t>
  </si>
  <si>
    <t>13-30-11-60-11-70-00000-1792</t>
  </si>
  <si>
    <t>PRESTAR SUS SERVICIOS PROFESIONALES PARA APOYAR LA COORDINACIÓN Y LA IMPLEMENTACIÓN DE LOS PROYECTOS DE INVERSIÓN VINCULADOS AL PROGRAMA JÓVENES CON CAPACIDADES: PROYECTO DE VIDA PARA LA CIUDADANÍA, LA INNOVACIÓN Y EL TRABAJO DEL SIGLO XXI, EN EL MARCO DEL PLAN DE DESARROLLO LOCAL UN NUEVO CONTRATO SOCIAL Y AMBIENTAL PARA SAN CRISTÓBAL, 2021 -2024</t>
  </si>
  <si>
    <t>FDLSC-CPS-249-2021</t>
  </si>
  <si>
    <t>JENIFFER GISELL LOPEZ IBARRA</t>
  </si>
  <si>
    <t>https://community.secop.gov.co/Public/Tendering/OpportunityDetail/Index?noticeUID=CO1.NTC.1915014&amp;isFromPublicArea=True&amp;isModal=False</t>
  </si>
  <si>
    <t>EDUCACION SUPERIOR</t>
  </si>
  <si>
    <t>JULIO ALEXANDER RIVERA</t>
  </si>
  <si>
    <t>EL CONTRATISTA PRESTARÁ SUS SERVICIOS PROFESIONALES PARA EL APOYO A LOS PROCESOS DE PROTECCIÓN Y BIENESTAR ANIMAL DEL FONDO DE DESARROLLO LOCAL DE SAN CRISTOBAL EN MATERIA ADMINISTRATIVA, ASI COMO LABORES DE CAMPO.</t>
  </si>
  <si>
    <t>FDLSC-CPS-249-2022</t>
  </si>
  <si>
    <t>FDLSC-CD-131-2022</t>
  </si>
  <si>
    <t>PAOLA ZUNILDA ORDOÑEZ MOTTA</t>
  </si>
  <si>
    <t>https://community.secop.gov.co/Public/Tendering/OpportunityDetail/Index?noticeUID=CO1.NTC.2744931&amp;isFromPublicArea=True&amp;isModal=true&amp;asPopupView=true</t>
  </si>
  <si>
    <t>PRESTAR SUS SERVICIOS PROFESIONALES PARA APOYAR LA COORDINACIÓN Y LA IMPLEMENTACIÓN DE LOS PROYECTOS DE INVERSIÓN VINCULADOS AL PROGRAMA JÓVENES CON CAPACIDADES: PROYECTO DE VIDA PARA LA CIUDADANÍA, LA INNOVACIÓN Y EL TRABAJO DEL SIGLO XXI, EN EL MARCO DEL PLAN DE DESARROLLO LOCAL UN NUEVO CONTRATO SOCIAL Y AMBIENTAL PARA SAN CRISTÓBAL, 2021 – 2024</t>
  </si>
  <si>
    <t>FDLSC-CPS-250-2021</t>
  </si>
  <si>
    <t>ULFRADE ALBERTO GONZALEZ AGUIRRE</t>
  </si>
  <si>
    <t>https://community.secop.gov.co/Public/Tendering/OpportunityDetail/Index?noticeUID=CO1.NTC.1945104&amp;isFromPublicArea=True&amp;isModal=False</t>
  </si>
  <si>
    <t>PRESTAR LOS SERVICIOS TECNICOS PARA APOYAR LA ORGANIZACIÓN Y ACOMPAÑAMIENTO DE LAS ACTIVIDADES Y EVENTOS QUE SE REALICEN DESDE LA ALCALDIA LOCAL DE SAN CRISTOBAL EN EL TERRITORIO LOCAL.</t>
  </si>
  <si>
    <t>FDLSC-CPS-250-2022</t>
  </si>
  <si>
    <t>FDLSC-CD-132-2022</t>
  </si>
  <si>
    <t>JOSE OSWALDO ACEVEDO GONZALEZ</t>
  </si>
  <si>
    <t>https://community.secop.gov.co/Public/Tendering/OpportunityDetail/Index?noticeUID=CO1.NTC.2761053&amp;isFromPublicArea=True&amp;isModal=true&amp;asPopupView=true</t>
  </si>
  <si>
    <r>
      <t>JAVIER ENRIQUE PIÑEROS</t>
    </r>
    <r>
      <rPr>
        <sz val="9"/>
        <color rgb="FF000000"/>
        <rFont val="Century Gothic"/>
        <family val="2"/>
      </rPr>
      <t xml:space="preserve">
LUZ MYRIAM RIANO BARRERA</t>
    </r>
  </si>
  <si>
    <r>
      <rPr>
        <strike/>
        <sz val="9"/>
        <color rgb="FF000000"/>
        <rFont val="Century Gothic"/>
        <family val="2"/>
      </rPr>
      <t xml:space="preserve">20225420010993
</t>
    </r>
    <r>
      <rPr>
        <sz val="9"/>
        <color rgb="FF000000"/>
        <rFont val="Century Gothic"/>
        <family val="2"/>
      </rPr>
      <t>20225420016063</t>
    </r>
  </si>
  <si>
    <t>Prestar sus servicios para apoyar la gestión local y territorial en los temas de seguridad y convivencia ciudadana, en el marco del plan de desarrollo</t>
  </si>
  <si>
    <t>FDLSC-CPS-251-2021</t>
  </si>
  <si>
    <t>JOSE RICARDO BECERRA CONDE</t>
  </si>
  <si>
    <t>https://community.secop.gov.co/Public/Tendering/OpportunityDetail/Index?noticeUID=CO1.NTC.1947320&amp;isFromPublicArea=True&amp;isModal=False</t>
  </si>
  <si>
    <t>PRESTAR SUS SERVICIOS TÉCNICOS PARA APOYAR LA PRESENTACIÓN Y SEGUIMIENTODE LOS PROYECTOS DE GESTIÓN DEPORTIVA, ACTIVIDAD FÍSICA Y  RECREATIVA Y  APOYO EN TODOS LOS PROCESOS DEPORTIVOS DESARROLLADOS EN LA LOCALIDAD EN EL MARCO DEL PLAN DE DESARROLLO 2021-2024</t>
  </si>
  <si>
    <t>FDLSC-CPS-251-2022</t>
  </si>
  <si>
    <t>FDLSC-CD-133-2022</t>
  </si>
  <si>
    <t xml:space="preserve">JHOAN SEBASTIAN SOLER ORTIZ </t>
  </si>
  <si>
    <t>https://community.secop.gov.co/Public/Tendering/OpportunityDetail/Index?noticeUID=CO1.NTC.2742751&amp;isFromPublicArea=True&amp;isModal=true&amp;asPopupView=true</t>
  </si>
  <si>
    <t>PRESTAR LOS SERVICIOS DE APOYO A LA GESTIÓN PARA REALIZAR ACUERDOS QUE PROMUEVAN LA FORMALIDAD, EL ACCESO PARA EL APROVECHAMIENTO DEL ESPACIO PÚBLICO, MEJORANDO EL USO DE MEDIOS DE TRANSPORTE NO MOTORIZADO, CON ESTRATEGIAS PEDAGÓGICAS DE MOVILIDAD QUE CONTRIBUYAN A FORTALECER EL DESARROLLO SOCIAL Y CULTURAL PARA LA CONSTRUCCIÓN DE CONFIANZA Y SEGURIDAD, A TRAVÉS DE CAMPAÑAS DE SENSIBILIZACIÓN, ARTÍSTICAS, CULTURALES Y DEPORTIVAS PARA EL USO DE TRANSPORTE ALTERNATIVO</t>
  </si>
  <si>
    <t>FDLSC-CPS-252-2021</t>
  </si>
  <si>
    <t>NUBIA RODRIGUEZ</t>
  </si>
  <si>
    <t>https://community.secop.gov.co/Public/Tendering/OpportunityDetail/Index?noticeUID=CO1.NTC.1916738&amp;isFromPublicArea=True&amp;isModal=False</t>
  </si>
  <si>
    <t>PRESTAR SUS SERVICIOS PROFESIONALES AL FDLSC PARA REALIZAR LA FORMULACIÓN, PRESENTACIÓN, EVALUACIÓN, SEGUIMIENTO Y APOYO A LA SUPERVISIÓN DE LOS PROCESOS CONTRACTUALES DERIVADOS DEL PROYECTO DE INVERSIÓN 1801 SAN CRISTÓBAL ES DEPORTE Y LOS DEMÁS QUE LE SEAN ASIGNADOS POR PLANEACION.</t>
  </si>
  <si>
    <t>FDLSC-CPS-252-2022</t>
  </si>
  <si>
    <t>FDLSC-CD-134-2022</t>
  </si>
  <si>
    <t>FREDDY ALBERTO HERNANDEZ PAEZ</t>
  </si>
  <si>
    <t>https://community.secop.gov.co/Public/Tendering/OpportunityDetail/Index?noticeUID=CO1.NTC.2767388&amp;isFromPublicArea=True&amp;isModal=true&amp;asPopupView=true</t>
  </si>
  <si>
    <t>PRESTAR SUS SERVICIOS ASISTENCIALES PARA LA GESTIÓN DEL RIESGO, EN EL MARCO DE LOS VIGÍAS DEL RIESGO DE LA LOCALIDAD DE SAN CRISTÓBAL, A LA LUZ DEL PLAN DE DESARROLLO 2021-2024 "UN NUEVO CONTRATO AMBIENTAL Y SOCIAL PARA SAN CRISTÓBAL.</t>
  </si>
  <si>
    <t>FDLSC-CPS-253-2021</t>
  </si>
  <si>
    <t>YENNY PAOLA MOYA</t>
  </si>
  <si>
    <t>https://community.secop.gov.co/Public/Tendering/OpportunityDetail/Index?noticeUID=CO1.NTC.1920455&amp;isFromPublicArea=True&amp;isModal=False</t>
  </si>
  <si>
    <t>PRESTAR LOS SERVICIOS TÉCNICOS PARA APOYAR AL ADMINISTRADOR DE RED EN LO RELACIONADO CON LA PLATAFORMA INFORMÁTICA Y MEDIOS TECNOLÓGICOS DE LA ALCALDÍA LOCAL DE SAN CRISTÓBAL.</t>
  </si>
  <si>
    <t>FDLSC-CPS-253-2022</t>
  </si>
  <si>
    <t>FDLSC-CD-135-2022</t>
  </si>
  <si>
    <t>HECTOR YESID CAMARGO CASALLAS</t>
  </si>
  <si>
    <t xml:space="preserve">https://community.secop.gov.co/Public/Tendering/OpportunityDetail/Index?noticeUID=CO1.NTC.2776624&amp;isFromPublicArea=True&amp;isModal=true&amp;asPopupView=true
</t>
  </si>
  <si>
    <t>20225420001293</t>
  </si>
  <si>
    <t>PRESTAR SUS SERVICIOS ASISTENCIALES PARA LA GESTIÓN DEL RIESGO, EN EL MARCO DE LOS VIGÍAS DEL RIESGODE LA LOCALIDAD DE SAN CRISTÓBAL, A LA LUZ DEL PLAN DE DESARROLLO 2021-2024 "UN NUEVO CONTRATO AMBIENTAL Y SOCIAL PARA SAN CRISTÓBAL</t>
  </si>
  <si>
    <t>FDLSC-CPS-254-2021</t>
  </si>
  <si>
    <t>https://community.secop.gov.co/Public/Tendering/OpportunityDetail/Index?noticeUID=CO1.NTC.1930108&amp;isFromPublicArea=True&amp;isModal=False</t>
  </si>
  <si>
    <t>FDLSC-CPS-254-2022</t>
  </si>
  <si>
    <t>GERMAN DANIEL BERNAL CAMACHO</t>
  </si>
  <si>
    <t>PAGOS Y LIQUIDACIONES</t>
  </si>
  <si>
    <t>20225420004373</t>
  </si>
  <si>
    <t>PRESTAR SUS SERVICIOS ASISTENCIALES PARA LA GESTIÓN DEL RIESGO, EN EL MARCO DE LOS VIGÍAS DEL RIESGO DE LA LOCALIDAD DE SAN CRISTÓBAL, A LA LUZ DEL PLAN DE DESARROLLO 2021-2024 "UN NUEVO CONTRATO AMBIENTAL Y SOCIAL PARA SAN CRISTÓBAL</t>
  </si>
  <si>
    <t xml:space="preserve">	FDLSC-CPS-255-2021</t>
  </si>
  <si>
    <t>CARLOS MARIO ORTIZ CASTRO</t>
  </si>
  <si>
    <t>22 DIAS</t>
  </si>
  <si>
    <t>https://community.secop.gov.co/Public/Tendering/OpportunityDetail/Index?noticeUID=CO1.NTC.1920710&amp;isFromPublicArea=True&amp;isModal=False</t>
  </si>
  <si>
    <t>PRESTAR SUS SERVICIOS PROFESIONALES PARA ACOMPAÑAR TODOS LOS PROCESOS DE ATENCION A POBLACION DIFERENCIAL Y MUJERES</t>
  </si>
  <si>
    <t>FDLSC-CPS-255-2022</t>
  </si>
  <si>
    <t>FDLSC-CD-136-2022</t>
  </si>
  <si>
    <t>ANGIE STEFANN PEREZ BARBOSA</t>
  </si>
  <si>
    <t>https://community.secop.gov.co/Public/Tendering/OpportunityDetail/Index?noticeUID=CO1.NTC.2745527&amp;isFromPublicArea=True&amp;isModal=true&amp;asPopupView=true</t>
  </si>
  <si>
    <t>FDLSC-CPS-256-2021</t>
  </si>
  <si>
    <t>https://community.secop.gov.co/Public/Tendering/OpportunityDetail/Index?noticeUID=CO1.NTC.1921125&amp;isFromPublicArea=True&amp;isModal=False</t>
  </si>
  <si>
    <t>PRESTAR LOS SERVICIOS PROFESIONALES ESPECIALIZADOS A LA ALCALDÍA LOCAL DE SAN CRISTÓBAL, PARA EL DESARROLLO DEL PROYECTO DE FORTALECIMIENTO DEL PATRIMONIO Y APROPIACIÓN DE LA CULTURA PATRIMONIAL EN LA LOCALIDAD QUE SE ENMARQUEN EN EL ARTICULO 21 DEL PLAN DE DESARROLLO LOCAL: PROGRAMA CREACIÓN Y VIDA COTIDIANA: APROPIACIÓN CIUDADANA DEL ARTE, LA CULTURA Y EL PATRIMONIO, PARA LA DEMOCRACIA CULTURAL.</t>
  </si>
  <si>
    <t>FDLSC-CPS-256-2022</t>
  </si>
  <si>
    <t>FDLSC-CD-137-2022</t>
  </si>
  <si>
    <t>RUBEN  HERNANDEZ MOLINA</t>
  </si>
  <si>
    <t>https://community.secop.gov.co/Public/Tendering/OpportunityDetail/Index?noticeUID=CO1.NTC.2746385&amp;isFromPublicArea=True&amp;isModal=true&amp;asPopupView=true</t>
  </si>
  <si>
    <t>HABITAT</t>
  </si>
  <si>
    <t>JUAN CARLOS CASTELLANOS</t>
  </si>
  <si>
    <t>20225420001323</t>
  </si>
  <si>
    <t>FDLSC-CPS-257-2021</t>
  </si>
  <si>
    <t>GERBEY GARCIA AVILA</t>
  </si>
  <si>
    <t>https://community.secop.gov.co/Public/Tendering/OpportunityDetail/Index?noticeUID=CO1.NTC.1920820&amp;isFromPublicArea=True&amp;isModal=False</t>
  </si>
  <si>
    <t>PRESTAR SU SERVICIOS ASISTENCIALES PARA EL APOYO A LOS PROCESO DE PROTECCIÓN Y BIENESTAR ANIMAL DEL FONDO DE DESARROLLO LOCAL DE SAN CRÍSTOBAL EN MATERIA ADMINISTRATIVA, ASÍ COMO LABORES DE CAMPO.</t>
  </si>
  <si>
    <t>FDLSC-CPS-257-2022</t>
  </si>
  <si>
    <t>FDLSC-CD-138-2022</t>
  </si>
  <si>
    <t>NELSON FABIAN RODRIGUEZ HERNANDEZ</t>
  </si>
  <si>
    <t>https://community.secop.gov.co/Public/Tendering/OpportunityDetail/Index?noticeUID=CO1.NTC.2708583&amp;isFromPublicArea=True&amp;isModal=true&amp;asPopupView=true</t>
  </si>
  <si>
    <t xml:space="preserve">	FDLSC-CPS-258-2021</t>
  </si>
  <si>
    <t>LEIDY VALENTINA GARCIA LOPEZ</t>
  </si>
  <si>
    <t>https://community.secop.gov.co/Public/Tendering/OpportunityDetail/Index?noticeUID=CO1.NTC.1922649&amp;isFromPublicArea=True&amp;isModal=False</t>
  </si>
  <si>
    <t>FDLSC-CPS-258-2022</t>
  </si>
  <si>
    <t>KAREN LIZETH MORENO MARTINEZ</t>
  </si>
  <si>
    <t xml:space="preserve">	PRESTAR SUS SERVICIOS ASISTENCIALES PARA LA GESTIÓN DEL RIESGO, EN EL MARCO DE LOS VIGÍAS DEL RIESGO DE LA LOCALIDAD DE SAN CRISTÓBAL, A LA LUZ DEL PLAN DE DESARROLLO 2021-2024 "UN NUEVO CONTRATO AMBIENTAL Y SOCIAL PARA SAN CRISTÓBAL</t>
  </si>
  <si>
    <t xml:space="preserve">	FDLSC-CPS-259-2021</t>
  </si>
  <si>
    <t>CAROLINA TRIANA SANCHEZ</t>
  </si>
  <si>
    <t>https://community.secop.gov.co/Public/Tendering/OpportunityDetail/Index?noticeUID=CO1.NTC.1916830&amp;isFromPublicArea=True&amp;isModal=False</t>
  </si>
  <si>
    <t>APOYAR LAS LABORES DE ENTREGA Y RECIBO DE LAS COMUNICACIONES EMITIDAS O RECIBIDAS POR LAS INSPECCIONES DE POLICÍA DE LA LOCALIDAD.</t>
  </si>
  <si>
    <t>FDLSC-CPS-259-2022</t>
  </si>
  <si>
    <t>FDLSC-CD-139-2022</t>
  </si>
  <si>
    <t>WILSON PINTO BARON</t>
  </si>
  <si>
    <t>https://community.secop.gov.co/Public/Tendering/OpportunityDetail/Index?noticeUID=CO1.NTC.2772867&amp;isFromPublicArea=True&amp;isModal=true&amp;asPopupView=true</t>
  </si>
  <si>
    <t>FDLSC-CPS-260-2021</t>
  </si>
  <si>
    <t>LADY DANIELA MONJE CASTILLO</t>
  </si>
  <si>
    <t>https://community.secop.gov.co/Public/Tendering/OpportunityDetail/Index?noticeUID=CO1.NTC.1916837&amp;isFromPublicArea=True&amp;isModal=False</t>
  </si>
  <si>
    <t>FDLSC-CPS-260-2022</t>
  </si>
  <si>
    <t>NATALLY YULLIETH MORA BENAVIDES</t>
  </si>
  <si>
    <t>PRESTAR SUS SERVICIOS PROFESIONALES PARA APOYAR EN LA FORMULACIÓN Y ACOMPAÑAMIENTO DE LOS ACUERDOS QUE PROMUEVAN LA FORMALIDAD, EL ACCESO PARA EL APROVECHAMIENTO DEL ESPACIO PÚBLICO, MEJORANDO EL USO DE MEDIOS DE TRANSPORTE NO MOTORIZADO, CON ESTRATEGIAS PEDAGÓGICAS DE MOVILIDAD QUE CONTRIBUYAN A FORTALECER EL DESARROLLO SOCIAL Y CULTURAL PARA LA CONSTRUCCIÓN DE CONFIANZA Y SEGURIDAD, A TRAVÉS DE CAMPAÑAS DE SENSIBILIZACIÓN, ARTÍSTICAS, CULTURALES Y DEPORTIVAS PARA EL USO DE TRANSPORTE</t>
  </si>
  <si>
    <t>FDLSC-CPS-261-2021</t>
  </si>
  <si>
    <t>GESSY MUSTAPHA RODRIGUEZ</t>
  </si>
  <si>
    <t>https://community.secop.gov.co/Public/Tendering/OpportunityDetail/Index?noticeUID=CO1.NTC.1916980&amp;isFromPublicArea=True&amp;isModal=False</t>
  </si>
  <si>
    <t>PRESTAR SUS SERVICIOS PROFESIONALES EN EL FORTALECIMIENTO INSTITUCIONAL MEDIANTE EL MONITOREO CONTINUO A LAS METAS DEL PLAN DE DESARROLLO LOCAL, Y APOYO A LA ACTUALIZACIÓN, SEGUIMIENTO Y EVALUACIÓN A LOS PROYECTOS DE INVERSIÓN LOCAL.</t>
  </si>
  <si>
    <t>FDLSC-CPS-261-2022</t>
  </si>
  <si>
    <t>FDLSC-CD-140-2022</t>
  </si>
  <si>
    <t>LAURA PATRICIA LOPEZ QUIÑONES</t>
  </si>
  <si>
    <t>2 MESES 27 DIAS/ 1 MES</t>
  </si>
  <si>
    <t>https://community.secop.gov.co/Public/Tendering/OpportunityDetail/Index?noticeUID=CO1.NTC.2735206&amp;isFromPublicArea=True&amp;isModal=true&amp;asPopupView=true</t>
  </si>
  <si>
    <t>FDLSC-CPS-262-2021</t>
  </si>
  <si>
    <t>https://community.secop.gov.co/Public/Tendering/OpportunityDetail/Index?noticeUID=CO1.NTC.1917520&amp;isFromPublicArea=True&amp;isModal=False</t>
  </si>
  <si>
    <t>PRESTAR SUS SERVICIOS PROFESIONALES AL FONDO DE DESARROLLO LOCAL DE CRISTOBAL EN EL MARCO DEL PLAN DE DESARROLLO 2021- 2024 APOYANDO LA GESTIÓN ADMINISTRATIVA TENDIENTE A INCREMENTAR LAS HABILIDADES DEL PERSONAL Y EL BIENESTAR INSTITUCIONAL Y LAS DEMAS ACTIVIDADES QUE SE GENEREN.</t>
  </si>
  <si>
    <t>FDLSC-CPS-262-2022</t>
  </si>
  <si>
    <t>FDLSC-CD-141-2022</t>
  </si>
  <si>
    <t>ESTEPHANIA VALLENTINA CUAICUAN CHICAIZA</t>
  </si>
  <si>
    <t>https://community.secop.gov.co/Public/Tendering/OpportunityDetail/Index?noticeUID=CO1.NTC.2744000&amp;isFromPublicArea=True&amp;isModal=true&amp;asPopupView=true</t>
  </si>
  <si>
    <t>PRESTAR SUS SERVICIOS PROFESIONALES PARA APOYAR LOS PROCESOS DE ATENCION A POBLACION DIFERENCIAL Y MUJERES EN EL MARCO DE LOS PROYECTOS DE INVERSIÓN DE LA ALSC EN EL PDL 2021-2024</t>
  </si>
  <si>
    <t xml:space="preserve">	FDLSC-CPS-263-2021</t>
  </si>
  <si>
    <t>KAREN GERALDINE CARRERO RAMIREZ</t>
  </si>
  <si>
    <t>https://community.secop.gov.co/Public/Tendering/OpportunityDetail/Index?noticeUID=CO1.NTC.1927275&amp;isFromPublicArea=True&amp;isModal=False</t>
  </si>
  <si>
    <t>FDLSC-CPS-263-2022</t>
  </si>
  <si>
    <t>MARTIN EMILIO CASTILLO VELA</t>
  </si>
  <si>
    <t>FDLSC-CPS-264-2021</t>
  </si>
  <si>
    <t>JOSE GIOVANNY PINZON BAEZ</t>
  </si>
  <si>
    <t>250 DÍAS</t>
  </si>
  <si>
    <t>https://community.secop.gov.co/Public/Tendering/OpportunityDetail/Index?noticeUID=CO1.NTC.1921025&amp;isFromPublicArea=True&amp;isModal=False</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</si>
  <si>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</si>
  <si>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FDLSC-CPS-264-2022</t>
  </si>
  <si>
    <t>FDLSC-CD-142-2022</t>
  </si>
  <si>
    <t>MONICA PATRICIA GUARNIZO DIAZ</t>
  </si>
  <si>
    <t>https://community.secop.gov.co/Public/Tendering/OpportunityDetail/Index?noticeUID=CO1.NTC.2742940&amp;isFromPublicArea=True&amp;isModal=true&amp;asPopupView=true</t>
  </si>
  <si>
    <t>PRESTACIÓN DE SERVICIOS DE APOYO A LA GESTIÓN,PARA EL LEVANTAMIENTO DE INFORMACIÓN,ACOMPAÑAMIENTO Y ATENCIÓN,DERIVADOS DE ATENCIÓN A LA MUJER Y A LA COMUNIDAD</t>
  </si>
  <si>
    <t>FDLSC-CPS-265-2021</t>
  </si>
  <si>
    <t>https://community.secop.gov.co/Public/Tendering/OpportunityDetail/Index?noticeUID=CO1.NTC.1933369&amp;isFromPublicArea=True&amp;isModal=False</t>
  </si>
  <si>
    <t>FDLSC-CPS-265-2022</t>
  </si>
  <si>
    <t>EMILY VANESSA ORJUELA MARTINEZ</t>
  </si>
  <si>
    <t>PRESTAR SUS SERVICIOS EN EL CENTRO DE RESTAURACION AMBIENTAL CERESA, PARA EL DEBIDO CUMPLIMIENTO DE PROTOCOLO DE RESIDUOS VEGETALES DEL RETAMO, ASI COMO EL CONTROL DE LA MAQUINARIA INSTITUCIONAL Y DE INSUMOS</t>
  </si>
  <si>
    <t>FDLSC-CPS-266-2021</t>
  </si>
  <si>
    <t>https://community.secop.gov.co/Public/Tendering/OpportunityDetail/Index?noticeUID=CO1.NTC.1924265&amp;isFromPublicArea=True&amp;isModal=False</t>
  </si>
  <si>
    <t>FDLSC-CPS-266-2022</t>
  </si>
  <si>
    <t>PRESTAR LOS SERVICIOS PROFESIONALES A LA ALCALDÍA LOCAL DE SAN CRISTOBÁL, PARA LA EJECUCIÓN DE LAS ACTIVIDADES COMUNITARIAS Y DE APOYO A LOS PROCESOS DE PARTICIPACIÓN EN EL MARCO DEL SISTEMA LOCAL Y DISTRITAL DE PARTICIPACIÓN, LAS RELACIONES INTERINSTITUCIONALES Y LA EJECUCIÓN DE LOS PROYECTOS QUE HACEN PARTE DEL PLAN DE DESARROLLO.</t>
  </si>
  <si>
    <t>FDLSC-CPS-267-2021</t>
  </si>
  <si>
    <t>https://community.secop.gov.co/Public/Tendering/OpportunityDetail/Index?noticeUID=CO1.NTC.1924480&amp;isFromPublicArea=True&amp;isModal=False</t>
  </si>
  <si>
    <t>FDLSC-CPS-267-2022</t>
  </si>
  <si>
    <t>EDWIN MAURICIO GARCIA INFANTE</t>
  </si>
  <si>
    <t>APOYAR ADMINISTRATIVA Y ASISTENCIALMENTE AL ÁREA DE GESTIÓN POLICIVA PARA REALIZAR EL TRÁMITE GENERAL DE LOS COMPARENDOS DE ACUERDO AL CÓDIGO NACIONAL DE POLICÍA Y CONVIVENCIA</t>
  </si>
  <si>
    <t xml:space="preserve">	FDLSC-CPS-268-2021</t>
  </si>
  <si>
    <t>ANA ISABEL BEJARANO BABATIVA</t>
  </si>
  <si>
    <t>https://community.secop.gov.co/Public/Tendering/OpportunityDetail/Index?noticeUID=CO1.NTC.1924807&amp;isFromPublicArea=True&amp;isModal=False</t>
  </si>
  <si>
    <t>FDLSC-CPS-268-2022</t>
  </si>
  <si>
    <t>LUZ YANETH MORENO OTALORA</t>
  </si>
  <si>
    <t>PRESTAR SUS SERVICIOS TÉCNICOS PARA LA GESTIÓN DEL RIESGO, A LA LUZ DEL PLAN DE DESARROLLO 2021-2024 UN NUEVO CONTRATO AMBIENTAL Y SOCIAL PARA SAN CRISTÓBAL</t>
  </si>
  <si>
    <t xml:space="preserve">	FDLSC-CPS-269-2021</t>
  </si>
  <si>
    <t>DIEGO ALEJANDRO GONZALEZ LIZCANO</t>
  </si>
  <si>
    <t>https://community.secop.gov.co/Public/Tendering/OpportunityDetail/Index?noticeUID=CO1.NTC.1942601&amp;isFromPublicArea=True&amp;isModal=False</t>
  </si>
  <si>
    <t>FDLSC-CPS-269-2022</t>
  </si>
  <si>
    <t xml:space="preserve">ERIKA ALEXANDRA VANEGAS VELASQUEZ  </t>
  </si>
  <si>
    <t>2 MESES 26 DIAS / 1  MES</t>
  </si>
  <si>
    <t>PRESTAR SUS SERVICIOS PROFESIONALES AL FDLSC PARA APOYAR LA FORMULACIÓN, SEGUIMIENTO Y SUPERVISIÓN DE LOS PROCESOS CONTRACTUALES DERIVADOS DEL PROYECTO DE INVERSIÓN 1811 SAN CRISTÓBAL TE CUIDA LA ATENCIÓN A POBLACIÓN AFECTADA POR VIOLENCIA INTRAFAMILIAR Y/O SEXUAL EN SITUACIÓN DE VULNERABILIDAD</t>
  </si>
  <si>
    <t xml:space="preserve">	FDLSC-CPS-270-2021</t>
  </si>
  <si>
    <t>CARMENZA LIBERATO GAMBOA</t>
  </si>
  <si>
    <t>https://community.secop.gov.co/Public/Tendering/OpportunityDetail/Index?noticeUID=CO1.NTC.1925428&amp;isFromPublicArea=True&amp;isModal=False</t>
  </si>
  <si>
    <t>FDLSC-CPS-270-2022</t>
  </si>
  <si>
    <t xml:space="preserve">PRESTAR SUS SERVICIOS TÉCNICOS PARA EL SEGUIMIENTO Y APOYO EN LAS ACTIVIDADES RELACIONADAS CON SEPARACIÓN EN LA FUENTE, RECICLAJE Y MITIGACIÓN A LOS PUNTOS CRÍTICOS Y DE ACUMULACIÓN DE BASURA, A LA LUZ DEL PLAN DE DESARROLLO LOCAL DE SAN CRISTÓBAL 2021-2024
</t>
  </si>
  <si>
    <t>FDLSC-CPS-271-2021</t>
  </si>
  <si>
    <t>EMETERIO BETANCOURT FUENTES</t>
  </si>
  <si>
    <t>22 DÍAS</t>
  </si>
  <si>
    <t>https://community.secop.gov.co/Public/Tendering/OpportunityDetail/Index?noticeUID=CO1.NTC.1927193&amp;isFromPublicArea=True&amp;isModal=False</t>
  </si>
  <si>
    <t>PRESTAR SUS SERVICIOS PROFESIONALES EN LO CONCERNIENTE A LAS ACTIVIDADES ADMINISTRATIVAS Y DE CAMPO EN LOS PROCESOS DE AGRICULTURA URBANA, ARBORIZACION (PLANTACIÓN Y MANTENIMIENTO), Y MANEJO DE SITUACIONES AMBIENTALES CONFLICTIVAS EN EL ESPACIO PÚBLICO LOCAL.</t>
  </si>
  <si>
    <t>FDLSC-CPS-271-2022</t>
  </si>
  <si>
    <t>FDLSC-CD-143-2022</t>
  </si>
  <si>
    <t>https://community.secop.gov.co/Public/Tendering/OpportunityDetail/Index?noticeUID=CO1.NTC.2744998&amp;isFromPublicArea=True&amp;isModal=true&amp;asPopupView=true</t>
  </si>
  <si>
    <t>PRESTAR SUS SERVICIOS PROFESIONALES JURÍDICOS PARA APOYAR EN LA FORMULACIÓN Y ACOMPAÑAMIENTO DE LOS ACUERDOS QUE PROMUEVAN LA FORMALIDAD, EL ACCESO PARA EL APROVECHAMIENTO DEL ESPACIO PÚBLICO, MEJORANDO EL USO DE MEDIOS DE TRANSPORTE NO MOTORIZADO, CON ESTRATEGIAS PEDAGÓGICAS DE MOVILIDAD QUE CONTRIBUYAN A FORTALECER EL DESARROLLO SOCIAL Y CULTURAL PARA LA CONSTRUCCIÓN DE CONFIANZA Y SEGURIDAD, A TRAVÉS DE CAMPAÑAS DE SENSIBILIZACIÓN, ARTÍSTICAS, CULTURALES Y DEPORTIVAS PARA EL USO DE TRANSP</t>
  </si>
  <si>
    <t>FDLSC-CPS-272-2021</t>
  </si>
  <si>
    <t>NELSON ARNULFO FRESNEDA GUZMAN</t>
  </si>
  <si>
    <t>https://community.secop.gov.co/Public/Tendering/OpportunityDetail/Index?noticeUID=CO1.NTC.1926895&amp;isFromPublicArea=True&amp;isModal=False</t>
  </si>
  <si>
    <t>FDLSC-CPS-272-2022</t>
  </si>
  <si>
    <t>DIEGO NICOLAS MORENO HERNANDEZ</t>
  </si>
  <si>
    <t>PRESTAR SUS SERVICIOS PROFESIONALES PARA LA GESTIÓN DEL RIESGO ,A LA LUZ DEL PLAN DE DESARROLLO 2021-2024 UN NUEVO CONTRATO AMBIENTAL Y SOCIAL PARA SAN CRISTÓBAL</t>
  </si>
  <si>
    <t xml:space="preserve">	FDLSC-CPS-273-2021</t>
  </si>
  <si>
    <t>BRAYANTH STIVEN BUENDIA LEMUS</t>
  </si>
  <si>
    <t>https://community.secop.gov.co/Public/Tendering/OpportunityDetail/Index?noticeUID=CO1.NTC.1926695&amp;isFromPublicArea=True&amp;isModal=False</t>
  </si>
  <si>
    <t>PRESTAR SUS SERVICIOS TECNOLÓGICOS EN EL DESPACHO DEL ALCALDE LOCAL, EN LAS ACTIVIDADES ADMINISTRATIVAS DEL DESPACHO Y EN EL MANEJO DE CORRESPONDENCIA EN GENERAL DE LAS COMUNICACIONES OFICIALES GENERALES, EN FÍSICO Y MEDIANTE EL APLICATIVO DE ORFEO, APLICANDO LA NORMATIVIDAD VIGENTE, LOS PROCESOS Y PROCEDIMIENTOS ESTABLECIDOSEN EL SIG.</t>
  </si>
  <si>
    <t>FDLSC-CPS-273-2022</t>
  </si>
  <si>
    <t>FDLSC-CD-144-2022</t>
  </si>
  <si>
    <t>ZAIRA SOFIA ZAMBRANO GOMEZ</t>
  </si>
  <si>
    <t>https://community.secop.gov.co/Public/Tendering/OpportunityDetail/Index?noticeUID=CO1.NTC.2729624&amp;isFromPublicArea=True&amp;isModal=true&amp;asPopupView=true</t>
  </si>
  <si>
    <t>20225420008543</t>
  </si>
  <si>
    <t>PRESTAR SU SERVICIOS TÉCNICOS PARA EL APOYO A LOS PROCESOS DEL ÁREA DE PROTECCIÓN Y BIENESTAR ANIMAL DEL FONDO DE DESARROLLO LOCAL DE SAN CRÍSTOBAL EN MATERIA ADMINISTRATIVA, ASÍ COMO LABORES DE CAMPO</t>
  </si>
  <si>
    <t>FDLSC-CPS-274-2021</t>
  </si>
  <si>
    <t>MARIA DEL PILAR CADENA BELTRAN</t>
  </si>
  <si>
    <t>https://community.secop.gov.co/Public/Tendering/OpportunityDetail/Index?noticeUID=CO1.NTC.1926983&amp;isFromPublicArea=True&amp;isModal=False</t>
  </si>
  <si>
    <t>PRESTAR SUS SERVICIOS DE APOYO TÉCNICO AL FDLSC PARA APOYAR LA FORMULACIÓN, SEGUIMIENTO, Y APOYO EN TEMAS ADMINISTRATIVOS DE LOS PROYECTOS RELACIONADOS CON LA ATENCIÓN A POBLACIÓN AFECTADA POR VIOLENCIA INTRAFAMILIAR Y/O SEXUAL EN SITUACIÓN DE VULNERABILIDAD</t>
  </si>
  <si>
    <t>FDLSC-CPS-274-2022</t>
  </si>
  <si>
    <t>FDLSC-CD-145-2022</t>
  </si>
  <si>
    <t>YEIMY XIOMARA NIÑO GONZALEZ</t>
  </si>
  <si>
    <t>https://community.secop.gov.co/Public/Tendering/OpportunityDetail/Index?noticeUID=CO1.NTC.2743914&amp;isFromPublicArea=True&amp;isModal=true&amp;asPopupView=true</t>
  </si>
  <si>
    <t>FDLSC-CPS-275-2021</t>
  </si>
  <si>
    <t>OSCAR ANDRES GONZALEZ RODRIGUEZ</t>
  </si>
  <si>
    <t>https://community.secop.gov.co/Public/Tendering/OpportunityDetail/Index?noticeUID=CO1.NTC.1927352&amp;isFromPublicArea=True&amp;isModal=False</t>
  </si>
  <si>
    <t>PRESTAR SUS SERVICIOS DE APOYO TECNICO PARA LA GESTION DE SEGUIMIENTO Y REPORTES RELACIONADOS CON EL SISTEMA INTEGRADO DE GESTION DE CALIDAD (SIG) ORIENTADO AL DESARROLLO EFICIENTE DE PROCESOS Y PROCEDIMIENTOS EN CUMPLIMIENTO A LAS METAS ESTABLECIDAS EN EL PLAN DE DESARROLLO LOCAL 2021- 2024 de acuerdo con lo contemplado en los proyectos 1873 SAN CRISTOBAL AL SERVICIO DE LA CIUDADANIA</t>
  </si>
  <si>
    <t>FDLSC-CPS-275-2022</t>
  </si>
  <si>
    <t>FDLSC-CD-146-2022</t>
  </si>
  <si>
    <t>FRANCY MARCELA POVEDA GUTIERREZ</t>
  </si>
  <si>
    <t>29/03/2022 - 16/6/22</t>
  </si>
  <si>
    <t>NANCY RAMIREZ VASQUEZ - LINA MARIA MANTILLA PINZON</t>
  </si>
  <si>
    <t>41929795/63495802</t>
  </si>
  <si>
    <t>https://community.secop.gov.co/Public/Tendering/OpportunityDetail/Index?noticeUID=CO1.NTC.2742226&amp;isFromPublicArea=True&amp;isModal=true&amp;asPopupView=true</t>
  </si>
  <si>
    <t>EL CONTRATISTA PRESTARA SUS SERVICIOS PROFESIONALES PARA EL APOYO A LOS PROCESOS DE PROTECCIÓN Y BIENESTAR ANIMAL DEL FONDO DE DESARROLLO LOCAL DE SAN CRISTÓBAL EN MATERIA ADMINISTRATIVA, ASÍ COMO LABORES DE CAMPO</t>
  </si>
  <si>
    <t xml:space="preserve">	FDLSC-CPS-276-2021</t>
  </si>
  <si>
    <t>GIOVANNY ALBERTO ALFONSO MARIN</t>
  </si>
  <si>
    <t>https://community.secop.gov.co/Public/Tendering/OpportunityDetail/Index?noticeUID=CO1.NTC.1926944&amp;isFromPublicArea=True&amp;isModal=False</t>
  </si>
  <si>
    <t>FDLSC-CPS-276-2022</t>
  </si>
  <si>
    <t>CINDY ZORANYI CARDENAS GUEVARA</t>
  </si>
  <si>
    <t xml:space="preserve">	PRESTAR LOS SERVICIOS PROFESIONALES PARA APOYAR AL ADMINISTRADOR DE RED EN LO RELACIONADO CON LA PLATAFORMA INFORMÁTICA Y MEDIOS TECNOLÓGICOS DE LA ALCALDÍA LOCAL DE SAN CRISTÓBAL</t>
  </si>
  <si>
    <t xml:space="preserve">	FDLSC-CPS-277-2021</t>
  </si>
  <si>
    <t>ELIANA YURIED BENITO LADINO</t>
  </si>
  <si>
    <t>https://community.secop.gov.co/Public/Tendering/OpportunityDetail/Index?noticeUID=CO1.NTC.1926961&amp;isFromPublicArea=True&amp;isModal=False</t>
  </si>
  <si>
    <t>PRESTAR SUS SERVICIOS TÉCNICOS DE APOYO A LA GESTIÓN EN LOS TEMAS REFERENTES A PARTICIPACIÓN CIUDADANA Y ORGANIZACIÓN COMUNITARIA, CONTRIBUYENDO AL DESARROLLO Y CUMPLIMIENTO DEL PDL</t>
  </si>
  <si>
    <t>FDLSC-CPS-277-2022</t>
  </si>
  <si>
    <t>FDLSC-CD-147-2022</t>
  </si>
  <si>
    <t>ALVARO ANDRES FONSECA CEPEDA</t>
  </si>
  <si>
    <t>https://community.secop.gov.co/Public/Tendering/OpportunityDetail/Index?noticeUID=CO1.NTC.2780559&amp;isFromPublicArea=True&amp;isModal=true&amp;asPopupView=true</t>
  </si>
  <si>
    <t>PRESTAR SUS SERVICIOS PROFESIONALES PARA ADELANTAR LA FORMULACIÓN, EVALUACIÓN, SEGUIMIENTO Y APOYO A LA SUPERVISIÓN DEL PROYECTO 1869 SAN CRISTÓBAL TERRITORIO DE PAZ Y RECONCILIACIÓN Y ASÍ MISMO ACOMPAÑAR TODOS LOS PROCESOS QUE SE ADELANTEN PARA LA POBLACIÓN DE VICTIMAS QUE HABITA EN LA LOCALIDAD DE SAN CRISTÓBAL</t>
  </si>
  <si>
    <t xml:space="preserve">	FDLSC-CPS-278-2021</t>
  </si>
  <si>
    <t>JHOAN ARELY OBANDO GUTIERREZ</t>
  </si>
  <si>
    <t>https://community.secop.gov.co/Public/Tendering/OpportunityDetail/Index?noticeUID=CO1.NTC.1926967&amp;isFromPublicArea=True&amp;isModal=False</t>
  </si>
  <si>
    <t>FDLSC-CPS-278-2022</t>
  </si>
  <si>
    <t>MYRIAM MERCEDES CUBILLOS</t>
  </si>
  <si>
    <t>FDLSC-CPS-279-2021</t>
  </si>
  <si>
    <t>JULIO ALVARO FORIGUA GARCIA</t>
  </si>
  <si>
    <t>https://community.secop.gov.co/Public/Tendering/OpportunityDetail/Index?noticeUID=CO1.NTC.1927290&amp;isFromPublicArea=True&amp;isModal=False</t>
  </si>
  <si>
    <t>FDLSC-CPS-279 -2022</t>
  </si>
  <si>
    <t>LUZ FRANCY BARRERO GALLEGO</t>
  </si>
  <si>
    <t>FDLSC-CPS-280-2021</t>
  </si>
  <si>
    <t>JOSE DAVID SARMIENTO GOMEZ</t>
  </si>
  <si>
    <t>https://community.secop.gov.co/Public/Tendering/OpportunityDetail/Index?noticeUID=CO1.NTC.1928219&amp;isFromPublicArea=True&amp;isModal=False</t>
  </si>
  <si>
    <t>FDLSC-CPS-280-2022</t>
  </si>
  <si>
    <t xml:space="preserve">https://community.secop.gov.co/Public/Tendering/OpportunityDetail/Index?noticeUID=CO1.NTC.2642532&amp;isFromPublicArea=True&amp;isModal=true&amp;asPopupView=true
</t>
  </si>
  <si>
    <t>FDLSC-CPS-281-2021</t>
  </si>
  <si>
    <t>ANA MARIA PEÑARANDA CHAVEZ</t>
  </si>
  <si>
    <t>2 MESES Y 15 DIAS</t>
  </si>
  <si>
    <t>https://community.secop.gov.co/Public/Tendering/OpportunityDetail/Index?noticeUID=CO1.NTC.1927271&amp;isFromPublicArea=True&amp;isModal=False</t>
  </si>
  <si>
    <t>FDLSC-CPS-281-2022</t>
  </si>
  <si>
    <t>https://community.secop.gov.co/Public/Tendering/OpportunityDetail/Index?noticeUID=CO1.NTC.2742450&amp;isFromPublicArea=True&amp;isModal=true&amp;asPopupView=true</t>
  </si>
  <si>
    <t>PRESTARA SUS SERVICIOS PROFESIONALES PARA EL APOYO A LOS PROCESOS DE PROTECCIÓN Y BIENESTAR ANIMAL DEL FONDO DE DESARROLLO LOCAL DE SAN CRISTÓBAL EN MATERIA ADMINISTRATIVA, ASÍ COMO LABORES DE CAMPO.</t>
  </si>
  <si>
    <t>FDLSC-CPS-282-2021</t>
  </si>
  <si>
    <t>ANDRES OCTAVIO RODRIGUEZ REYES</t>
  </si>
  <si>
    <t>https://community.secop.gov.co/Public/Tendering/OpportunityDetail/Index?noticeUID=CO1.NTC.1930239&amp;isFromPublicArea=True&amp;isModal=False</t>
  </si>
  <si>
    <t>PRESTAR SUS SERVICIOS PROFESIONALES PARA APOYAR LA ADMINISTRACION DE LOS ACTIVOS FIJOS QUE SE ENCUENTRAN AL SERVICIO DEL FONDO LOCAL DE SAN CRISTOBAL.</t>
  </si>
  <si>
    <t>FDLSC-CPS-282-2022</t>
  </si>
  <si>
    <t>FDLSC-CD-148-2022</t>
  </si>
  <si>
    <t>PRESTAR SUS SERVICIOS PROFESIONALES PARA ADELANTAR LA FORMULACIÓN, EVALUACIÓN, SEGUIMIENTO Y APOYO A LA SUPERVISIÓN DEL PROYECTO 1869 SAN CRISTÓBAL TERRITORIO DE PAZ Y RECONCILIACIÓN Y ASÍ MISMO ACOMPAÑAR TODOS LOS PROCESOS QUE SE ADELANTEN PARA LA POBLACIÓN DE VICTIMAS QUE HABITA EN LA LOCALIDAD DE SAN CRISTÓBAL.</t>
  </si>
  <si>
    <t>FDLSC-CPS-283-2021</t>
  </si>
  <si>
    <t>https://community.secop.gov.co/Public/Tendering/OpportunityDetail/Index?noticeUID=CO1.NTC.1966142&amp;isFromPublicArea=True&amp;isModal=False</t>
  </si>
  <si>
    <t>FDLSC-CPS-283-2022</t>
  </si>
  <si>
    <t>YENNY ARDILA SOLER</t>
  </si>
  <si>
    <t>PRESTAR SUS SERVICIOS PROFESIONALES MEDICO VETERINARIOS CON EL FONDO DE DESARROLLO LOCAL DE SAN CRISTÓBAL, PARA REALIZAR LAS DIFERENTES ACTIVIDADES DE ACUERDO CON LAS DIRECTRICES DE LOS PROYECTOS DE PROTECCIÓN Y BIENESTAR ANIMAL EN MATERIA DE ATENCIÓN A EMERGENCIAS, JORNADAS DE VACUNACIÓN, VISITAS DOMICILIARIAS, ENTRE OTROS</t>
  </si>
  <si>
    <t>FDLSC-CPS-284-2021</t>
  </si>
  <si>
    <t>CRISTIAN CAMILO CALDERON CARDOZO</t>
  </si>
  <si>
    <t>https://community.secop.gov.co/Public/Tendering/OpportunityDetail/Index?noticeUID=CO1.NTC.1928169&amp;isFromPublicArea=True&amp;isModal=False</t>
  </si>
  <si>
    <t>FDLSC-CPS-284-2022</t>
  </si>
  <si>
    <t>CARLOS ARTURO SANTANA ANGEL</t>
  </si>
  <si>
    <t>PRESTAR LOS SERVICIOS TÉCNICOS PARA APOYAR LA REALIZACIÓN DE ACUERDOS QUE PROMUEVAN LA FORMALIDAD Y EL ACCESO PARA EL APROVECHAMIENTO DEL ESPACIO PÚBLICO, MEJORANDO EL USO DE MEDIOS DE TRANSPORTE NO MOTORIZADO, CON ESTRATEGIAS PEDAGÓGICAS DE MOVILIDAD QUE CONTRIBUYAN A FORTALECER EL DESARROLLO SOCIAL Y CULTURAL PARA LA CONSTRUCCIÓN DE CONFIANZA Y SEGURIDAD, A TRAVÉS DE CAMPAÑAS DE SENSIBILIZACIÓN, ARTÍSTICAS, CULTURALES Y DEPORTIVAS PARA EL USO DE TRANSPORTE ALTERNATIVO</t>
  </si>
  <si>
    <t>FDLSC-CPS-285-2021</t>
  </si>
  <si>
    <t>MARCELA YURANI SANTOS JIMENEZ</t>
  </si>
  <si>
    <t>https://community.secop.gov.co/Public/Tendering/OpportunityDetail/Index?noticeUID=CO1.NTC.1929517&amp;isFromPublicArea=True&amp;isModal=False</t>
  </si>
  <si>
    <t>FDLSC-CPS-285-2022</t>
  </si>
  <si>
    <t>HUMBERTO ALFONSO VASQUEZ MOSQUERA</t>
  </si>
  <si>
    <t>FDLSC-CPS-286-2021</t>
  </si>
  <si>
    <t>INDRYS MILENA GUERRERO MARTINEZ</t>
  </si>
  <si>
    <t>https://community.secop.gov.co/Public/Tendering/OpportunityDetail/Index?noticeUID=CO1.NTC.1933241&amp;isFromPublicArea=True&amp;isModal=False</t>
  </si>
  <si>
    <t>FDLSC-CPS-286-2022</t>
  </si>
  <si>
    <t>LUZ AMPARO LOPEZ PEREZ</t>
  </si>
  <si>
    <t>OSCAR JAVIER OVALLE RIVERA</t>
  </si>
  <si>
    <t xml:space="preserve">	FDLSC-CPS-287-2021</t>
  </si>
  <si>
    <t>FDLSC-CPS-287-2021</t>
  </si>
  <si>
    <t>ANGIE STEFANIA FORERO SANCHEZ</t>
  </si>
  <si>
    <t>https://community.secop.gov.co/Public/Tendering/OpportunityDetail/Index?noticeUID=CO1.NTC.1937306&amp;isFromPublicArea=True&amp;isModal=False</t>
  </si>
  <si>
    <t>FDLSC-CPS-287-2022</t>
  </si>
  <si>
    <t>WILLIAM ANTONIO BETANCOURT APONTE</t>
  </si>
  <si>
    <t>13-10-20-202-030501</t>
  </si>
  <si>
    <t>SERVICIOS DE PROTECCIÓN (GUARDAS DE SEGURIDAD)</t>
  </si>
  <si>
    <t>CONTRATO DE PRESTACIÓN DE SERVICIOS - JURIDICO</t>
  </si>
  <si>
    <t>LICITACIÓN PÚBLICA</t>
  </si>
  <si>
    <t>PRESTACIÓN DEL SERVICIO DE VIGILANCIA, GUARDA, CUSTODIA, MONITOREO DE ALARMAS Y SEGURIDAD PRIVADA CON ARMAS, MEDIOS TECNOLÓGICOS Y CONTROL DE ACCESO PARA LOS USUARIOS, FUNCIONARIOS Y PERSONAS EN GENERAL, MEDIANTE EL ESTABLECIMIENTO DE CONTROL DE INGRESO Y SALIDA DE LAS INSTALACIONES DE LA ENTIDAD, Y PARA LOS BIENES MUEBLES E INMUEBLES EN LOS CUALES SE DESARROLLE LA MISIONALIDAD DE LA ALCALDÍA LOCAL DE SAN CRISTÓBAL Y DE TODOS AQUELLOS POR LOS CUALES LLEGASE A SER LEGALMENTE RESPONSABLE.</t>
  </si>
  <si>
    <t>FDLSC-CPS-288-2021</t>
  </si>
  <si>
    <t>FDLSC-LP-001-2021</t>
  </si>
  <si>
    <t>UNIÓN TEMPORAL CYT 1 - 2021</t>
  </si>
  <si>
    <t>901479490-0</t>
  </si>
  <si>
    <t>97 DÍAS</t>
  </si>
  <si>
    <t>https://community.secop.gov.co/Public/Tendering/OpportunityDetail/Index?noticeUID=CO1.NTC.1832929&amp;isFromPublicArea=True&amp;isModal=False</t>
  </si>
  <si>
    <t>FDLSC-CPS-288-2022</t>
  </si>
  <si>
    <t>JOHN ALEJANDRO GOMEZ ORTIZ</t>
  </si>
  <si>
    <t xml:space="preserve">PRESTAR SUS SERVICIOS PARA LA PROMOCIÓN DE LA SEPARACIÓN EN LA FUENTE Y RECICLAJE, A LA LUZ DEL PLAN DE DESARROLLO 2021-2024 UN NUEVO CONTRATO AMBIENTAL Y SOCIAL PARA SAN CRISTÓBAL
</t>
  </si>
  <si>
    <t>FDLSC-CPS-289-2021</t>
  </si>
  <si>
    <t>JOHANA VITELBINA BERMUDEZ</t>
  </si>
  <si>
    <t>https://community.secop.gov.co/Public/Tendering/OpportunityDetail/Index?noticeUID=CO1.NTC.1936744&amp;isFromPublicArea=True&amp;isModal=False</t>
  </si>
  <si>
    <t>FDLSC-CPS-289-2022</t>
  </si>
  <si>
    <t>LIGIA MARGARITA DE JESUS MOGOLLON BEHAINE</t>
  </si>
  <si>
    <t>FDLSC-CPS-290-2021</t>
  </si>
  <si>
    <t>ANDRES FELIPE GONZALEZ HERNANDEZ</t>
  </si>
  <si>
    <t>https://community.secop.gov.co/Public/Tendering/OpportunityDetail/Index?noticeUID=CO1.NTC.1939323&amp;isFromPublicArea=True&amp;isModal=False</t>
  </si>
  <si>
    <t>FDLSC-CPS-290-2022</t>
  </si>
  <si>
    <t>20225420006783</t>
  </si>
  <si>
    <t>FDLSC-CPS-291-2021</t>
  </si>
  <si>
    <t>https://community.secop.gov.co/Public/Tendering/OpportunityDetail/Index?noticeUID=CO1.NTC.1937784&amp;isFromPublicArea=True&amp;isModal=False</t>
  </si>
  <si>
    <t>FDLSC-CPS-291-2022</t>
  </si>
  <si>
    <t xml:space="preserve"> JOSE MIGUEL MOLINA VEGA</t>
  </si>
  <si>
    <t>https://community.secop.gov.co/Public/Tendering/OpportunityDetail/Index?noticeUID=CO1.NTC.2752373&amp;isFromPublicArea=True&amp;isModal=true&amp;asPopupView=true</t>
  </si>
  <si>
    <t>FDLSC-CPS-292-2021</t>
  </si>
  <si>
    <t>https://community.secop.gov.co/Public/Tendering/OpportunityDetail/Index?noticeUID=CO1.NTC.1939774&amp;isFromPublicArea=True&amp;isModal=False</t>
  </si>
  <si>
    <t>PRESTAR LOS SERVICIOS DE APOYO A LA GESTIÓN PARA ACOMPAÑAR TODOS LOS TEMAS RELACIONADOS CON LOS PROYECTOS DE ACUERDOS EN EL MARCO PLAN DE DESARROLLO LOCAL</t>
  </si>
  <si>
    <t>FDLSC-CPS-292-2022</t>
  </si>
  <si>
    <t>FDLSC-CD-149-2022</t>
  </si>
  <si>
    <t>FDLSC-CPS-293-2021</t>
  </si>
  <si>
    <t>2 MESES Y 3 DIAS</t>
  </si>
  <si>
    <t>https://community.secop.gov.co/Public/Tendering/OpportunityDetail/Index?noticeUID=CO1.NTC.1988544&amp;isFromPublicArea=True&amp;isModal=False</t>
  </si>
  <si>
    <t>FDLSC-CPS-293-2022</t>
  </si>
  <si>
    <t>MARIA CRISTINA JIMENEZ CASTILLO</t>
  </si>
  <si>
    <t>https://community.secop.gov.co/Public/Tendering/OpportunityDetail/Index?noticeUID=CO1.NTC.2589705&amp;isFromPublicArea=True&amp;isModal=False</t>
  </si>
  <si>
    <t>FDLSC-CPS-294-2021</t>
  </si>
  <si>
    <t>PAOLA ZULINDA ORDOÑEZ MOTTA</t>
  </si>
  <si>
    <t>https://community.secop.gov.co/Public/Tendering/OpportunityDetail/Index?noticeUID=CO1.NTC.1947941&amp;isFromPublicArea=True&amp;isModal=False</t>
  </si>
  <si>
    <t>PRESTAR LOS SERVICIOS PROFESIONALES EN EL ÁREA DE GESTIÓN DE DESARROLLO LOCAL PARA  REALIZAR LA FORMULACIÓN, EVALUACIÓN, PRESENTACIÓN Y SEGUIMIENTO DE LOS PROYECTOS DE INVERSIÓN LOCAL NO 1724, 1790, 1811 Y 1873 EN CUMPLIMIENTO DEL PLAN DE DESARROLLO 2021 -2024.</t>
  </si>
  <si>
    <t>FDLSC-CPS-294-2022</t>
  </si>
  <si>
    <t>FDLSC-CD-150-2022</t>
  </si>
  <si>
    <t>CARLOS ALBERTO AVENDAÑO ANGEL</t>
  </si>
  <si>
    <t xml:space="preserve">https://community.secop.gov.co/Public/Tendering/OpportunityDetail/Index?noticeUID=CO1.NTC.2745242&amp;isFromPublicArea=True&amp;isModal=true&amp;asPopupView=true
</t>
  </si>
  <si>
    <t xml:space="preserve">	PRESTAR SUS SERVICIOS PROFESIONALES PARA ADELANTAR LA FORMULACIÓN, EVALUACIÓN, SEGUIMIENTO Y APOYO A LA SUPERVISIÓN DEL PROYECTO 1869 SAN CRISTÓBAL TERRITORIO DE PAZ Y RECONCILIACIÓN Y ASÍ MISMO ACOMPAÑAR TODOS LOS PROCESOS QUE SE ADELANTEN PARA LA POBLACIÓN DE VICTIMAS QUE HABITA EN LA LOCALIDAD DE SAN CRISTÓBAL</t>
  </si>
  <si>
    <t>FDLSC-CPS-295-2021</t>
  </si>
  <si>
    <t>https://community.secop.gov.co/Public/Tendering/OpportunityDetail/Index?noticeUID=CO1.NTC.1946663&amp;isFromPublicArea=True&amp;isModal=False</t>
  </si>
  <si>
    <t>FDLSC-CPS-295-2022</t>
  </si>
  <si>
    <t>https://community.secop.gov.co/Public/Tendering/OpportunityDetail/Index?noticeUID=CO1.NTC.2745165&amp;isFromPublicArea=True&amp;isModal=true&amp;asPopupView=true</t>
  </si>
  <si>
    <t>FDLSC-CPS-296-2021</t>
  </si>
  <si>
    <t>JENNY ADRIANA VEGA TORRES</t>
  </si>
  <si>
    <t>https://community.secop.gov.co/Public/Tendering/OpportunityDetail/Index?noticeUID=CO1.NTC.1947235&amp;isFromPublicArea=True&amp;isModal=False</t>
  </si>
  <si>
    <t>FREDY CARDEÑO</t>
  </si>
  <si>
    <t>PRESTAR SUS SERVICIOS PROFESIONALES COMO LÍDER DE PRENSA Y COMUNICACIONES ORIENTANDO TODOS LOS PLANES Y ESTRATEGIAS DE COMUNICACIÓN INTERNA Y EXTERNA PARA LA DIVULGACIÓN DE LOS PROGRAMAS, PROYECTOS Y ACTIVIDADES DE LA ALCALDÍA LOCAL</t>
  </si>
  <si>
    <t>FDLSC-CPS-296-2022</t>
  </si>
  <si>
    <t>FDLSC-CD-151-2022</t>
  </si>
  <si>
    <t>IVAN DARIO SERRANO ALMEYDA</t>
  </si>
  <si>
    <t>3 MESES 3 DIAS</t>
  </si>
  <si>
    <t>11 MESES 3 DIAS</t>
  </si>
  <si>
    <t>FDLSC-CPS-297-2021</t>
  </si>
  <si>
    <t>LILIANA FERNANDA SANCHEZ FACUNDO</t>
  </si>
  <si>
    <t>https://community.secop.gov.co/Public/Tendering/OpportunityDetail/Index?noticeUID=CO1.NTC.1947057&amp;isFromPublicArea=True&amp;isModal=False</t>
  </si>
  <si>
    <t>FDLSC-CPS-297-2022</t>
  </si>
  <si>
    <t>ERICA LEDEZMA CUERO</t>
  </si>
  <si>
    <t>SINDY LORENA QUINTERO AYALA</t>
  </si>
  <si>
    <t>13-10-20-20-20-03-04-04</t>
  </si>
  <si>
    <t>SERVICIOS DE TELECOMUNICACIONES A TRAVÉS DE INTERNET</t>
  </si>
  <si>
    <t>CI</t>
  </si>
  <si>
    <t>FDLSC-CI-298-2021</t>
  </si>
  <si>
    <t xml:space="preserve">EMPRESA DE TELECOMUNICACIONES ESP SA </t>
  </si>
  <si>
    <t>12 MESES</t>
  </si>
  <si>
    <t>https://community.secop.gov.co/Public/Tendering/OpportunityDetail/Index?noticeUID=CO1.NTC.1948854&amp;isFromPublicArea=True&amp;isModal=False</t>
  </si>
  <si>
    <t>FDLSC-CPS-298-2022</t>
  </si>
  <si>
    <t>https://community.secop.gov.co/Public/Tendering/OpportunityDetail/Index?noticeUID=CO1.NTC.2784785&amp;isFromPublicArea=True&amp;isModal=true&amp;asPopupView=true</t>
  </si>
  <si>
    <t>FDLSC-CPS-299-2021</t>
  </si>
  <si>
    <t>JENNY PATRICIA MORENO MORA</t>
  </si>
  <si>
    <t>https://community.secop.gov.co/Public/Tendering/OpportunityDetail/Index?noticeUID=CO1.NTC.1971374&amp;isFromPublicArea=True&amp;isModal=False</t>
  </si>
  <si>
    <t>PRESTAR SUS SERVICIOS PROFESIONALES A LA ALCALDÍA LOCAL DE SAN CRISTÓBAL, PARA APOYAR JURÍDICAMENTE AL PROYECTO 1865 EN ACTIVIDADES DE REACTIVACIÓN ECONÓMICA, EN EL SEGUIMIENTO CONTRACTUAL DE LOS PROCESOS DE CONTRATACIÓN QUE SE DERIVEN DE LAS NECESIDADES DEL FONDO DE DESARROLLO LOCAL PERMITIENDO LA DINAMIZACIÓN PARA LA EJECUCIÓN DEL PDL.</t>
  </si>
  <si>
    <t>FDLSC-CPS-299-2022</t>
  </si>
  <si>
    <t>FDLSC-CD-152-2022</t>
  </si>
  <si>
    <t>VANESSA ALEJANDRA HERNANDEZ COLLAZOS</t>
  </si>
  <si>
    <t>FABIAN MAURICIO NOMEZQUI GONZALEZ</t>
  </si>
  <si>
    <t>FDLSC-CPS-300-2021</t>
  </si>
  <si>
    <t>https://community.secop.gov.co/Public/Tendering/OpportunityDetail/Index?noticeUID=CO1.NTC.1971279&amp;isFromPublicArea=True&amp;isModal=False</t>
  </si>
  <si>
    <t>PRESTAR SUS SERVICIOS PROFESIONALES AL FDLSC PARA APOYAR LA FORMULACIÓN, SEGUIMIENTO Y SUPERVISIÓN DE LOS PROCESOS CONTRACTUALES DERIVADOS DEL PROYECTO DE INVERSIÓN 1811 SAN CRISTÓBAL TE CUIDA, PARA LA ATENCIÓN A  POBLACIÓN AFECTADA POR VIOLENCIA INTRAFAMILIAR Y/O SEXUAL EN SITUACIÓN DE VULNERABILIDAD</t>
  </si>
  <si>
    <t>FDLSC-CPS-300-2022</t>
  </si>
  <si>
    <t>FDLSC-CD-154-2022</t>
  </si>
  <si>
    <t>ANDREA CAROLINA OÑATE JALILIE</t>
  </si>
  <si>
    <t>https://community.secop.gov.co/Public/Tendering/OpportunityDetail/Index?noticeUID=CO1.NTC.2789268&amp;isFromPublicArea=True&amp;isModal=true&amp;asPopupView=true</t>
  </si>
  <si>
    <t>PRESTAR SUS SERVICIOS TÉCNICOS DE APOYO CONTABLE EN LOS PROCESOS DE CAUSACIÓN, SISTEMATIZACIÓN, REGISTROS DE INFORMACIÓN Y PRESENTACIÓN DE INFORMES, DANDO CUMPLIMIENTO AL MARCO NORMATIVO PARA ENTIDADES DE GOBIERNO ASÍ COMO LAS POLÍTICAS CONTABLES A LA SECRETARIA DE GOBIERNO Y LOS FONDOS DE DESARROLLO LOCAL</t>
  </si>
  <si>
    <t>FDLSC-CPS-301-2021</t>
  </si>
  <si>
    <t>228 DÍAS</t>
  </si>
  <si>
    <t>https://community.secop.gov.co/Public/Tendering/OpportunityDetail/Index?noticeUID=CO1.NTC.1971856&amp;isFromPublicArea=True&amp;isModal=False</t>
  </si>
  <si>
    <t>PRESTAR SERVICIOS DE APOYO TÉCNICO EN EL DESPACHO DE LA ALCALDIA LOCAL DE SAN CRISTOBAL ACOMPAÑANDO LA AGENDA DEL ALCALDE PARA EL SEGUIMIENTO Y CUMPLIMIENTO DE LOS COMPROMISOS DEL MISMO CON ENTIDADES DEL ORDEN DISTRITAL Y COMUNIDAD DE LA LOCALIDAD.</t>
  </si>
  <si>
    <t>FDLSC-CPS-301-2022</t>
  </si>
  <si>
    <t>FDLSC-CD-153-2022</t>
  </si>
  <si>
    <t>ANGIE LIZETH VINCHIRA FERNANDEZ</t>
  </si>
  <si>
    <t>KELY ANDREA TORRES YARA</t>
  </si>
  <si>
    <t>2 MESES 26 DIAS /1 MES</t>
  </si>
  <si>
    <t>https://community.secop.gov.co/Public/Tendering/OpportunityDetail/Index?noticeUID=CO1.NTC.2771618&amp;isFromPublicArea=True&amp;isModal=true&amp;asPopupView=true</t>
  </si>
  <si>
    <t>SIN EROGACIÓN PRESUPUESTAL</t>
  </si>
  <si>
    <t>CONVENIO INTERADMINISTRATIVO</t>
  </si>
  <si>
    <t>CONTRATACIÓN DIRECTA CONVENIO</t>
  </si>
  <si>
    <t>AUNAR ESFUERZOS TÉCNICOS, ADMINISTRATIVOS, LOGÍSTICOS Y FINANCIEROS ENTRE EL FONDO DE DESARROLLO LOCAL SAN CRISTÓBAL Y LA ORQUESTA FILARMÓNICA DE BOGOTÁ PARA EL DESARROLLO Y CONTINUIDAD DEL CENTRO FILARMÓNICO, COMO UN ESPACIO PARA EL PROCESO DE FORMACIÓN MUSICAL IMPLEMENTADO POR LA OFB DIRIGIDO A LA LOCALIDAD</t>
  </si>
  <si>
    <t>FDLSC-CI-302-2021</t>
  </si>
  <si>
    <t>ORQUESTA FILARMONICA DE BOGOTA</t>
  </si>
  <si>
    <t>221 DÍAS</t>
  </si>
  <si>
    <t>10 MESES 1 DIA+
12 MESES
8 MESES</t>
  </si>
  <si>
    <t>https://community.secop.gov.co/Public/Tendering/OpportunityDetail/Index?noticeUID=CO1.NTC.1985693&amp;isFromPublicArea=True&amp;isModal=False</t>
  </si>
  <si>
    <t>FDLSC-CPS-302-2022</t>
  </si>
  <si>
    <t>DIEGO CABALLERO ROJAS</t>
  </si>
  <si>
    <t>https://community.secop.gov.co/Public/Tendering/OpportunityDetail/Index?noticeUID=CO1.NTC.2785462&amp;isFromPublicArea=True&amp;isModal=true&amp;asPopupView=true</t>
  </si>
  <si>
    <t>PRESTAR SUS SERVICIOS PROFESIONALES AL FDLSC PARA APOYAR LA FORMULACIÓN, SEGUIMIENTO Y SUPERVISIÓN DE LOS PROCESOS CONTRACTUALES DERIVADOS DEL PROYECTO DE INVERSIÓN 1811 SAN CRISTÓBAL TE CUIDA, PARA LA ATENCIÓN A POBLACIÓN AFECTADA POR VIOLENCIA INTRAFAMILIAR Y/O SEXUAL EN SITUACIÓN DE VULNERABILIDAD</t>
  </si>
  <si>
    <t>FDLSC-CPS-303-2021</t>
  </si>
  <si>
    <t>ILBA YANETH MEZA CASTAÑEDA</t>
  </si>
  <si>
    <t>2  MESES Y 10 DIAS</t>
  </si>
  <si>
    <t>https://community.secop.gov.co/Public/Tendering/OpportunityDetail/Index?noticeUID=CO1.NTC.1983706&amp;isFromPublicArea=True&amp;isModal=False</t>
  </si>
  <si>
    <t>PRESTAR SERVICIOS PROFESIONALES EN EL DESPACHO DEL ALCALDE LOCAL DE SAN CRISTÓBAL PARA APOYAR LA REVISIÓN, VERIFICACIÓN Y ACOMPAÑAMIENTO DE LOS ASPECTOS ADMINISTRATIVOS DE LOS ASUNTOS RELACIONADOS CON ACCESIBILIDAD UNIVERSAL Y LA GARANTÍA DE LOS DERECHOS DE LAS PERSONAS CON DISCAPACIDAD, EN EL EL DESARROLLO DE LOS PROCESOS DE MALLA VIAL, ESPACIO PÚBLICO, INFRAESTRUCTURA DE OBRAS DE INGENIERÍA O ARQUITECTURA DEL FDLSC, DE CONFORMIDAD CON EL MARCO NORMATIVO APLICABLE EN LA MATERIA.</t>
  </si>
  <si>
    <t>FDLSC-CPS-303-2022</t>
  </si>
  <si>
    <t>FDLSC-CD-155-2022</t>
  </si>
  <si>
    <t>ELKIN JAVIER ROJAS RUIZ</t>
  </si>
  <si>
    <t>PRESTAR SUS SERVICIOS PROFESIONALES AL FDLSC PARA APOYAR LA FORMULACIÓN, SEGUIMIENTO Y SUPERVISIÓN DE LOS PROCESOS CONTRACTUALES DERIVADOS DEL PROYECTO DE INVERSIÓN 1811 SAN CRISTÓBAL TE CUIDA, LA ATENCIÓN A POBLACIÓN AFECTADA POR VIOLENCIA INTRAFAMILIAR Y/O SEXUAL EN SITUACIÓN DE VULNERABILIDAD</t>
  </si>
  <si>
    <t>FDLSC-CPS-304-2021</t>
  </si>
  <si>
    <t>https://community.secop.gov.co/Public/Tendering/OpportunityDetail/Index?noticeUID=CO1.NTC.1989210&amp;isFromPublicArea=True&amp;isModal=False</t>
  </si>
  <si>
    <t>PRESTAR SUS SERVICIOS PROFESIONALES PARA APOYAR LA GESTIÓN JURÍDICA DE LAS CASA DEL CONSUMIDOR EN EL MARCO DEL CONVENIO 1258 DE 2016</t>
  </si>
  <si>
    <t>FDLSC-CPS-304-2022</t>
  </si>
  <si>
    <t>FDLSC-CD-156-2022</t>
  </si>
  <si>
    <t>VICTOR MANUEL MEDRANO CACERES</t>
  </si>
  <si>
    <t>https://community.secop.gov.co/Public/Tendering/OpportunityDetail/Index?noticeUID=CO1.NTC.2769792&amp;isFromPublicArea=True&amp;isModal=true&amp;asPopupView=true</t>
  </si>
  <si>
    <t>PRESTAR SUS SERVICIOS TÉCNICOS EN EL ÁREA DE GESTIÓN DEL DESARROLLO LOCAL - PARA QUE REALICE LAS ACTIVIDADES CONCERNIENTES A LOS TRÁMITES RELACIONADOS CON EL ALMACÉN DE LA ALCALDÍA LOCAL DE SAN CRISTÓBAL</t>
  </si>
  <si>
    <t>FDLSC-CPS-305-2021</t>
  </si>
  <si>
    <t>LADY GERALDINE DUQUE RODRIGUEZ</t>
  </si>
  <si>
    <t>https://community.secop.gov.co/Public/Tendering/OpportunityDetail/Index?noticeUID=CO1.NTC.1989201&amp;isFromPublicArea=True&amp;isModal=False</t>
  </si>
  <si>
    <t>PRESTAR SUS SERVICIOS PROFESIONALES EN EL ÁREA DE GESTIÓN DEL DESARROLLOLOCAL PARA QUE APOYE LAS ACTIVIDADES DE PLANEACIÓN EN TEMAS ADMINISTRATIVOS Y EN PROYECTOS DE INVERSIÓN LOCAL COMO LOS DE DEPORTE DE LA ALCALDÍA LOCAL DE SAN CRISTÓBAL.</t>
  </si>
  <si>
    <t>FDLSC-CPS-305-2022</t>
  </si>
  <si>
    <t>FDLSC-CD-157-2022</t>
  </si>
  <si>
    <t>NADIA PATRICIA ACOSTA CHARRIS</t>
  </si>
  <si>
    <t>https://community.secop.gov.co/Public/Tendering/OpportunityDetail/Index?noticeUID=CO1.NTC.2807000&amp;isFromPublicArea=True&amp;isModal=true&amp;asPopupView=true</t>
  </si>
  <si>
    <t>FDLSC-CPS-306-2021</t>
  </si>
  <si>
    <t>ALVARO FELIPE GARZON NIÑO</t>
  </si>
  <si>
    <t>60 DIAS</t>
  </si>
  <si>
    <t>https://community.secop.gov.co/Public/Tendering/OpportunityDetail/Index?noticeUID=CO1.NTC.1992898&amp;isFromPublicArea=True&amp;isModal=False</t>
  </si>
  <si>
    <t>PRESTAR LOS SERVICIOS TÉCNICOS PARA APOYAR GESTIÓN ADMINSITRATIVA DE LOS PROYECTOS DE ACUERDOS QUE PROMUEVAN LA FORMALIDAD Y EL ACCESO PARA EL APROVECHAMIENTO DEL ESPACIO PÚBLICO.</t>
  </si>
  <si>
    <t>FDLSC-CPS-306-2022</t>
  </si>
  <si>
    <t>FDLSC-CD-158-2022</t>
  </si>
  <si>
    <t>RAFAEL DARIO VELANDIA GONZALEZ</t>
  </si>
  <si>
    <t>https://community.secop.gov.co/Public/Tendering/OpportunityDetail/Index?noticeUID=CO1.NTC.2760389&amp;isFromPublicArea=True&amp;isModal=true&amp;asPopupView=true</t>
  </si>
  <si>
    <t>PRESTAR SUS SERVICIOS PROFESIONALES PARA EL APOYO TÉCNICO DEL PROYECTO DE SEPARACIÓN EN LA FUENTE, A LA LUZ DEL PLAN DE DESARROLLO 2021-2024 UN CONTRATO AMBIENTAL Y SOCIAL PARA SAN CRISTÓBAL.</t>
  </si>
  <si>
    <t>FDLSC-CPS-307-2021</t>
  </si>
  <si>
    <t>MARIA MONICA BARRERA MORENO</t>
  </si>
  <si>
    <t>https://community.secop.gov.co/Public/Tendering/OpportunityDetail/Index?noticeUID=CO1.NTC.1988373&amp;isFromPublicArea=True&amp;isModal=False</t>
  </si>
  <si>
    <t>FDLSC-CPS-307-2022</t>
  </si>
  <si>
    <t xml:space="preserve">JESUS DAVID LEON GALINDO </t>
  </si>
  <si>
    <t>PRESTAR SU SERVICIOS TÉCNICOS PARA EL APOYO A LOS PROCESOS DEL ÁREA DE PROTECCIÓN Y BIENESTAR ANIMAL DEL FONDO DE DESARROLLO LOCAL DE SAN CRÍSTOBAL EN MATERIA ADMINISTRATIVA, ASÍ COMO LABORES DE CAMPO.</t>
  </si>
  <si>
    <t>FDLSC-CPS-308-2021</t>
  </si>
  <si>
    <t>https://community.secop.gov.co/Public/Tendering/OpportunityDetail/Index?noticeUID=CO1.NTC.1989237&amp;isFromPublicArea=True&amp;isModal=False</t>
  </si>
  <si>
    <t>PRESTAR SERVICIOS DE APOYO PARA EL MANTENIMIENTO LOCATIVO,DE JARDINERIA,FONTANERIA, PLOMERIA , ELECTRICO PARA LA ALCALDIA LOCAL DE SAN CRISTOBAL Y LAS SEDES QUE SE ENCUENTRAN A SU CARGO.</t>
  </si>
  <si>
    <t>FDLSC-CPS-308-2022</t>
  </si>
  <si>
    <t>FDLSC-CD-159-2022</t>
  </si>
  <si>
    <t>LUIS ALFONSO PEREZ PARRA</t>
  </si>
  <si>
    <t>3 MESES/1 MES</t>
  </si>
  <si>
    <t>https://community.secop.gov.co/Public/Tendering/OpportunityDetail/Index?noticeUID=CO1.NTC.2763327&amp;isFromPublicArea=True&amp;isModal=true&amp;asPopupView=true</t>
  </si>
  <si>
    <t>FDLSC-CPS-309-2021</t>
  </si>
  <si>
    <t>https://community.secop.gov.co/Public/Tendering/OpportunityDetail/Index?noticeUID=CO1.NTC.1999867&amp;isFromPublicArea=True&amp;isModal=False</t>
  </si>
  <si>
    <t>FDLSC-CPS-309-2022</t>
  </si>
  <si>
    <t>FDLSC-CD-160-2022</t>
  </si>
  <si>
    <t>https://community.secop.gov.co/Public/Tendering/OpportunityDetail/Index?noticeUID=CO1.NTC.2780206&amp;isFromPublicArea=True&amp;isModal=true&amp;asPopupView=true</t>
  </si>
  <si>
    <t>PRESTAR SUS SERVICIOS PROFESIONALES PARA APOYAR EN LA FORMULACIÓN Y ACOMPAÑAMIENTO DE LOS ACUERDOS QUE PROMUEVAN LA FORMALIDAD, EL ACCESO PARA EL APROVECHAMIENTO DEL ESPACIO PÚBLICO, MEJORANDO EL USO DE MEDIOS DE TRANSPORTE NO MOTORIZADO, CON ESTRATEGIAS PEDAGÓGICAS DE MOVILIDAD QUE CONTRIBUYAN A FORTALECER EL DESARROLLO SOCIAL Y CULTURAL PARA LA CONSTRUCCIÓN DE CONFIANZA Y SEGURIDAD, A TRAVÉS DE CAMPAÑAS DE SENSIBILIZACIÓN, ARTÍSTICAS, CULTURALES Y DEPORTIVAS PARA EL USO DE TRANSPORTE ALTERNATIVO</t>
  </si>
  <si>
    <t>FDLSC-CPS-310-2021</t>
  </si>
  <si>
    <t>JAVIER GIOVANNI ESCAMILLA HERRERA</t>
  </si>
  <si>
    <t>7 MESES</t>
  </si>
  <si>
    <t>https://community.secop.gov.co/Public/Tendering/OpportunityDetail/Index?noticeUID=CO1.NTC.2002108&amp;isFromPublicArea=True&amp;isModal=False</t>
  </si>
  <si>
    <t>FDLSC-CPS-310-2022</t>
  </si>
  <si>
    <t>ILBA YANETH MESA CASTAÑEDA</t>
  </si>
  <si>
    <t xml:space="preserve">PRESTAR SERVICIOS PROFESIONALES EN LO CONCERNIENTE A LA FORMULACIÓN, EJECUCIÓN, SEGUIMIENTO Y MEJORA CONTINUA DEL COMPONENTE DE SEGURIDAD Y SALUD EN EL TRABAJO DEL PERSONAL DE GESTIÓN DE AMBIENTE, RIESGOS, Y DE LAS ACTIVIDADES DE CAMPO
</t>
  </si>
  <si>
    <t>FDLSC-CPS-311-2021</t>
  </si>
  <si>
    <t>https://community.secop.gov.co/Public/Tendering/OpportunityDetail/Index?noticeUID=CO1.NTC.2000044&amp;isFromPublicArea=True&amp;isModal=False</t>
  </si>
  <si>
    <t>FDLSC-CPS-311-2022</t>
  </si>
  <si>
    <t>LAURA VANESSA VASQUEZ MUNOZ</t>
  </si>
  <si>
    <t>PRESTAR SUS SERVICIOS PROFESIONALES EN LO CONCERNIENTE A LAS ACTIVIDADES ADMINISTRATIVAS Y DE CAMPO EN LOS PROCESOS DE ARBORIZACIÓN Y MANTENIMIENTO DE ARBOLADO NATIVO</t>
  </si>
  <si>
    <t>FDLSC-CPS-312-2021</t>
  </si>
  <si>
    <t>https://community.secop.gov.co/Public/Tendering/OpportunityDetail/Index?noticeUID=CO1.NTC.1999881&amp;isFromPublicArea=True&amp;isModal=False</t>
  </si>
  <si>
    <t>FDLSC-CPS-312-2022</t>
  </si>
  <si>
    <t xml:space="preserve">WIDER FERNEY RUIZ ROMERO </t>
  </si>
  <si>
    <t>FDLSC-CPS-313-2021</t>
  </si>
  <si>
    <t xml:space="preserve">JHEISON LEONARDO CIFUENTES ARIAS </t>
  </si>
  <si>
    <t>https://community.secop.gov.co/Public/Tendering/OpportunityDetail/Index?noticeUID=CO1.NTC.2000436&amp;isFromPublicArea=True&amp;isModal=False</t>
  </si>
  <si>
    <t xml:space="preserve">PRESTAR SUS SERVICIOS DE APOYO ASISTENCIAL EN LA ADMINISTRACIÓN LOCAL, PARA APOYAR LA EJECUCIÓN DEL PLAN INSTITUCIONAL DE GESTIÓN AMBIENTAL Y TODAS LAS ACTIVIDADES QUE SE DESARROLLEN EN EL MARCO DEL SEGUIMIENTO Y MEJORA CONTINUA DE LAS HERRAMIENTAS QUE CONFORMAN LA GESTION AMBIENTAL INSTITUCIONAL. </t>
  </si>
  <si>
    <t>FDLSC-CPS-313-2022</t>
  </si>
  <si>
    <t>FDLSC-CD-161-2022</t>
  </si>
  <si>
    <t>JOHANA CAROLINA GARCIA MONTENEGRO</t>
  </si>
  <si>
    <t>https://community.secop.gov.co/Public/Tendering/OpportunityDetail/Index?noticeUID=CO1.NTC.2770308&amp;isFromPublicArea=True&amp;isModal=true&amp;asPopupView=true</t>
  </si>
  <si>
    <t>20225420009643</t>
  </si>
  <si>
    <t>PRESTAR SERVICIOS PROFESIONALES Y DE APOYO JURÍDICO EN LAS ETAPAS CONTRACTUALES Y POSCONTRACTUALES, LIQUIDACIÓN DE CONTRATOS Y APOYO EN LA DEPURACIÓN DE OBLIGACIONES POR PAGAR</t>
  </si>
  <si>
    <t>FDLSC-CPS-314-2021</t>
  </si>
  <si>
    <t>https://community.secop.gov.co/Public/Tendering/OpportunityDetail/Index?noticeUID=CO1.NTC.2003107&amp;isFromPublicArea=True&amp;isModal=False</t>
  </si>
  <si>
    <t>FDLSC-CPS-314-2022</t>
  </si>
  <si>
    <t>YERLY PAOLA RIVERA MATEUS</t>
  </si>
  <si>
    <t>MARIA ALEJANDRA MEJIA</t>
  </si>
  <si>
    <t xml:space="preserve">	APOYAR TÉCNICAMENTE LAS DISTINTAS ETAPAS DE LOS PROCESOS DE COMPETENCIA DE LA ALCALDÍA LOCAL PARA LA DEPURACIÓN DE ACTUACIONES ADMINISTRATIVAS</t>
  </si>
  <si>
    <t>FDLSC-CPS-315-2021</t>
  </si>
  <si>
    <t>FABIAN ALEJANDRO GOMEZ GUERRA</t>
  </si>
  <si>
    <t>https://community.secop.gov.co/Public/Tendering/OpportunityDetail/Index?noticeUID=CO1.NTC.2007524&amp;isFromPublicArea=True&amp;isModal=False</t>
  </si>
  <si>
    <t>FDLSC-CPS-315-2022</t>
  </si>
  <si>
    <t>ROGER RAUL VELASCO SEGURA</t>
  </si>
  <si>
    <t>FDLSC-CPS-316-2021</t>
  </si>
  <si>
    <t>https://community.secop.gov.co/Public/Tendering/OpportunityDetail/Index?noticeUID=CO1.NTC.2007334&amp;isFromPublicArea=True&amp;isModal=False</t>
  </si>
  <si>
    <t>FDLSC-CPS-316-2022</t>
  </si>
  <si>
    <t>13-30-11-60-10-60-00-00-01-811/870</t>
  </si>
  <si>
    <t xml:space="preserve">	PRESTAR SUS SERVICIOS PROFESIONALES PARA ACOMPAÑAR TODOS LOS PROCESOS DE ATENCION A POBLACION DIFERENCIAL Y MUJERES.</t>
  </si>
  <si>
    <t>FDLSC-CPS-317-2021</t>
  </si>
  <si>
    <t>JEIMMY PAOLA LEON TORRES</t>
  </si>
  <si>
    <t> 1032377458</t>
  </si>
  <si>
    <t>UN MES Y 15 DIAS</t>
  </si>
  <si>
    <t>https://community.secop.gov.co/Public/Tendering/OpportunityDetail/Index?noticeUID=CO1.NTC.2012441&amp;isFromPublicArea=True&amp;isModal=False</t>
  </si>
  <si>
    <t>FDLSC-CPS-317-2022</t>
  </si>
  <si>
    <t>SANDRA PATRICIA MORALES ARIAS</t>
  </si>
  <si>
    <t>PRESTAR SUS SERVICIOS PROFESIONALES PARA APOYAR EN LA FORMULACIÓN Y ACOMPAÑAMIENTO DE LOS ACUERDOS QUE PROMUEVAN LA FORMALIDAD, EL ACCESO PARA EL APROVECHAMIENTO DEL ESPACIO PÚBLICO, MEJORANDO EL USO DE MEDIOS DE TRANSPORTE NO MOTORIZADO, CON ESTRATEGIAS PEDAGÓGICAS DE MOVILIDAD QUE CONTRIBUYAN A FORTALECER EL DESARROLLO SOCIAL Y CULTURAL PARA LA CONSTRUCCIÓN DE CONFIANZA Y SEGURIDAD, A TRAVÉS DE CAMPAÑAS DE SENSIBILIZACIÓN, ARTÍSTICAS, CULTURALES Y DEPORTIVAS PARA EL USO DE TRANSPORTE ALTERNO</t>
  </si>
  <si>
    <t>FDLSC-CPS-318-2021</t>
  </si>
  <si>
    <t>KAREN JULIETH AYALA CARDENAS</t>
  </si>
  <si>
    <t>https://community.secop.gov.co/Public/Tendering/OpportunityDetail/Index?noticeUID=CO1.NTC.2012258&amp;isFromPublicArea=True&amp;isModal=False</t>
  </si>
  <si>
    <t>FDLSC-CPS-318-2022</t>
  </si>
  <si>
    <t>JOSE EDWIN MEJIA CASTRO</t>
  </si>
  <si>
    <t>MAGDA BARRAGAN RAMIREZ</t>
  </si>
  <si>
    <t xml:space="preserve">2 MESES 27 DIAS </t>
  </si>
  <si>
    <t>CONTRATO PRESTACIÓN DE SERVICIOS - JURIDICO</t>
  </si>
  <si>
    <t>MINIMA CUANTIA</t>
  </si>
  <si>
    <t>PRESTACIÓN DE SERVICIOS DE APOYO METODOLÓGICO Y LOGÍSTICO PARA APOYAR LAS DIFERENTES ACTIVIDADES QUE SE REALICEN EN EL MARCO DE LOS PROCESOS DE ELECCIÓN Y FUNCIONAMIENTO DE LAS DISTINTAS INSTANCIAS DE PARTICIPACION DE LA LOCALIDAD CUARTA DE SAN CRISTÓBAL</t>
  </si>
  <si>
    <t xml:space="preserve">FDLSC-CPS-319-2021	</t>
  </si>
  <si>
    <t>FDLSC-MIC-001-2021</t>
  </si>
  <si>
    <t>MIGUEL ANGEL VALLEJO BURGOS</t>
  </si>
  <si>
    <t>https://community.secop.gov.co/Public/Tendering/OpportunityDetail/Index?noticeUID=CO1.NTC.2002221&amp;isFromPublicArea=True&amp;isModal=False</t>
  </si>
  <si>
    <t>PARTICIPACIÓN</t>
  </si>
  <si>
    <t>FDLSC-CPS-319-2022</t>
  </si>
  <si>
    <t>EDWARD LEONARDO GUEVARA GOMEZ</t>
  </si>
  <si>
    <t>2 MESES 24 DIAS / 1 MES</t>
  </si>
  <si>
    <t>AUNAR ESFUERZOS TECNICOS, ADMINISTRATIVOS, LOGISTICOS Y FINANCIEROS ENTRE LA SECRETARIA DISTRITAL INTEGRACION SOCIAL-SDIS Y EL FONDO DE DESARROLLO LOCAL DE USAQUEN; EL FONDO DE DESARROLLO LOCAL DE SAN CRISTOBAL; EL FONDO DE DESARROLLO LOCAL DE USME; EL FONDO DE DESARROLLO LOCAL DE BOSA; EL FONDO DE DESARROLLO LOCAL DE KENNEDY; EL FONDO DE DESARROLLO LOCAL DE SUBA; EL FONDO DE DESARROLLO LOCAL DE RAFAEL URIBE URIBE Y EL FONDO DE DESARROLLO LOCAL DE CIUDAD BOLIVAR, PARA LA OPERACION Y PUESTA EN MARCHA DEL PROGRAMA "RETO LOCAL JOVENES Y ENTORNOS SEGUROS</t>
  </si>
  <si>
    <t>FDLSC-CI-320-2021</t>
  </si>
  <si>
    <t>SECRETARIA DISTRITAL DE INTEGRACIÓN SOCIAL SDIS</t>
  </si>
  <si>
    <t>Celebrado</t>
  </si>
  <si>
    <t>https://www.contratos.gov.co/consultas/detalleProceso.do?numConstancia=21-22-26744&amp;g-recaptcha-response=03AGdBq25BmSX7BYRuqR4Y2t2nnmuINTm6YtzsYkUr-6UBdDAaFE62v8s4QVHydc2uHrg_GPaHh4_OIwvg3mFSIcn3hpYFiyi2TCj0bvEfI0VNwo61Sdtq1cOLfd2d8evjt8IIkPUiSO4OCc9QOf47y-IqeQwlAvLKjYzCAubqwPwqTjQ9LHeF3WTVFnrwpqIKjz_Mr68Ttt3yERSWL3JIDc1HuWaHwmrX48S2BbWqDDppiRfaCkzAimSSPNzVA49b014uYKPO964Fxjt9s5rinAThMOCjj-BM_7nubfdUVx2lMUJPWd5hHxGbdHYaEt0wyzVx46SKeG-FWFn-kzw8-gRdyZgUCmzD-2dTRR02fRQG3AsNHOG7LPj-uZDDCZx3tyanCOPzn5Hfpw4MuP3YNGv8wnMTyQ5em4AH9QJr0TtxgCKWPPSryCEd3_Yy9M4jpvoumCz0Y3uKm6BmudLyUnuwVpcrrEAebA</t>
  </si>
  <si>
    <t>RETO LOCAL</t>
  </si>
  <si>
    <t>PRESTAR SUS SERVICIOS TÉCNICOS PARA APOYAR LA EJECUCIÓN, SEGUIMIENTO Y VERIFICACIÓN DE LAS ACTIVIDADES DE GESTIÓN AMBIENTAL DE CAMPO EN LA LOCALIDAD DE SANCRISTÓBAL</t>
  </si>
  <si>
    <t>FDLSC-CPS-320-2022</t>
  </si>
  <si>
    <t>JUAN CARLOS MORENO</t>
  </si>
  <si>
    <t>LAURA MARCELA JIMENEZ MOTTA</t>
  </si>
  <si>
    <t>https://community.secop.gov.co/Public/Tendering/OpportunityDetail/Index?noticeUID=CO1.NTC.2719871&amp;isFromPublicArea=True&amp;isModal=False</t>
  </si>
  <si>
    <t>FDLSC-CPS-321-2021</t>
  </si>
  <si>
    <t>PABLO ENRIQUE DELGADO MELENDEZ</t>
  </si>
  <si>
    <t>https://community.secop.gov.co/Public/Tendering/OpportunityDetail/Index?noticeUID=CO1.NTC.2046907&amp;isFromPublicArea=True&amp;isModal=False</t>
  </si>
  <si>
    <t>FDLSC-CPS-321-2022</t>
  </si>
  <si>
    <t>ZULMA ASTRID GASPAR MARTINEZ</t>
  </si>
  <si>
    <t>PRESTAR SUS SERVICIOS PROFESIONALES COMO APOYO PARA LA REVISIÓN JURÍDICA, NORMATIVA Y POLICIVA DE LOS PROCESOS DERIVADOS DE LA GESTIÓN DE LAS DIFERENTES DEPENDENCIAS EN EL MARCO DE LAS FUNCIONES ADMINISTRATIVAS DE LA ALCALDÍA LOCAL DE SAN CRISTÓBAL.</t>
  </si>
  <si>
    <t>FDLSC-CPS-322-2021</t>
  </si>
  <si>
    <t>https://community.secop.gov.co/Public/Tendering/OpportunityDetail/Index?noticeUID=CO1.NTC.2058142&amp;isFromPublicArea=True&amp;isModal=False</t>
  </si>
  <si>
    <t>FDLSC-CPS-322-2022</t>
  </si>
  <si>
    <t xml:space="preserve">ESTEFANI OVALLE CRUZ </t>
  </si>
  <si>
    <t>APOYAR JURÍDICAMENTE LA EJECUCIÓN DE NLAS ACCIONES REQUERIDAS PARA LA DEPURACIÓN DE LAS ACTUACIONES ADMINISTRATIVAS QUE CURSAN EN LA ALCALDÍA LOCAL</t>
  </si>
  <si>
    <t>FDLSC-CPS-323-2021</t>
  </si>
  <si>
    <t>MARTHA CRUZ JIMENEZ</t>
  </si>
  <si>
    <t>https://community.secop.gov.co/Public/Tendering/OpportunityDetail/Index?noticeUID=CO1.NTC.2059874&amp;isFromPublicArea=True&amp;isModal=False</t>
  </si>
  <si>
    <t>FDLSC-CPS-323-2022</t>
  </si>
  <si>
    <t>DEISY YOHANA CAMARGO DAZA</t>
  </si>
  <si>
    <t xml:space="preserve">SAN CRISTÓBAL LE APUESTA A LA REACTIVACIÓN ECONÓMICA APOYANDO LO NUESTRO - SAN CRISTÓBAL PROMOTORA DEL ARTE, LA CULTURA Y EL PATRIMONIO </t>
  </si>
  <si>
    <t>AUNAR ESFUERZOS TÉCNICOS, ADMINISTRATIVOS, JURÍDICOS Y FINANCIEROS ENTRE LA SECRETARIA DE EDUCACIÓN DEL DISTRITO Y LOS FONDOS DE DESARROLLO LOCAL QUE HACEN PARTE DEL DISTRITO CAPITAL, PARA LA IMPLEMENTACIÓN DE UN NUEVO MODELO INCLUSIVO, EFICIENTE Y FLEXIBLE PARA EL ACCESO Y LA PERMANENCIA DE LAS Y LOS JÓVENES EGRESADOS DE INSTITUCIONES DE EDUCACIÓN MEDIA A PROGRAMAS DE EDUCACIÓN SUPERIOR.</t>
  </si>
  <si>
    <t>FDLSC-CI-324-2021</t>
  </si>
  <si>
    <t>SECRETARIA DISTRITAL DE EDUCACIÓN</t>
  </si>
  <si>
    <t>72 MESES</t>
  </si>
  <si>
    <t>En Ejecución</t>
  </si>
  <si>
    <t>https://www.contratos.gov.co/consultas/detalleProceso.do?numConstancia=21-22-27443&amp;g-recaptcha-response=03AGdBq26NcRxdWbArbbsEUg5amZQSKdtATJ4ovvof6kZx9RB4w7EZsANgkxLIUKOg12auq1Fzf_fhOSV1a51EI5VK2HYMaSOVst0sJGdT3yLlrdB4JIiy_7zl-VzRDk9uoMVknR892oMqiOa4B_VB06sybE8aCYot51vNNkY2fxXC_OFGJCej4R-rjRXdvkgQ_42ZDTh_EosvMGpPhxV36D7Frc-TwDD2qG6jZCQFs32zU2w1EiDz3Gc-ikuRzqVOEfkrPZ8cEO-VChQfvri7IHnlsLx0EBsrg2pH4uEc7WA1UGzGszenhpnSJe9ad4MVcuFAlQ-el8vcY45S_1KraiWLlLkpsR9nueWOzM2ZdAacs0DzbtTDHSEK-3t_E7nh-Tl8SN4p6SFy6U6k6TCK0rc7rkt0KrxVnMdNN9oRCITzJ69O-XrDa-t_Exeshwn7Xm8Dj2hCDm7sGYsrTejvH7pMpByxV9jCLA</t>
  </si>
  <si>
    <t>PRESTAR SUS SERVICIOS PROFESIONALES PARA LA GESTIÓN EN EL AREA DE DESARROLLO LOCAL DE SAN CRISTOBAL, EN EL APOYO DE LA EJECUCIÓN DE OBRAS DIRECTAS CON MAQUINARIA AMARILLA, ASÍ COMO LA FORMULACION, PLANEACION, PRESENTACIÓN Y SEGUIMIENTO DE LOS PROYECTOS DE INFRAESTRUCTURA Y OBRAS CIVILES QUE DESARROLLE LA ENTIDAD, Y EN LOS REQUERMIENTOS DE INFRAESTRUCTURA CIVIL QUE TENGA LA ALCALDIA LOCAL DE SAN CRISTOBAL</t>
  </si>
  <si>
    <t>FDLSC-CPS-324-2022</t>
  </si>
  <si>
    <t>FDLSC-CD-162-2022</t>
  </si>
  <si>
    <t>AHYDA ROCIO QUIROGA PIRAQUIVE</t>
  </si>
  <si>
    <t>https://community.secop.gov.co/Public/Tendering/OpportunityDetail/Index?noticeUID=CO1.NTC.2770350&amp;isFromPublicArea=True&amp;isModal=true&amp;asPopupView=true</t>
  </si>
  <si>
    <t>SAN CRISTÓBAL LE APUESTA A LA REACTIVACIÓN ECONÓMICA APOYANDO LO NUESTRO - SAN CRISTÓBAL PROMOTORA DEL ARTE, LA CULTURA Y EL PATRIMONIO - SAN CRISTÓBAL CREATIVA</t>
  </si>
  <si>
    <t>AUNAR ESFUERZOS TÉCNICOS, ADMINISTRATIVOS Y FINANCIEROS CON EL FIN DE DESARROLLAR ACCIONES ARTICULADAS ENTRE LAS PARTES ORIENTADAS A FOMENTAR LA GENERACIÓN Y CIRCULACIÓN DE BIENES Y SERVICIOS CULTURALES, ARTÍSTICOS Y PATRIMONIALES, ASÍ COMO AL FORTALECIMIENTO DE LOS AGENTES DE ESTOS SECTORES EN LAS LOCALIDADES DEL DISTRITO CAPITAL DE ACUERDO CON LOS PROYECTOS PRESENTADOS A LOS FONDOS DE DESARROLLO LOCAL QUE FORMAN PARTE DEL CONVENIO EN EL MARCO DEL PROGRAMA “ES CULTURA LOCAL 2021”</t>
  </si>
  <si>
    <t>FDLSC-CI-325-2021</t>
  </si>
  <si>
    <t>SECRETARIA DISTRITAL DE CULTURA, RECREACION Y DEPORTE - IDARTES</t>
  </si>
  <si>
    <t>175 DÍAS</t>
  </si>
  <si>
    <t>https://www.contratos.gov.co/consultas/detalleProceso.do?numConstancia=21-22-27270&amp;g-recaptcha-response=03AGdBq26Lw1VKx0iOeuK5ixL_yq7qewBzP-zDS9dt9-URj8oeSLUYUNgbl9lwCURK3RAQRgYfB7q18_wMcJJJfxvdx0DQdRUgp2m7u686l6P0cSrRP4z6kMcIofe6FNO9H4rTgizzRwvtCfIchdpifLHee1tvk8NYPgYN5pOoRkBoi-AcmKI1QGNLhwEJJnSHI0nupuB-MT3Io7rPFRih9tec342OMzgycx82QlmLlshdANnmgEeJArGcWtEwywO8JhX30Zehy-qO-anoaWclUAVAlFJKOuW1VyhN6CLQTn2o6UVnNMtVDWgtiibDTJV7jNxPWMqvCb4qdWq3Dqx1ob_9Sug4OiA3tiX057djpwJnnMDdcM7csQjs5TZMStESNAX2JNxX9uDhyLJcNMEqYJ8rOXeKJjA4JB3wEaOqHIIow57miMwy9aAKKepUG_uhyxGA5CY5lWWJHWFSzdMdvfEJI1LEvZoBSg</t>
  </si>
  <si>
    <t xml:space="preserve">CARLOS ALBERTO GARZON </t>
  </si>
  <si>
    <t>PRESTACIÓN DE SERVICIOS PROFESIONALES ESPECIALIZADOS AL FONDO DE DESARROLLO LOCAL DE SAN CRISTÓBAL PARA APOYAR LAS ACTUACIONES Y GESTIONES INHERENTES A LA DEPURACIÓN DE OBLIGACIONES POR PAGAR Y LA LIQUIDACIÓN Y PAGO DE LOS CONTRATOS SUSCRITOS CON RECURSOS DEL FDLSC.</t>
  </si>
  <si>
    <t>FDLSC-CPS-325-2022</t>
  </si>
  <si>
    <t>FDLSC-CD-163-2022</t>
  </si>
  <si>
    <t>CARLOS ALBERTO DIAZ ROBINSON</t>
  </si>
  <si>
    <t>https://community.secop.gov.co/Public/Tendering/OpportunityDetail/Index?noticeUID=CO1.NTC.2770963&amp;isFromPublicArea=True&amp;isModal=true&amp;asPopupView=true</t>
  </si>
  <si>
    <t>SAN CRISTÓBAL PROMOTORA DEL ARTE, LA
CULTURA Y EL PATRIMONIO</t>
  </si>
  <si>
    <t>PRESTAR SUS SERVICIOS PROFESIONALES AL ÁREA DE GESTIÓN DE DESARROLLO LOCAL, EN EL APOYO A LA FORMULACIÓN Y SUPERVISIÓN DE LOS CONTRATOS Y/O CONVENIOS PARA EL SECTOR CULTURA QUE LE SEAN DESIGNADOS Y DEMÁS ACTIVIDADES QUE SE REQUIERAN, DE CONFORMIDAD CON LOS ESTUDIOS PREVIOS</t>
  </si>
  <si>
    <t>FDLSC-CPS-326-2021</t>
  </si>
  <si>
    <t>https://community.secop.gov.co/Public/Tendering/OpportunityDetail/Index?noticeUID=CO1.NTC.2069595&amp;isFromPublicArea=True&amp;isModal=False</t>
  </si>
  <si>
    <t>FDLSC-CPS-326-2022</t>
  </si>
  <si>
    <t>SEBASTIAN CAMILO PEREZ ORJUELA_x000D_</t>
  </si>
  <si>
    <t xml:space="preserve">	PRESTAR SERVICIOS PROFESIONALES EN EL ÁREA DE GESTIÓN DE DESARROLLO LOCAL PARA APOYAR LAS ACTIVIDADES DE PLANEACIÓN EN TEMAS ADMINISTRATIVOS Y EN LOS PROYECTOS DE INVERSIÓN LOCAL</t>
  </si>
  <si>
    <t>FDLSC-CPS-327-2021</t>
  </si>
  <si>
    <t>https://community.secop.gov.co/Public/Tendering/OpportunityDetail/Index?noticeUID=CO1.NTC.2067591&amp;isFromPublicArea=True&amp;isModal=False</t>
  </si>
  <si>
    <t>FDLSC-CPS-327-2022</t>
  </si>
  <si>
    <t>FDLSC-CPS-328-2021</t>
  </si>
  <si>
    <t xml:space="preserve">ARIEL AGUSTIN AHUMADA SACRISTAN </t>
  </si>
  <si>
    <t>179 DÍAS</t>
  </si>
  <si>
    <t>LAURA JANETH ARIAS MOLANO</t>
  </si>
  <si>
    <t>https://community.secop.gov.co/Public/Tendering/OpportunityDetail/Index?noticeUID=CO1.NTC.2069462&amp;isFromPublicArea=True&amp;isModal=False</t>
  </si>
  <si>
    <t>JORGE ANDRES ANGARITA</t>
  </si>
  <si>
    <t>FDLSC-CPS-328-2022</t>
  </si>
  <si>
    <t>LIZETH MARGARITA ESTUPIÑAN CARMONA</t>
  </si>
  <si>
    <t>LUIS FELIPE CHAPARRO PARADA</t>
  </si>
  <si>
    <t>https://community.secop.gov.co/Public/Tendering/OpportunityDetail/Index?noticeUID=CO1.NTC.2622154&amp;isFromPublicArea=True&amp;isModal=False</t>
  </si>
  <si>
    <t>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t>
  </si>
  <si>
    <t>FDLSC-CPS-329-2021</t>
  </si>
  <si>
    <t>DIEGO JAVIER BAUTISTA MANCILLA</t>
  </si>
  <si>
    <t>174 DÍAS</t>
  </si>
  <si>
    <t>https://community.secop.gov.co/Public/Tendering/OpportunityDetail/Index?noticeUID=CO1.NTC.2071047&amp;isFromPublicArea=True&amp;isModal=False</t>
  </si>
  <si>
    <t>FDLSC-CPS-329-2022</t>
  </si>
  <si>
    <t>DIANA CATERINE BUITRAGO GONZALEZ</t>
  </si>
  <si>
    <t>FDLSC-CPS-330-2021</t>
  </si>
  <si>
    <t>CARMEN LUCERO MORENO JOYA</t>
  </si>
  <si>
    <t>173 DÍAS</t>
  </si>
  <si>
    <t>https://community.secop.gov.co/Public/Tendering/OpportunityDetail/Index?noticeUID=CO1.NTC.2078227&amp;isFromPublicArea=True&amp;isModal=False</t>
  </si>
  <si>
    <t>PRESTAR SUS SERVICIOS DE APOYO ASISTENCIAL AL FONDO DE DESARROLLO LOCAL DE SAN CRISTOBAL EN EL MARCO DEL PLAN DE DESARROLLO 2021- 2024 APOYANDO LA GESTIÓN ADMINISTRATIVA Y LOGISTICA DE ACUERDO A LAS NECESIDADES DEL FONDO.</t>
  </si>
  <si>
    <t>FDLSC-CPS-330-2022</t>
  </si>
  <si>
    <t>FDLSC-CD-164-2022</t>
  </si>
  <si>
    <t>LEIDY LORENA GOMEZ MEJIA</t>
  </si>
  <si>
    <t>https://community.secop.gov.co/Public/Tendering/OpportunityDetail/Index?noticeUID=CO1.NTC.2779770&amp;isFromPublicArea=True&amp;isModal=true&amp;asPopupView=true</t>
  </si>
  <si>
    <t>FDLSC-CPS-331-2021</t>
  </si>
  <si>
    <t>SHIRLEC KARELLY LUQUETTA RAMOS</t>
  </si>
  <si>
    <t>165 DÍAS</t>
  </si>
  <si>
    <t xml:space="preserve">22 DIAS </t>
  </si>
  <si>
    <t>https://community.secop.gov.co/Public/Tendering/OpportunityDetail/Index?noticeUID=CO1.NTC.2079644&amp;isFromPublicArea=True&amp;isModal=False</t>
  </si>
  <si>
    <t>FDLSC-CPS-331-2022</t>
  </si>
  <si>
    <t>ALISON MICHELL LOPEZ SOTO</t>
  </si>
  <si>
    <t>PRESTAR APOYO EN LA CONDUCCIÓN DE LOS VEHICULOS LIVIANOS, PESADOS Y/O MAQUINARIA PESADA QUE SE ENCUENTRAN AL SERVICIO DE LAS ACTIVIDADES QUE SE DESARROLLEN EL FDL</t>
  </si>
  <si>
    <t>FDLSC-CPS-332-2021</t>
  </si>
  <si>
    <t>UN MES Y 8 DIAS</t>
  </si>
  <si>
    <t>https://community.secop.gov.co/Public/Tendering/OpportunityDetail/Index?noticeUID=CO1.NTC.2079816&amp;isFromPublicArea=True&amp;isModal=False</t>
  </si>
  <si>
    <t>INFRAESTRUCTURA - CONDUCTOR</t>
  </si>
  <si>
    <t>PRESTAR SERVICIOS PROFESIONALES BRINDANDO APOYO EN LAS ACCIONES NECESARIAS PARA EL FORTALECIMIENTO DE LA GESTIÓN SOCIAL PEDAGÓGICA Y ACCIONES TENDIENTES A ORIENTAR, SOCIALIZAR Y FORTALECER LOS ESPACIOS DE INTERRELACIÓN CON LA COMUNIDAD, RELACIONADOS CON LAS ESTRATEGIAS Y PROYECTOS DISTRITALES Y LOCALES.</t>
  </si>
  <si>
    <t>FDLSC-CPS-332-2022</t>
  </si>
  <si>
    <t>FDLSC-CD-165-2022</t>
  </si>
  <si>
    <t>MARIA ANGELICA RIVERA CAMARGO</t>
  </si>
  <si>
    <t>https://community.secop.gov.co/Public/Tendering/OpportunityDetail/Index?noticeUID=CO1.NTC.2784396&amp;isFromPublicArea=True&amp;isModal=true&amp;asPopupView=true</t>
  </si>
  <si>
    <t xml:space="preserve">
PRESTAR SUS SERVICIOS TÉCNICOS AL FDLSC PARA APOYAR LA FORMULACIÓN, SEGUIMIENTO Y SUPERVISIÓN DE LOS PROCESOS CONTRACTUALES RELACIONADOS A LA ATENCIÓN A POBLACIÓN AFECTADA POR VIOLENCIA INTRAFAMILIAR Y/O SEXUAL EN SITUACIÓN DE VULNERABILIDAD</t>
  </si>
  <si>
    <t>FDLSC-CPS-333-2021</t>
  </si>
  <si>
    <t>https://community.secop.gov.co/Public/Tendering/OpportunityDetail/Index?noticeUID=CO1.NTC.2080137&amp;isFromPublicArea=True&amp;isModal=False</t>
  </si>
  <si>
    <t>FDLSC-CPS-333-2022</t>
  </si>
  <si>
    <t>en ejecución</t>
  </si>
  <si>
    <t>CONVENIO DE COOPERACION INTERNACIONAL</t>
  </si>
  <si>
    <t>AUNAR ESFUERZOS PARA LA COOPERACIÓN ADMINISTRATIVA, TÉCNICA Y ECONÓMICA, ENTRE EL PROGRAMA PARA LAS NACIONES UNIDAS PARA EL DESARROLLO (PNUD) Y EL FONDO DE DESARROLLO LOCAL, CON EL FIN DE IMPLEMENTAR ESTRATEGIAS QUE PROMUEVAN EL FORTALECIMIENTO A LOS EMPRENDIMIENTOS DE LA ECONOMÍA POPULAR DE LA LOCALIDAD DE SAN CRISTÓBAL Y LAS UNIDADES PRODUCTIVAS FAMILIARES Y/O POBLACIONES DEDICADAS A ACTIVIDADES TRADICIONALES QUE PERMITEN GENERAR INGRESOS (AUTOEMPLEO), Y EL FORTALECIMIENTO DE MIPYMES LOCALES</t>
  </si>
  <si>
    <t>FDLSC-CI-334-2021</t>
  </si>
  <si>
    <t>PROGRAMA DE LAS NACIONES UNIDAS PARA EL DESARROLLO (PNUD)</t>
  </si>
  <si>
    <t>800091076-0</t>
  </si>
  <si>
    <t>1 MES 2 DÍAS</t>
  </si>
  <si>
    <t>https://community.secop.gov.co/Public/Tendering/OpportunityDetail/Index?noticeUID=CO1.NTC.2150305&amp;isFromPublicArea=True&amp;isModal=False</t>
  </si>
  <si>
    <t>REACTIVACIÓN ECONÓMICA</t>
  </si>
  <si>
    <t>PRESTAR SUS SERVICIOS PROFESIONALES PARA LA GESTIÓN  TÉCNICA Y DE REFERENCIACIÓN DEL RIESGO, A LA LUZ DEL PLAN DE DESARROLLO 2021-2024: UN NUEVO CONTRATO AMBIENTAL Y SOCIAL PARA SAN CRISTÓBAL.</t>
  </si>
  <si>
    <t>FDLSC-CPS-334-2022</t>
  </si>
  <si>
    <t>FDLSC-CD-166-2022</t>
  </si>
  <si>
    <t>ANDERSSON FABIAN RINCON ALMARIO</t>
  </si>
  <si>
    <t>https://community.secop.gov.co/Public/Tendering/OpportunityDetail/Index?noticeUID=CO1.NTC.2776681&amp;isFromPublicArea=True&amp;isModal=true&amp;asPopupView=true</t>
  </si>
  <si>
    <t>EN TRÁMITE</t>
  </si>
  <si>
    <t>AUNAR ESFUERZOS TÉCNICOS, ADMINISTRATIVOS Y FINANCIEROS PARA LA ESTRUCTURACIÓN DE LA CONTRATACIÓN DE LAS INTERVENCIONES DE CONSERVACIÓN DEL ESPACIO PÚBLICO PRIORIZADO DE LA LOCALIDAD DE SAN CRISTÓBAL EN LA CIUDAD DE BOGOTÁ D.C.</t>
  </si>
  <si>
    <t>FDLSC-CI-335-2021</t>
  </si>
  <si>
    <t>INSTITUTO DE DESARROLLO URBANO (IDU)</t>
  </si>
  <si>
    <t>899999081-6</t>
  </si>
  <si>
    <t>CANCELADO</t>
  </si>
  <si>
    <t>https://community.secop.gov.co/Public/Tendering/ContractNoticeManagement/Index?currentLanguage=es-CO&amp;Page=login&amp;Country=CO&amp;SkinName=CCE</t>
  </si>
  <si>
    <t>FDLSC-CPS-335-2022</t>
  </si>
  <si>
    <t>JAROL FELIPE ARIAS MUÑOZ</t>
  </si>
  <si>
    <t>PRESTAR SUS SERVICIOS PROFESIONALES APOYANDO AL ALCALDE LOCAL EN LA REVISIÓN JURÍDICA DE LOS PRODUCTOS DERIVADOS DE LA GESTIÓN DE LAS DIFERENTES DEPENDENCIAS DE LA ALCALDÍA LOCAL DE SAN CRISTÓBAL</t>
  </si>
  <si>
    <t>FDLSC-CPS-336-2021</t>
  </si>
  <si>
    <t xml:space="preserve">NUBIA YULIETH SALAZAR PARDO </t>
  </si>
  <si>
    <t xml:space="preserve">165 DIAS </t>
  </si>
  <si>
    <t>19/07/2021</t>
  </si>
  <si>
    <t>https://community.secop.gov.co/Public/Tendering/OpportunityDetail/Index?noticeUID=CO1.NTC.2102037&amp;isFromPublicArea=True&amp;isModal=False</t>
  </si>
  <si>
    <t xml:space="preserve">DESPACHO </t>
  </si>
  <si>
    <t>FDLSC-CPS-336-2022</t>
  </si>
  <si>
    <t>NANCY MILENA LOPEZ MOJICA</t>
  </si>
  <si>
    <t>FDLSC-CPS-337-2021</t>
  </si>
  <si>
    <t xml:space="preserve">JENNY PAOLA RINCON BAREÑO </t>
  </si>
  <si>
    <t>https://community.secop.gov.co/Public/Tendering/OpportunityDetail/Index?noticeUID=CO1.NTC.2120002&amp;isFromPublicArea=True&amp;isModal=False</t>
  </si>
  <si>
    <t>PRESTACIÓN DE SERVICIOS DE APOYO LOGÍSTICO EN LA EJECUCIÓN DE ACTIVIDADES DE OBRA CIVIL QUE CONLLEVEN AL MEJORAMIENTO Y ADECUACIÓN DEL ESPACIO PÚBLICO Y LA MALLA VIAL DE LA LOCALIDAD DE SAN CRISTÓBAL.</t>
  </si>
  <si>
    <t>FDLSC-CPS-337-2022</t>
  </si>
  <si>
    <t>FDLSC-CD-167-2022</t>
  </si>
  <si>
    <t>OVIDIO ASPRILLA SANCHEZ</t>
  </si>
  <si>
    <t>https://community.secop.gov.co/Public/Tendering/OpportunityDetail/Index?noticeUID=CO1.NTC.2813465&amp;isFromPublicArea=True&amp;isModal=true&amp;asPopupView=true</t>
  </si>
  <si>
    <t>RECHAZADA</t>
  </si>
  <si>
    <t xml:space="preserve">	Prestar servicios profesionales para el seguimiento y acompañamiento en el desarrollo de actividades de apoyo a servicios de ciudad junto con los equipos técnicos de la SDIS, gestión técnica y operativa en el marco de la implementación del programa Ingreso Mínimo Garantizado actividades con Jóvenes en la localidad de San Cristóbal.</t>
  </si>
  <si>
    <t>FDLSC-CPS-338-2021</t>
  </si>
  <si>
    <t xml:space="preserve">	ALEJANDRO MARULANDA QUINCHE</t>
  </si>
  <si>
    <t>PRESTAR SUS SERVICIOS PARA APOYAR LA CONDUCCIÓN, REALIZAR EL RESPECTIVO MANTENIMIENTO Y CORROBORAR SU FUNCIONAMIENTO A LOS VEHÍCULOS LIVIANOS Y/O MAQUINARIA PESADA QUE SE ENCUENTRAN AL SERVICIO DEL FONDO LOCAL DE SAN CRISTOBAL.</t>
  </si>
  <si>
    <t>FDLSC-CPS-338-2022</t>
  </si>
  <si>
    <t>FDLSC-CD-168-2022</t>
  </si>
  <si>
    <t>LUCAS WILSON GONZALEZ MENDOZA</t>
  </si>
  <si>
    <t>https://community.secop.gov.co/Public/Tendering/OpportunityDetail/Index?noticeUID=CO1.NTC.2784164&amp;isFromPublicArea=True&amp;isModal=true&amp;asPopupView=true</t>
  </si>
  <si>
    <t>PRESTAR APOYO EN LA CONDUCCIÓN DE LOS VEHÍCULOS LIVIANOS, Y/O MAQUINARIA PESADA QUE SE ENCUENTRAN AL SERVICIO DE LAS ACTIVIDADES QUE SE DESARROLLAN EN EL FDL.</t>
  </si>
  <si>
    <t>FDLSC-CPS-339-2021</t>
  </si>
  <si>
    <t>https://community.secop.gov.co/Public/Tendering/OpportunityDetail/Index?noticeUID=CO1.NTC.2144899&amp;isFromPublicArea=True&amp;isModal=False</t>
  </si>
  <si>
    <t>PRESTACIÓN DE SERVICIOS DE APOYO EN LA EJECUCIÓN DE ACTIVIDADES COMO RASTRILLERO DE OBRA CIVIL, QUE CONLLEVEN AL MEJORAMIENTO Y ADECUACIÓN DEL ESPACIO PÚBLICO Y MALLA VIAL DE LA LOCALIDAD DE SAN CRISTOBAL</t>
  </si>
  <si>
    <t>FDLSC-CPS-339-2022</t>
  </si>
  <si>
    <t>FDLSC-CD-169-2022</t>
  </si>
  <si>
    <t>RICARDO RETAVISCA FAJARDO</t>
  </si>
  <si>
    <t>https://community.secop.gov.co/Public/Tendering/OpportunityDetail/Index?noticeUID=CO1.NTC.2812630&amp;isFromPublicArea=True&amp;isModal=true&amp;asPopupView=true</t>
  </si>
  <si>
    <t>PRESTAR SERVICIOS PROFESIONALES EN EL ÁREA GESTIÓN DEL DESARROLLO, EN EL SEGUIMIENTO ADMINISTRATIVO DE LOS PROYECTOS DE GESTIÓN AMBIENTAL, EN CUMPLIMIENTO A LAS METAS ESTABLECIDAS EN EL PLAN DE DESARROLLO LOCAL 2021 2024</t>
  </si>
  <si>
    <t>FDLSC-CPS-340-2021</t>
  </si>
  <si>
    <t>https://community.secop.gov.co/Public/Tendering/OpportunityDetail/Index?noticeUID=CO1.NTC.2128017&amp;isFromPublicArea=True&amp;isModal=False</t>
  </si>
  <si>
    <t>FDLSC-CPS-340-2022</t>
  </si>
  <si>
    <t>DIEGO ARMANDO PINZON BERMUDEZ</t>
  </si>
  <si>
    <t>PRESTAR LOS SERVICIOS DE APOYO PROFESIONAL EN EL ÁREA DE GESTIÓN DE DESARROLLO LOCAL PARA EL SEGUIMIENTO ADMINISTRATIVO Y FINANCIERO A LA FORMULACIÓN Y EVALUACIÓN DE PROYECTOS DE INVERSIÓN DEL FONDO DE DESARROLLO LOCAL DE SAN CRISTÓBAL</t>
  </si>
  <si>
    <t>FDLSC-CPS-341-2021</t>
  </si>
  <si>
    <t>https://community.secop.gov.co/Public/Tendering/OpportunityDetail/Index?noticeUID=CO1.NTC.2128536&amp;isFromPublicArea=True&amp;isModal=False</t>
  </si>
  <si>
    <t>PLANEACIÓN</t>
  </si>
  <si>
    <t>PRESTAR SUS SERVICIOS TÉCNICOS EN EL ÁREA GESTIÓN DEL DESARROLLO LOCAL EN LOS PROYECTOS DE INFRAESTRUCTURA Y  OBRAS CIVILES EN MARCO DEL PLAN DE DESARROLLO LOCAL 2021-2024</t>
  </si>
  <si>
    <t>FDLSC-CPS-341-2022</t>
  </si>
  <si>
    <t>FDLSC-CD-170-2022</t>
  </si>
  <si>
    <t xml:space="preserve">DIANA MARIA TORRES GARCES </t>
  </si>
  <si>
    <t>https://community.secop.gov.co/Public/Tendering/OpportunityDetail/Index?noticeUID=CO1.NTC.2789450&amp;isFromPublicArea=True&amp;isModal=true&amp;asPopupView=true</t>
  </si>
  <si>
    <t>PRESTAR SUS SERVICIOS TECNOLÓGICOS EN EL DESPACHO DEL ALCALDE LOCAL, EN LAS ACTIVIDADES ADMINISTRATIVAS DEL DESPACHO Y EN EL MANEJO DE CORRESPONDENCIA EN GENERAL DE LAS COMUNICACIONES OFICIALES GENERALES, EN FÍSICO Y MEDIANTE EL APLICATIVO DE ORFEO, APLICANDO LA NORMATIVIDAD VIGENTE, LOS PROCESOS Y PROCEDIMIENTOS ESTABLECIDOSEN EL SIG</t>
  </si>
  <si>
    <t>FDLSC-CPS-342-2021</t>
  </si>
  <si>
    <t>https://community.secop.gov.co/Public/Tendering/OpportunityDetail/Index?noticeUID=CO1.NTC.2130499&amp;isFromPublicArea=True&amp;isModal=False</t>
  </si>
  <si>
    <t>FDLSC-CPS-342-2022</t>
  </si>
  <si>
    <t xml:space="preserve">EDWIN FARLEY GUERRERO VARGAS </t>
  </si>
  <si>
    <t>15 DIAS</t>
  </si>
  <si>
    <t>6 MESES 15 DIAS</t>
  </si>
  <si>
    <t>PRESTAR SUS SERVICIOS TÉCNICOS EN EL DESPACHO DEL ALCALDE LOCAL, ACOMPAÑANDO LAS ACTIVIDADES ADMINISTRATIVAS Y LA CORRESPONDENCIA GENERAL DEL DESPACHO, APLICANDO LA NORMATIVIDAD VIGENTE, LOS PROCESOS Y PROCEDIMIENTOS ESTABLECIDOS EN EL SIG</t>
  </si>
  <si>
    <t>FDLSC-CPS-343-2021</t>
  </si>
  <si>
    <t>https://community.secop.gov.co/Public/Tendering/OpportunityDetail/Index?noticeUID=CO1.NTC.2134532&amp;isFromPublicArea=True&amp;isModal=False</t>
  </si>
  <si>
    <t>FDLSC-CPS-343-2022</t>
  </si>
  <si>
    <t>JULIO CESAR GROSSO PEREZ</t>
  </si>
  <si>
    <t xml:space="preserve">	FDLSC-CPS-344-2021</t>
  </si>
  <si>
    <t>JUAN CARLOS GRIMALDOS</t>
  </si>
  <si>
    <t>https://community.secop.gov.co/Public/Tendering/OpportunityDetail/Index?noticeUID=CO1.NTC.2137986&amp;isFromPublicArea=True&amp;isModal=False</t>
  </si>
  <si>
    <t>FDLSC-CPS-344-2022</t>
  </si>
  <si>
    <t>JHON ESTEBAN DIAZ COLORADO</t>
  </si>
  <si>
    <t>HEYDER JOAN GONZALEZ DUQUE</t>
  </si>
  <si>
    <t>PRESTAR LOS SERVICIOS PROFESIONALES ESPECIALIZADOS PARA APOYAR TÉCNICAMENTE AL DESPACHO EN LA REVISIÓN Y SEGUIMIENTO DE TODOS LOS PROCESOS RELACIONADOS CON ENTES DE CONTROL Y LOS RESPECTIVOS PROCEDIMIENTOS DE IMPLEMENTACIÓN Y FORTALECIMIENTO DEL SISTEMA DE GESTIÓN DE LA ALCALDÍA LOCAL DE SAN CRISTÓBAL</t>
  </si>
  <si>
    <t>FDLSC-CPS-345-2021</t>
  </si>
  <si>
    <t>https://community.secop.gov.co/Public/Tendering/OpportunityDetail/Index?noticeUID=CO1.NTC.2145019&amp;isFromPublicArea=True&amp;isModal=False</t>
  </si>
  <si>
    <t>NO APLICA MEMORANDO FISICO POR SER EL ORDENADOR DEL GASTO</t>
  </si>
  <si>
    <t>FDLSC-CPS-345-2022</t>
  </si>
  <si>
    <t>RAFAEL PALMA MORENO</t>
  </si>
  <si>
    <t>JUAN CARLOS BOHORQUEZ</t>
  </si>
  <si>
    <t>PRESTAR LOS SERVICIOS PROFESIONALES PARA LA OPERACIÓN, SEGUIMIENTO Y CUMPLIMIENTO DE LOS PROCEDIMIENTOS ADMINISTRATIVOS, OPERATIVOS Y TÉCNICOS DEL PROYECTO ¿RETO LOCAL? Y LOS ASOCIADOS A LA INCLUSIÓN SOCIAL Y SEGURIDAD ECONÓMICA EN LA LOCALIDAD DE SAN CRISTÓBAL.</t>
  </si>
  <si>
    <t>FDLSC-CPS-346-2021</t>
  </si>
  <si>
    <t>ANGIE LORENA PARRA GALINDO - ALEJANDRO MARULANDA QUINCHE</t>
  </si>
  <si>
    <t>https://community.secop.gov.co/Public/Tendering/OpportunityDetail/Index?noticeUID=CO1.NTC.2146629&amp;isFromPublicArea=True&amp;isModal=False</t>
  </si>
  <si>
    <t>AURA LIZETH MELO AVILA</t>
  </si>
  <si>
    <t>PRESTAR SERVICIOS PROFESIONALES A  LA ALCALDÍA LOCAL DE SAN CRISTÓBAL, BRINDANDO APOYO EN LA EJECUCIÓN OPERATIVA DE LA ESTRATEGIA TERRITORIAL EN ARTICULACIÓN CON LOS PROYECTOS LOCALES EN MATERIA DE SEGURIDAD Y CONVIVENCIA.</t>
  </si>
  <si>
    <t>FDLSC-CPS-346-2022</t>
  </si>
  <si>
    <t>FDLSC-CD-171-2022</t>
  </si>
  <si>
    <t>https://community.secop.gov.co/Public/Tendering/OpportunityDetail/Index?noticeUID=CO1.NTC.2813466&amp;isFromPublicArea=True&amp;isModal=true&amp;asPopupView=true</t>
  </si>
  <si>
    <t>PRESTAR SERVICIOS DE APOYO A LA GESTIÓN PARA EL SEGUIMIENTO DEL CUMPLIMIENTO DE LOS PROCEDIMIENTOS ADMINISTRATIVOS, OPERATIVOS Y TÉCNICOS DEL PROYECTO RETO LOCAL Y LOS ASOCIADOS A LA INCLUSIÓN SOCIAL Y SEGURIDAD ECONÓMICA EN LA LOCALIDAD DE SAN CRISTÓBAL</t>
  </si>
  <si>
    <t>FDLSC-CPS-347-2021</t>
  </si>
  <si>
    <t>ASLEY YURANY ROBAYO BELTRAN</t>
  </si>
  <si>
    <t>GILDARDO HUMBERTO CLAVIJO RUIZ</t>
  </si>
  <si>
    <t>https://community.secop.gov.co/Public/Tendering/OpportunityDetail/Index?noticeUID=CO1.NTC.2146647&amp;isFromPublicArea=True&amp;isModal=False</t>
  </si>
  <si>
    <t>FDLSC-CPS-347-2022</t>
  </si>
  <si>
    <t>CARLOS HECTOR PINZON BALLESTEROS</t>
  </si>
  <si>
    <t>PRESTAR SERVICIOS DE APOYO EN EL ÁREA DE GESTIÓN DE DESARROLLO LOCAL CDI, PARA LA ATENCION, RECEPCION Y TRAMITE DE LOS DOCUMENTOS Y CORRESPONDENCIA EN GENERAL</t>
  </si>
  <si>
    <t>FDLSC-CPS-348-2021</t>
  </si>
  <si>
    <t>146 DÍAS</t>
  </si>
  <si>
    <t>https://community.secop.gov.co/Public/Tendering/OpportunityDetail/Index?noticeUID=CO1.NTC.2151445&amp;isFromPublicArea=True&amp;isModal=False.</t>
  </si>
  <si>
    <t>PRESTAR SERVICIOS PROFESIONALES COMO APOYO PARA LA REVISION JURIDICA Y NORMATIVA DE LOS PROCESOS DERIVADOS DE LA GESTION DEL RIESGO, A LA LUZ DEL PLAN DE DESARROLLO 2021-2024 UN NUEVO CONTRATO AMBIENTAL Y SOCIAL PARA SAN CRISTOBAL.</t>
  </si>
  <si>
    <t>FDLSC-CPS-348-2022</t>
  </si>
  <si>
    <t>FDLSC-CD-172-2022</t>
  </si>
  <si>
    <t>JUAN GABRIEL HENAO TORRES</t>
  </si>
  <si>
    <t xml:space="preserve">PRESTAR SERVICIOS DE APOYO A LA GESTIÓN PARA EL SEGUIMIENTO DEL CUMPLIMIENTO DE LOS PROCEDIMIENTOS ADMINISTRATIVOS, OPERATIVOS Y TÉCNICOS DEL PROYECTO ¿RETO LOCAL? Y LOS ASOCIADOS A LA INCLUSIÓN SOCIAL Y SEGURIDAD ECONÓMICA EN LA LOCALIDAD DE SAN CRISTÓBAL
</t>
  </si>
  <si>
    <t>FDLSC-CPS-349-2021</t>
  </si>
  <si>
    <t>EDWIN FERNANDO PEREZ CASTILLO</t>
  </si>
  <si>
    <t>https://community.secop.gov.co/Public/Tendering/OpportunityDetail/Index?noticeUID=CO1.NTC.2149587&amp;isFromPublicArea=True&amp;isModal=False</t>
  </si>
  <si>
    <t>FDLSC-CPS-349-2022</t>
  </si>
  <si>
    <t>DANIEL FELIPE TORRES CRUZ</t>
  </si>
  <si>
    <t>PRESTAR LOS SERVICIOS PROFESIONALES ESPECIALIZADOS AL DESPACHO DEL ALCALDE LOCAL EN TEMAS DE DERECHO ADMINISTRATIVO, CONTRACTUAL Y POLICIVO</t>
  </si>
  <si>
    <t>FDLSC-CPS-350-2021</t>
  </si>
  <si>
    <t>JOSE MARTIN CASTAÑEDA RODRIGUEZ/ DIEGO FERNANDO RODRIGUEZ VASQUEZ</t>
  </si>
  <si>
    <t>135 DÍAS</t>
  </si>
  <si>
    <t>DIEGO FERNANDO RODRÍGUEZ VASQUEZ</t>
  </si>
  <si>
    <t>https://community.secop.gov.co/Public/Tendering/OpportunityDetail/Index?noticeUID=CO1.NTC.2166869&amp;isFromPublicArea=True&amp;isModal=False</t>
  </si>
  <si>
    <t>FDLSC-CPS-350-2022</t>
  </si>
  <si>
    <t>GISEL ANDREA QUINCHANEGUA URQUIJO</t>
  </si>
  <si>
    <t>8 MESES 27 DIAS</t>
  </si>
  <si>
    <t>PRESTAR SUS SERVICIOS COMO APOYO TÉCNICO Y ADMINISTRATIVO EN LA GESTIÓN LOCAL, EN LOS TEMAS DE ACOMPAÑAMIENTO EN TERRITORIO EN CADA UNA DE LAS ACCIONES ADELANTADAS POR EL DESPACHO LOCAL, EN EL MARCO DEL PLAN DE DESARROLLO LOCAL DE SAN CRISTÓBAL 2021-2024</t>
  </si>
  <si>
    <t>FDLSC-CPS-351-2021</t>
  </si>
  <si>
    <t>4 MESES</t>
  </si>
  <si>
    <t>26 DIAS</t>
  </si>
  <si>
    <t>https://community.secop.gov.co/Public/Tendering/OpportunityDetail/Index?noticeUID=CO1.NTC.2184169&amp;isFromPublicArea=True&amp;isModal=False</t>
  </si>
  <si>
    <t>PRESTAR LOS SERVICIOS TÉCNICOS EN EL ÁREA DE GESTIÓN DE DESARROLLO LOCAL, EN LA EJECUCIÓN DE LAS ACTIVIDADES OPERATIVAS Y ADMINISTRATIVAS RELACIONADAS CON EL TRAMITE PERTINENTE A LAS COMUNICACIONES INTERNAS Y EXTERNAS CON EL FIN DE CONTROLAR DE FORMA ÁGIL Y  OPORTUNA LOS DOCUMENTOS ENVIADOS Y  RECIBIDOS POR LAS DEPENDENCIAS, DE ACUERDO A  LOS APLICATIVOS EN GENERAL Y LO ESTABLECIDO POR LA SECRETARIA DISTRITAL DE GOBIERNO.</t>
  </si>
  <si>
    <t>FDLSC-CPS-351-2022</t>
  </si>
  <si>
    <t>FDLSC-CD-173-2022</t>
  </si>
  <si>
    <t>LUIS ENRIQUE VARGAS MENDOZA</t>
  </si>
  <si>
    <t>https://community.secop.gov.co/Public/Tendering/OpportunityDetail/Index?noticeUID=CO1.NTC.2816023&amp;isFromPublicArea=True&amp;isModal=true&amp;asPopupView=true</t>
  </si>
  <si>
    <t>FDLSC-CPS-352-2021</t>
  </si>
  <si>
    <t>https://community.secop.gov.co/Public/Tendering/OpportunityDetail/Index?noticeUID=CO1.NTC.2187670&amp;isFromPublicArea=True&amp;isModal=False</t>
  </si>
  <si>
    <t>FDLSC-CPS-352-2022</t>
  </si>
  <si>
    <t>ROSA MARIA RODRIGUEZ TORRES</t>
  </si>
  <si>
    <t>CONTRATAR A MONTO AGOTABLE EL SUMINISTRO DE INSUMOS, REFRIGERIOS Y ELEMENTOS DE MERCHANDISING REQUERIDOS PARA EL DESARROLLO LOGISTICO Y OPERATIVO DEL PROGRAMA “RETO LOCAL JOVENES Y ENTORNOS SEGUROS” EN LA LOCALIDAD DE SAN CRISTÓBAL POR EL LOTE 2</t>
  </si>
  <si>
    <t>FDLSC-CSU-353-2021</t>
  </si>
  <si>
    <t>FDLSC-SASI-002-2021</t>
  </si>
  <si>
    <t xml:space="preserve">INVERSIONES AYL SAS </t>
  </si>
  <si>
    <t>https://community.secop.gov.co/Public/Tendering/OpportunityDetail/Index?noticeUID=CO1.NTC.2139275&amp;isFromPublicArea=True&amp;isModal=False</t>
  </si>
  <si>
    <t>FDLSC-CPS-353-2022</t>
  </si>
  <si>
    <t>MAGDA LORENA DAVILA VELANDIA</t>
  </si>
  <si>
    <t xml:space="preserve">PRESTAR SUS SERVICIOS PROFESIONALES AL ÁREA DE GESTIÓN DE DESARROLLO LOCAL, EN PLANEACIÓN, EN EL APOYO A LA FORMULACIÓN Y SUPERVISIÓN DE LOS CONTRATOS Y/O CONVENIOS QUE LE SEAN DESIGNADOS Y DEMÁS ACTIVIDADES QUE SE REQUIERAN, DE CONFORMIDAD CON LOS ESTUDIOS PREVIOS	 </t>
  </si>
  <si>
    <t>FDLSC-CPS-354-2021</t>
  </si>
  <si>
    <t>https://community.secop.gov.co/Public/Tendering/OpportunityDetail/Index?noticeUID=CO1.NTC.2197975&amp;isFromPublicArea=True&amp;isModal=False</t>
  </si>
  <si>
    <t>FDLSC-CPS-354-2022</t>
  </si>
  <si>
    <t>EDGAR IVAN SEPULVEDA PARRA</t>
  </si>
  <si>
    <t>CONTRATAR A MONTO AGOTABLE EL SUMINISTRO DE INSUMOS, REFRIGERIOS Y ELEMENTOS DE MERCHANDISING REQUERIDOS PARA EL DESARROLLO LOGISTICO Y OPERATIVO DEL PROGRAMA “RETO LOCAL JOVENES Y ENTORNOS SEGUROS” EN LA LOCALIDAD DE SAN CRISTÓBAL POR EL LOTE 4</t>
  </si>
  <si>
    <t>FDLSC-CSU-355-2021</t>
  </si>
  <si>
    <t>AMERICANA CORP SAS</t>
  </si>
  <si>
    <t>FDLSC-CPS-355-2022</t>
  </si>
  <si>
    <t>GIOVANNY ALBERTO ALFONSO MARÍN</t>
  </si>
  <si>
    <t>BRENDA DUKLAYS SAAVEDRA VARON</t>
  </si>
  <si>
    <t>CONTRATAR A MONTO AGOTABLE EL SUMINISTRO DE INSUMOS, REFRIGERIOS Y ELEMENTOS DE MERCHANDISING REQUERIDOS PARA EL DESARROLLO LOGISTICO Y OPERATIVO DEL PROGRAMA “RETO LOCAL JOVENES Y ENTORNOS SEGUROS” EN LA LOCALIDAD DE SAN CRISTÓBAL POR EL LOTE 3</t>
  </si>
  <si>
    <t>FDLSC-CSU-356-2021</t>
  </si>
  <si>
    <t>MARKETGROUP SAS</t>
  </si>
  <si>
    <t>FDLSC-CPS-356-2022</t>
  </si>
  <si>
    <t>LAURA VANESA PEÑA AVILA</t>
  </si>
  <si>
    <t xml:space="preserve">RAFAEL PALMA MORENO </t>
  </si>
  <si>
    <t>DOS MESES 7 DIAS / 1 MES</t>
  </si>
  <si>
    <t>FDLSC-CPS-357-2021</t>
  </si>
  <si>
    <t>ALEJANDRO MORENO MUNAR</t>
  </si>
  <si>
    <t>https://community.secop.gov.co/Public/Tendering/OpportunityDetail/Index?noticeUID=CO1.NTC.2204348&amp;isFromPublicArea=True&amp;isModal=False</t>
  </si>
  <si>
    <t>FDLSC-CPS-357-2022</t>
  </si>
  <si>
    <t xml:space="preserve">LUISA FERNANDA ROBLES CHABUR </t>
  </si>
  <si>
    <t>FDLSC-CPS-358-2021</t>
  </si>
  <si>
    <t>79812509-9</t>
  </si>
  <si>
    <t>110 DÍAS</t>
  </si>
  <si>
    <t>https://community.secop.gov.co/Public/Tendering/OpportunityDetail/Index?noticeUID=CO1.NTC.2228079&amp;isFromPublicArea=True&amp;isModal=False</t>
  </si>
  <si>
    <t>FDLSC-CPS-358-2022</t>
  </si>
  <si>
    <t>RAFAEL ANTONIO PERDOMO MORENO</t>
  </si>
  <si>
    <t>JENNIFER GUILLEN HERNANDEZ</t>
  </si>
  <si>
    <t>CONTRATO DE COMPRAVENTA</t>
  </si>
  <si>
    <t>CCV</t>
  </si>
  <si>
    <t>ADQUISICIÓN DE UN DESFIBRILADOR EXTERNO AUTOMÁTICO (DEA) PARA LA ALCALDÍA LOCAL DE SAN CRISTÓBAL</t>
  </si>
  <si>
    <t>FDLSC-CCV-359-2021</t>
  </si>
  <si>
    <t>FDLSC-MIC-002-2021</t>
  </si>
  <si>
    <t>LAS ELECTROMEDICINA S.A.S.</t>
  </si>
  <si>
    <t>https://community.secop.gov.co/Public/Tendering/OpportunityDetail/Index?noticeUID=CO1.NTC.2183615&amp;isFromPublicArea=True&amp;isModal=False</t>
  </si>
  <si>
    <t>LYNDA BLAIR ESCAMILLA RAMIREZ</t>
  </si>
  <si>
    <t>FDLSC-CPS-359-2022</t>
  </si>
  <si>
    <t>DOLY CAROLINA QUINTERO VELOZA</t>
  </si>
  <si>
    <t>PRESTACIÓN DE SERVICIOS DE APOYO LOGÍSTICO EN LA EJECUCIÓN DE ACTIVIDADES DE OBRA CIVIL QUE CONLLEVEN AL MEJORAMIENTO Y ADECUACIÓN DEL ESPACIO PÚBLICO Y LA MALLA VIAL DE LA LOCALIDAD DE SAN CRISTÓBAL</t>
  </si>
  <si>
    <t>FDLSC-CPS-360-2021</t>
  </si>
  <si>
    <t>JAROLD ORLANDO CASTAÑEDA</t>
  </si>
  <si>
    <t>113 DIAS</t>
  </si>
  <si>
    <t>https://community.secop.gov.co/Public/Tendering/OpportunityDetail/Index?noticeUID=CO1.NTC.2203149&amp;isFromPublicArea=True&amp;isModal=False</t>
  </si>
  <si>
    <t>FDLSC-CPS-360-2022</t>
  </si>
  <si>
    <t>LUZ STELLA AMAYA NAVARRO</t>
  </si>
  <si>
    <t>CONTRATO DE COMPRA VENTA</t>
  </si>
  <si>
    <t>PRESTAR LOS SERVICIOS ARTÍSTICOS, PUBLICITARIOS Y LOGÍSTICOS PARA EL POSICIONAMIENTO Y PROMOCIÓN DEL BUEN TRATO EN LA LOCALIDAD DE SAN CRISTÓBAL</t>
  </si>
  <si>
    <t xml:space="preserve">FDLSC-CPS-361-2021	</t>
  </si>
  <si>
    <t>FDLSC-MIC-003-2021</t>
  </si>
  <si>
    <t>CORPORACION CULTURAL MUSICA EN ACCION  - (BUEN TRATO)</t>
  </si>
  <si>
    <t>PRESTACION DE SERVICIOS - JURIDICO</t>
  </si>
  <si>
    <t>CONTRATAR EL DESARROLLO DE ACTIVIDADES DE LOGÍSTICA Y PUBLICIDAD Y DEMÁS ACTIVIDADES NECESARIAS EN EL MARCO DE LA CONMEMORACIÓN DEL "DÍA INTERNACIONAL DE LA MUJER TRABAJADORA EN LA LOCALIDAD DE SAN CRISTÓBAL, EL DÍA 26 DE MARZO DE 2022</t>
  </si>
  <si>
    <t>FDLSC-CPS-361-2022</t>
  </si>
  <si>
    <t>FDLSC-MIC-001-2022</t>
  </si>
  <si>
    <t>DIANA MARCELA RUIZ MARTIN</t>
  </si>
  <si>
    <t>1 SEM</t>
  </si>
  <si>
    <t>https://community.secop.gov.co/Public/Tendering/OpportunityDetail/Index?noticeUID=CO1.NTC.2873530&amp;isFromPublicArea=True&amp;isModal=False</t>
  </si>
  <si>
    <t>20225420008843</t>
  </si>
  <si>
    <t>FDLSC-CPS-362-2021</t>
  </si>
  <si>
    <t>108 DÍAS</t>
  </si>
  <si>
    <t>https://community.secop.gov.co/Public/Tendering/OpportunityDetail/Index?noticeUID=CO1.NTC.2240118&amp;isFromPublicArea=True&amp;isModal=False</t>
  </si>
  <si>
    <t>O212020200701030471347</t>
  </si>
  <si>
    <t>SERVICIO DE SEGURO OBLIGATORIO DE ACCIDENTES DE TRÁNSITO (SOAT)</t>
  </si>
  <si>
    <t>SEGUROS</t>
  </si>
  <si>
    <t>CS</t>
  </si>
  <si>
    <t>ADQUIRIR LOS SEGUROS OBLIGATORIOS DE ACCIDENTE DE TRÁNSITO (SOAT) PARA EL PARQUE AUTOMOTOR DE PROPIEDAD Y/O COMODATO DEL FONDO DE DESARROLLO LOCAL DE SAN CRISTÓBAL</t>
  </si>
  <si>
    <t>FDLSC-CS-362-2022</t>
  </si>
  <si>
    <t>FDLSC-MIC-002-2022</t>
  </si>
  <si>
    <t>ASEGURADORA SOLIDARIA DE COLOMBIA ENTIDAD COOPERATIVA</t>
  </si>
  <si>
    <t>https://community.secop.gov.co/Public/Tendering/OpportunityDetail/Index?noticeUID=CO1.NTC.2879685&amp;isFromPublicArea=True&amp;isModal=true&amp;asPopupView=true</t>
  </si>
  <si>
    <t xml:space="preserve"> 20235420003053.
*20235420003683*
20225420013163</t>
  </si>
  <si>
    <t>FDLSC-CPS-363-2021</t>
  </si>
  <si>
    <t>100 DÍAS</t>
  </si>
  <si>
    <t>https://community.secop.gov.co/Public/Tendering/OpportunityDetail/Index?noticeUID=CO1.NTC.2243747&amp;isFromPublicArea=True&amp;isModal=False</t>
  </si>
  <si>
    <t>INTERMEDIARIO DE SEGUROS</t>
  </si>
  <si>
    <t>CIS</t>
  </si>
  <si>
    <t>CONCURSO MERITOS ABIERTOS</t>
  </si>
  <si>
    <t>CONTRATAR LOS SERVICIOS ESPECIALIZADOS DE INTERMEDIACIÓN DE SEGUROS Y ASESORÍA PARA LA FORMULACIÓN Y EL MANEJO DEL PROGRAMA DE SEGUROS, DESTINADOS A PROTEGER LAS PERSONAS, BIENES E INTERESES PATRIMONIALES DEL FONDO DE DESARROLLO LOCAL DE SAN CRISTÓBAL O AQUELLOS POR LOS QUE SEA RESPONSABLE EN VIRTUD DE LA DISPOSICIÓN LEGAL VIGENTE</t>
  </si>
  <si>
    <t>FDLSC-CIS-363-2022</t>
  </si>
  <si>
    <t>FDLSC-CMA-001-2022</t>
  </si>
  <si>
    <t>PIZANO ECHEVERRI Y ASOCIADOS LTDA ASESORES DE SEGUROS</t>
  </si>
  <si>
    <t>Un (1) Año</t>
  </si>
  <si>
    <t>24 MESES</t>
  </si>
  <si>
    <t>https://community.secop.gov.co/Public/Tendering/OpportunityDetail/Index?noticeUID=CO1.NTC.2867209&amp;isFromPublicArea=True&amp;isModal=true&amp;asPopupView=true</t>
  </si>
  <si>
    <t>LINA MARCELA CASADIEGO MERCHAN_x000D_</t>
  </si>
  <si>
    <t xml:space="preserve">	FDLSC-CPS-364-2021</t>
  </si>
  <si>
    <t>109 DÍAS</t>
  </si>
  <si>
    <t>https://community.secop.gov.co/Public/Tendering/OpportunityDetail/Index?noticeUID=CO1.NTC.2240969&amp;isFromPublicArea=True&amp;isModal=False</t>
  </si>
  <si>
    <t>O21202020080585250</t>
  </si>
  <si>
    <t>LICITACION PÚBLICA</t>
  </si>
  <si>
    <t>PRESTACION DEL SERVICIO DE VIGILANCIA, GUARDA, CUSTODIA, MONITOREO DE ALARMAS Y SEGURIDAD PRIVADA CON ARMAS, MEDIOS TECNOLOGICOS Y CONTROL DE ACCESO PARA LOS USUARIOS, FUNCIONARIOS Y PERSONAS EN GENERAL, MEDIANTE EL ESTABLECIMIENTO DE CONTROL DE INGRESO Y SALIDA DE LAS INSTALACIONES DE LA ENTIDAD, Y PARA LOS BIENES MUEBLES E INMUEBLES EN LOS CUALES SE DESARROLLE LA MISIONALIDAD DE LA ALCALDIA LOCAL DE SAN CRISTOBAL Y DE TODOS AQUELLOS POR LOS CUALES LLEGASE A SER LEGALMENTE RESPONSABLE</t>
  </si>
  <si>
    <t>FDLSC-CPS-364-2022</t>
  </si>
  <si>
    <t>FDLSC-LP-002-2022</t>
  </si>
  <si>
    <t>SQUADRA SEGURIDAD LTDA</t>
  </si>
  <si>
    <t>IVAN EDUARDO GOMEZ</t>
  </si>
  <si>
    <t>Un (1) meses y veinte (20) días / 1 MES 8 DIAS/ 45 días/ un mes y 10 dias</t>
  </si>
  <si>
    <t>13 MESES 23 DIAS</t>
  </si>
  <si>
    <t>https://community.secop.gov.co/Public/Tendering/OpportunityDetail/Index?noticeUID=CO1.NTC.2875121&amp;isFromPublicArea=True&amp;isModal=true&amp;asPopupView=true</t>
  </si>
  <si>
    <t>20235420003153</t>
  </si>
  <si>
    <t>PRESTAR SUS SERVICIOS PROFESIONALES EN LO CONCERNIENTE A LA GESTIÓN TECNICA, ADMINISTRATIVA, FINANCIERA , DOCUMENTAL INTERNA, Y EXTERNA DE LA ALCALDÍA LOCAL DE SAN CRISTÓBAL PARA LOS PROYECTOS AMBIENTALES DEL PLAN DE DESARROLLO LOCAL, UN NUEVO CONTRATO SOCIAL Y AMBIENTAL PARA SAN CRISTÓBAL</t>
  </si>
  <si>
    <t>FDLSC-CPS-365-2021</t>
  </si>
  <si>
    <t>JUAN PABLO CARDONA OLAYA</t>
  </si>
  <si>
    <t>105 DÍAS</t>
  </si>
  <si>
    <t>https://community.secop.gov.co/Public/Tendering/OpportunityDetail/Index?noticeUID=CO1.NTC.2245106&amp;isFromPublicArea=True&amp;isModal=False</t>
  </si>
  <si>
    <t>PRESTAR LOS SERVICIOS DE APOYO LOGISTICO PARA LLEVAR A CABO EL PROCESO DE RENDICIÓN DE CUENTAS EN EL MARCO DEL PROYECTO 1873: SAN CRISTÓBAL AL SERVICIO DE LA CIUDADANIA.</t>
  </si>
  <si>
    <t>FDLSC-CPS-365-2022</t>
  </si>
  <si>
    <t>FDLSC-MIC-003-2022</t>
  </si>
  <si>
    <t>B2 NETWORKS S A S</t>
  </si>
  <si>
    <t>https://community.secop.gov.co/Public/Tendering/OpportunityDetail/Index?noticeUID=CO1.NTC.2900325&amp;isFromPublicArea=True&amp;isModal=true&amp;asPopupView=true</t>
  </si>
  <si>
    <t>CON ACTA DE INICIO</t>
  </si>
  <si>
    <t>FDLSC-CPS-366-2021</t>
  </si>
  <si>
    <t xml:space="preserve">LIGIA RUBIELA GOMEZ </t>
  </si>
  <si>
    <t>106 DÍAS</t>
  </si>
  <si>
    <t xml:space="preserve"> YEFFER CENEN MATEUS LEON</t>
  </si>
  <si>
    <t>https://community.secop.gov.co/Public/Tendering/OpportunityDetail/Index?noticeUID=CO1.NTC.2244922&amp;isFromPublicArea=True&amp;isModal=False</t>
  </si>
  <si>
    <t>LIOPNI ESPERANZA MORERO CARDONA</t>
  </si>
  <si>
    <t xml:space="preserve">O21202020070103010271311
/O212020200701030571359
</t>
  </si>
  <si>
    <t xml:space="preserve">SERVICIOS DE SEGUROS DE VIDA INDIVIDUAL/OTROS SERVICIOS DE SEGUROS DISTINTOS DE LOS SEGUROS DE VIDA N.C.P.
</t>
  </si>
  <si>
    <t>SELECCION ABREVIADA DE MENOR CUANTIA</t>
  </si>
  <si>
    <t>CONTRATAR UNA COMPAÑIA ASEGURADORA, AVALADA POR LA SUPERINTENDENCIA FINANCIERA, LOS SEGUROS QUE AMPAREN LOS BIENES MUEBLES E INMUEBLES, Y EN GENERAL, EL PATRIMONIO DEL FONDO DE DESARROLLO LOCAL DE SAN CRISTOBAL DE CONFORMIDAD CON LAS ESPECIFICACIONES TÉCNICAS DESCRITAS EN LOS PLIEGOS DE CONDICIONES.</t>
  </si>
  <si>
    <t>FDLSC-CS-366-2022</t>
  </si>
  <si>
    <t>FDLSC-SAMC-001-2022</t>
  </si>
  <si>
    <t>ASEGURADORA SOLIDARIA DE COLOMBIA-ENTIDAD COOPERATIVA</t>
  </si>
  <si>
    <t>294 DIAS</t>
  </si>
  <si>
    <t>49 DÍAS / 60 DÍAS</t>
  </si>
  <si>
    <t>403 DIAS</t>
  </si>
  <si>
    <t>https://community.secop.gov.co/Public/Tendering/OpportunityDetail/Index?noticeUID=CO1.NTC.2905509&amp;isFromPublicArea=True&amp;isModal=true&amp;asPopupView=true</t>
  </si>
  <si>
    <t xml:space="preserve"> 20235420003053</t>
  </si>
  <si>
    <t>FDLSC-CPS-367-2021</t>
  </si>
  <si>
    <t>JUSTO MAURICIO CEPEDA ARENAS</t>
  </si>
  <si>
    <t>107 DÍAS</t>
  </si>
  <si>
    <t>https://community.secop.gov.co/Public/Tendering/OpportunityDetail/Index?noticeUID=CO1.NTC.2246001&amp;isFromPublicArea=True&amp;isModal=False</t>
  </si>
  <si>
    <t>INTERVENTORIA</t>
  </si>
  <si>
    <t>INTV</t>
  </si>
  <si>
    <t>REALIZAR LA INTERVENTORIA TECNICA, ADMINISTRATIVA, FINANCIERA, JURIDICA, SOCIAL, AMBIENTAL Y SST AL CONTRATO QUE TIENE COMO OBJETO CONTRATAR A PRECIOS UNITARIOS, LAS OBRAS DE CONSTRUCCIÓN DE PARQUES VECINALES Y/O BOLSILLO DE LA LOCALIDAD DE SAN CRISTOBAL EN LA CIUDAD DE BOGOTÁ D.C, DE CONFORMIDAD CON LOS ESTUDIOS Y DISEÑOS ARQUITECTONICOS</t>
  </si>
  <si>
    <t>FDLSC-INTV-367-2022</t>
  </si>
  <si>
    <t>FDLSC-CMA-002-2022</t>
  </si>
  <si>
    <t>CONSORCIO PARQUES SC</t>
  </si>
  <si>
    <t>4 Meses</t>
  </si>
  <si>
    <t>https://community.secop.gov.co/Public/Tendering/OpportunityDetail/Index?noticeUID=CO1.NTC.2923330&amp;isFromPublicArea=True&amp;isModal=False</t>
  </si>
  <si>
    <t>SANDRA YINETH FAJARDO USAQUEN / DIEGO CABALLERO ROJAS</t>
  </si>
  <si>
    <t xml:space="preserve"> 20235420001653.</t>
  </si>
  <si>
    <t>PRESTAR LOS SERVICIOS PROFESIONALES EN EL AREA DE GESTION DE DESARROLLO LOCAL PARA EL SEGUIMIENTO ADMINISTRATIVO Y FINANCIERO A LA FORMULACIÓN Y EVALUACIÓN DE PROYECTOS DE INVERSIÓN DEL FDLSC RELACIONADOS CON EL SECTOR CULTURA EN LO REFERENTE A LAS MIPYMES Y/O EMPRENDIMIENTOS CULTURALES Y CREATIVOS</t>
  </si>
  <si>
    <t>FDLSC-CPS-368-2021</t>
  </si>
  <si>
    <t>JHON JAIRO RUIZ MARTINEZ</t>
  </si>
  <si>
    <t>https://community.secop.gov.co/Public/Tendering/OpportunityDetail/Index?noticeUID=CO1.NTC.2250920&amp;isFromPublicArea=True&amp;isModal=False</t>
  </si>
  <si>
    <t>SAN CRISTÓBAL CONSTRUYE ESPACIOS
PARA LA RECREACIÓN</t>
  </si>
  <si>
    <t>OBRA PÚBLICA</t>
  </si>
  <si>
    <t>CO</t>
  </si>
  <si>
    <t>CONTRATAR A PRECIOS UNITARIOS, LAS OBRAS DE CONSTRUCCIÓN DE PARQUES VECINALES Y/O BOLSILLO DE LA LOCALIDAD DE SAN CRISTOBAL EN LA CIUDAD DE BOGOTÁ D.C, DE CONFORMIDAD CON LOS ESTUDIOS Y DISEÑOS ARQUITECTONICOS Y DE INGENERIA PRODUCTO DEL CONTRATO 278 DE 201</t>
  </si>
  <si>
    <t>FDLSC-CO-368-2022</t>
  </si>
  <si>
    <t>FDLSC-LP-001-2022</t>
  </si>
  <si>
    <t>ESTUDIOS E INGENIERIA SAS</t>
  </si>
  <si>
    <t>https://community.secop.gov.co/Public/Tendering/OpportunityDetail/Index?noticeUID=CO1.NTC.2892957&amp;isFromPublicArea=True&amp;isModal=False</t>
  </si>
  <si>
    <t>PRESTAR SUS SERVICIOS TÉCNICOS O TECNOLÓGICOS PARA LA GESTIÓN DEL RIESGO, A LA LUZ DEL PLAN DE DESARROLLO 2021-2024 "UN NUEVO CONTRATO AMBIENTAL Y SOCIAL PARA SAN CRISTÓBAL.</t>
  </si>
  <si>
    <t>FDLSC-CPS-369-2021</t>
  </si>
  <si>
    <t>https://community.secop.gov.co/Public/Tendering/OpportunityDetail/Index?noticeUID=CO1.NTC.2251518&amp;isFromPublicArea=True&amp;isModal=False</t>
  </si>
  <si>
    <t> </t>
  </si>
  <si>
    <t>O21202020080484222</t>
  </si>
  <si>
    <t>SERVICIOS DE ACCESO A INTERNET DE BANDA ANCHA</t>
  </si>
  <si>
    <t>PRESTAR EL SERVICIO DE UN (1) CANAL DEDICADO DE INTERNET DE 80 MBPS AL FONDO DE DESARROLLO LOCAL DE SAN CRISTOBAL PARA LA INTERCONEXIÓN CON SECRETARIA DE GOBIERNO</t>
  </si>
  <si>
    <t>FDLSC-CTOI-369-2022</t>
  </si>
  <si>
    <t>FDLSC-CD-174-2022</t>
  </si>
  <si>
    <t>LUISA FERNANDA ROJAS CAÑÓN</t>
  </si>
  <si>
    <t>https://community.secop.gov.co/Public/Tendering/OpportunityDetail/Index?noticeUID=CO1.NTC.2987709&amp;isFromPublicArea=True&amp;isModal=False</t>
  </si>
  <si>
    <t>FDLSC-CPS-370-2021</t>
  </si>
  <si>
    <t>101 DÍAS</t>
  </si>
  <si>
    <t>https://community.secop.gov.co/Public/Tendering/OpportunityDetail/Index?noticeUID=CO1.NTC.2247955&amp;isFromPublicArea=True&amp;isModal=False</t>
  </si>
  <si>
    <t>O2120201004024299991</t>
  </si>
  <si>
    <t>ARTÍCULOS N.C.P. DE FERRETERÍA Y CERRAJERÍA</t>
  </si>
  <si>
    <t>SUMINISTRO</t>
  </si>
  <si>
    <t>ADQUISICIÓN DE MATERIALES ELÉCTRICOS Y DE FERRETERÍA PARA EL MANTENIMIENTO LOCATIVO DE LAS INSTALACIONES Y/O LOS BIENES DE LA ALCALDÍA LOCAL DE SAN CRISTOBAL A PRECIOS UNITARIOS A MONTO AGOTABLE</t>
  </si>
  <si>
    <t>FDLSC-CSU-370-2022</t>
  </si>
  <si>
    <t>FDLSC-MIC-004-2022</t>
  </si>
  <si>
    <t>INVERSIONES RODRÍGUEZ RINCON &amp; CIA</t>
  </si>
  <si>
    <t>https://community.secop.gov.co/Public/Tendering/OpportunityDetail/Index?noticeUID=CO1.NTC.2959755&amp;isFromPublicArea=True&amp;isModal=False</t>
  </si>
  <si>
    <t>FDLSC-CPS-371-2021</t>
  </si>
  <si>
    <t>https://community.secop.gov.co/Public/Tendering/OpportunityDetail/Index?noticeUID=CO1.NTC.2247950&amp;isFromPublicArea=True&amp;isModal=False</t>
  </si>
  <si>
    <t>SELECCION ABREVIADA SUBASTA INVERSA</t>
  </si>
  <si>
    <t>SUMINISTRO DE ELEMENTOS DE CONSTRUCCIÓN, HERRAMIENTAS Y FERRETERÍA NECESARIOS PARA LA REHABILITACIÓN, MANTENIMIENTO DE LA MALLA VIAL, ESPACIO PÚBLICO Y CICLO-INFRAESTRUCTURA DE LA LOCALIDAD DE SAN CRISTOBAL, A MONTO AGOTABLE</t>
  </si>
  <si>
    <t>FDLSC-CSU-371-2022</t>
  </si>
  <si>
    <t>FDLSC-SASI-001-2022</t>
  </si>
  <si>
    <t xml:space="preserve">COMERCIALIZADORA ELECTROMERO SAS </t>
  </si>
  <si>
    <t>3 Meses</t>
  </si>
  <si>
    <t>https://community.secop.gov.co/Public/Tendering/OpportunityDetail/Index?noticeUID=CO1.NTC.2942362&amp;isFromPublicArea=True&amp;isModal=False</t>
  </si>
  <si>
    <t xml:space="preserve">SANDRA YINETH FAJARDO USAQUEN - AHYDA ROCIO QUIROGA PIRAQUIVE </t>
  </si>
  <si>
    <r>
      <rPr>
        <strike/>
        <sz val="9"/>
        <color rgb="FF000000"/>
        <rFont val="Century Gothic"/>
        <family val="2"/>
      </rPr>
      <t xml:space="preserve">20225420013203
</t>
    </r>
    <r>
      <rPr>
        <sz val="9"/>
        <color rgb="FF000000"/>
        <rFont val="Century Gothic"/>
        <family val="2"/>
      </rPr>
      <t>20235420001683</t>
    </r>
  </si>
  <si>
    <t>PRESTAR SUS SERVICIOS DE APOYO ASISTENCIAL PARA REALIZAR LA ORIENTACIÓN Y ASISTENCIA ADMINISTRATIVA EN EL ÁREA DE GESTIÓN DEL DESARROLLO LOCAL DE LA INFORMACIÓN.</t>
  </si>
  <si>
    <t>FDLSC-CPS-372-2021</t>
  </si>
  <si>
    <t>FERNANDO ALFREDO CIFUENTES GARCÍA</t>
  </si>
  <si>
    <t>104 DÍAS</t>
  </si>
  <si>
    <t>https://community.secop.gov.co/Public/Tendering/OpportunityDetail/Index?noticeUID=CO1.NTC.2248715&amp;isFromPublicArea=True&amp;isModal=False</t>
  </si>
  <si>
    <t>ATENCIÓN AL CLIENTE</t>
  </si>
  <si>
    <t>CONTRATAR LOS SERVICIOS NECESARIOS PARA EL DESARROLLO DE ACTIVIDADES DE COORDINACIÓN PEDAGÓGICA, LOGÍSTICA, ARTÍSTICA Y PUBLICIDAD EN EL MARCO DE LA CONMEMORACIÓN DE LA CIUDADANÍA PLENA DE MUJERES LESBIANAS, BISEXUALES Y TRANS EN SAN CRISTÓBAL.</t>
  </si>
  <si>
    <t>FDLSC-CPS-372-2022</t>
  </si>
  <si>
    <t>FDLSC-MIC-006-2022</t>
  </si>
  <si>
    <t>SALAMYM LTDA</t>
  </si>
  <si>
    <t>https://community.secop.gov.co/Public/Tendering/OpportunityDetail/Index?noticeUID=CO1.NTC.2979119&amp;isFromPublicArea=True&amp;isModal=False</t>
  </si>
  <si>
    <t>FDLSC-CPS-373-2021</t>
  </si>
  <si>
    <t>103 DÍAS</t>
  </si>
  <si>
    <t>https://community.secop.gov.co/Public/Tendering/OpportunityDetail/Index?noticeUID=CO1.NTC.2249209&amp;isFromPublicArea=True&amp;isModal=False</t>
  </si>
  <si>
    <t>CONTRATA EL SUMINISTRO DE MATERIALES ASFALTICOS, DE BASE Y SUB-BASE GRANULAR, DISPOSICIÓN FINAL DE ESCOMBROS Y DEMÁS ELEMENTOS REQUERIDOS PARA LA REHABILITACIÓN, MANTENIMIENTO DE LA MALLA VIAL, ESPACIO PÚBLICO Y CICLO-INFRAESTRUCTURA DE LA LOCALIDAD DE SAN CRISTOBAL, A MONTO AGOTABLE</t>
  </si>
  <si>
    <t>FDLSC-CSU-373-2022</t>
  </si>
  <si>
    <t>FDLSC-SASI-002-2022</t>
  </si>
  <si>
    <t>PAVIOBRAS SAS</t>
  </si>
  <si>
    <t>1 MES/ 2 MESES</t>
  </si>
  <si>
    <t>1 mes a partir del 28 de Junio</t>
  </si>
  <si>
    <t>Suspendido</t>
  </si>
  <si>
    <t>https://community.secop.gov.co/Public/Tendering/OpportunityDetail/Index?noticeUID=CO1.NTC.2935631&amp;isFromPublicArea=True&amp;isModal=False</t>
  </si>
  <si>
    <r>
      <rPr>
        <strike/>
        <sz val="9"/>
        <color rgb="FF000000"/>
        <rFont val="Century Gothic"/>
        <family val="2"/>
      </rPr>
      <t xml:space="preserve">20225420013203
</t>
    </r>
    <r>
      <rPr>
        <sz val="9"/>
        <color rgb="FF000000"/>
        <rFont val="Century Gothic"/>
        <family val="2"/>
      </rPr>
      <t>20235420001663</t>
    </r>
  </si>
  <si>
    <t>APOYAR JURIDICAMENTE LA EJECUCION DE LAS ACCIONES REQUERIDAS PARA EL TRÁMITE E EIMPULSO PROCESAL DE LAS ACTUACIONES CONTRAVENCIONALES Y/O QUERELLAS QUE CURSEN EN LAS INSPECCIONES DE POLICIA DE LA LOCALIDAD</t>
  </si>
  <si>
    <t>FDLSC-CPS-374-2021</t>
  </si>
  <si>
    <t>https://community.secop.gov.co/Public/Tendering/OpportunityDetail/Index?noticeUID=CO1.NTC.2250532&amp;isFromPublicArea=True&amp;isModal=False</t>
  </si>
  <si>
    <t>O23011601210000001803
O23011601240000001858</t>
  </si>
  <si>
    <t>SAN CRISTÓBAL PROMOTORA DEL ARTE, LA CULTURA Y EL PATRIMONIO
SAN CRISTÓBAL CREATIVA</t>
  </si>
  <si>
    <t>CVNI</t>
  </si>
  <si>
    <t>Aunar esfuerzos técnicos, administrativos y financieros con el fin de desarrollar acciones articuladas entre la SCRD, el IDARTES y los Fondos de Desarrollo Local, orientadas a fomentar procesos de formación, cualificación, fortalecimiento de los agentes culturales territoriales del Distrito Capital, en el marco de la generación y circulación de bienes y servicios culturales, artisticos y patrimoniales de conformidad con las iniciativas priorizadas y concertadas en la estrategia Distrital "Presupuestos Participativos" y/o de las concertaciones con los grupos de interés de las localidades y a las acciones adelantadas en el "Proceso Misional de Fomento", de acuerdo con los proyectos a ejecutar asociados a las metas de cada localidad en el programa "Es Cultura Local 2022".</t>
  </si>
  <si>
    <t>FDLSC-CVNI-374-2022</t>
  </si>
  <si>
    <t>FDLSC-CD-176-2022</t>
  </si>
  <si>
    <t>FLDSC-IDARTES-SECRETARIA DE CULTURA</t>
  </si>
  <si>
    <t>899999061-9/900413030-9/8999999061-9</t>
  </si>
  <si>
    <t>https://www.contratos.gov.co/consultas/detalleProceso.do?numConstancia=22-22-36865&amp;g-recaptcha-response=03ANYolqsJE-6O_vQJOChod67mHaono8UeqgyLP06RRKI7UWEmia8gTw1SkaVLKV1FyGEgNd1WGDZQnZiF6IBBsI0-95z7Pug6CJSJTkQzZV1h5A2r60_zH5LhM0lEOopHSmdSEgiuLhpXYIh3VJWYM2S8rWC1mgXNC59KAByJqiOpr0vlAj1Uhc1RNHLZVp9u_WtKnj9F_nwqbwF9pOA9--EXJoZbXZ4wRg6WWWlvnyupHcqupx5oiB0YSdAnm64DGZ6p84ssrqxJ0ezoBQ3mNwOI44Pg5Tv4zl_q_IwkF7VkGCkjYF63-oWUwxvD14VabG_Wx6MbF24SDDN1koecTtQGHbp9axeGEc5YQRbUop5SQCzEIms1wiUiN8jccflKD2bssezzosviXac9_yhYWBC4NdpWsJNl7oueK-AVepNPvMJSGLbkmAtvhc8sx-mhy4Y9ffpH0FejhkPh9-l0jR9O9wJJC55e0A</t>
  </si>
  <si>
    <t>20235410000063</t>
  </si>
  <si>
    <t>FDLSC-CPS-375-2021</t>
  </si>
  <si>
    <t>https://community.secop.gov.co/Public/Tendering/OpportunityDetail/Index?noticeUID=CO1.NTC.2251360&amp;isFromPublicArea=True&amp;isModal=False</t>
  </si>
  <si>
    <t>PRESTAR SUS SERVICIOS PROFESIONALES EN EL FDLSC PARA REALIZAR LA FORMULACIÓN, SEGUIMIENTO Y APOYO A LA SUPERVISIÓN DE LOS PROCESOS CONTRACTUALES DERIVADOS DE LOS PROYECTOS DE CULTURA QUE LE SEAN ASIGNADOS EN EL MARCO DEL PLAN DE DESARROLLO LOCAL 2021-2024.</t>
  </si>
  <si>
    <t>FDLSC-CPS-375-2022</t>
  </si>
  <si>
    <t>FDLSC-CD-177-2022</t>
  </si>
  <si>
    <t>30 DIAS</t>
  </si>
  <si>
    <t>https://community.secop.gov.co/Public/Tendering/OpportunityDetail/Index?noticeUID=CO1.NTC.3031051&amp;isFromPublicArea=True&amp;isModal=False</t>
  </si>
  <si>
    <t>PRESTAR SUS SERVICIOS TECNICOS EN EL AREA DE GESTION DEL DESARROLLO LOCAL PARA APOYAR EN LAS TAREAS OPERATIVAS DE CARÁCTER ARCHIVÍSTICO DESARROLLADAS EN LA ALCALDÍA LOCAL PARA GARANTIZAR LA APLICACIÓN CORRECTA DE LOS PROCEDIMIENTOS TÉCNICOS</t>
  </si>
  <si>
    <t>FDLSC-CPS-376-2021</t>
  </si>
  <si>
    <t>104 DIAS</t>
  </si>
  <si>
    <t>https://community.secop.gov.co/Public/Tendering/OpportunityDetail/Index?noticeUID=CO1.NTC.2251782&amp;isFromPublicArea=True&amp;isModal=False</t>
  </si>
  <si>
    <t>O2120201003023215304</t>
  </si>
  <si>
    <t>CAJAS PLEGADIZAS Y ESTUCHES DE CARTÓN</t>
  </si>
  <si>
    <t>COMPRAVENTA</t>
  </si>
  <si>
    <t>CV</t>
  </si>
  <si>
    <t>ADQUISICIÓN DE UNIDADES DE CONSERVACIÓN PARA EL ACERVO DOCUMENTAL (CAJAS Y CARPETAS) PARA EL ARCHIVO DE LA ALCALDÍA LOCAL DE SAN CRISTÓBAL</t>
  </si>
  <si>
    <t>FDLSC-CV-376-2022</t>
  </si>
  <si>
    <t>FDLSC-MIC-005-2022</t>
  </si>
  <si>
    <t>COMERCIALIZADORA VIMEL LTDA</t>
  </si>
  <si>
    <t>https://community.secop.gov.co/Public/Tendering/OpportunityDetail/Index?noticeUID=CO1.NTC.3011123&amp;isFromPublicArea=True&amp;isModal=False</t>
  </si>
  <si>
    <r>
      <t>ELIANA GIZETH TRIANA TORRES</t>
    </r>
    <r>
      <rPr>
        <sz val="9"/>
        <color rgb="FF000000"/>
        <rFont val="Century Gothic"/>
        <family val="2"/>
      </rPr>
      <t xml:space="preserve">
MÓNICA ALEXANDRA GÓMEZ</t>
    </r>
  </si>
  <si>
    <r>
      <rPr>
        <strike/>
        <sz val="9"/>
        <color rgb="FF000000"/>
        <rFont val="Century Gothic"/>
        <family val="2"/>
      </rPr>
      <t>20225420011093</t>
    </r>
    <r>
      <rPr>
        <sz val="9"/>
        <color rgb="FF000000"/>
        <rFont val="Century Gothic"/>
        <family val="2"/>
      </rPr>
      <t>-
20225420001363</t>
    </r>
  </si>
  <si>
    <t xml:space="preserve">	FDLSC-CPS-377-2021</t>
  </si>
  <si>
    <t>https://community.secop.gov.co/Public/Tendering/OpportunityDetail/Index?noticeUID=CO1.NTC.2251516&amp;isFromPublicArea=True&amp;isModal=False</t>
  </si>
  <si>
    <t>FDLSC-CPS-377-2022</t>
  </si>
  <si>
    <t>FDLSC-CD-178-2022</t>
  </si>
  <si>
    <t>https://community.secop.gov.co/Public/Tendering/OpportunityDetail/Index?noticeUID=CO1.NTC.3059384&amp;isFromPublicArea=True&amp;isModal=False</t>
  </si>
  <si>
    <t>20225420012073</t>
  </si>
  <si>
    <t>PRESTAR SUS SERVICIOS DE APOYO TÉCNICOS EN EL DESPACHO DEL ALCALDE LOCAL, ACOMPAÑANDO LAS ACTIVIDADES ADMINISTRATIVAS Y OPERATIVAS GENERALES DEL DESPACHO, APLICANDO LA NORMATIVIDAD VIGENTE PARA TODOS LOS PROCESOS Y PROCEDIMIENTOS ESTABLECIDOS</t>
  </si>
  <si>
    <t>FDLSC-CPS-378-2021</t>
  </si>
  <si>
    <t>https://community.secop.gov.co/Public/Tendering/OpportunityDetail/Index?noticeUID=CO1.NTC.2252113&amp;isFromPublicArea=True&amp;isModal=False</t>
  </si>
  <si>
    <t>COP</t>
  </si>
  <si>
    <t>EJECUTAR A MONTO AGOTABLE POR EL SISTEMA DE PRECIOS UNITARIOS FIJOS SIN FÓRMULA DE REAJUSTE LAS OBRAS Y ACTIVIDADES PARA LA CONSERVACIÓN DE PUENTES VEHICULARES Y/O PEATONALES DE LA LOCALIDAD DE SAN CRISTÓBAL.”</t>
  </si>
  <si>
    <t>FDLSC-COP-378-2022</t>
  </si>
  <si>
    <t>FDLSC-LP-003-2022</t>
  </si>
  <si>
    <t>INGENIERIA Y DESARROLLO URBANISTICO SAS</t>
  </si>
  <si>
    <t>1,5 MESES</t>
  </si>
  <si>
    <t>7 MESES 15 DIAS</t>
  </si>
  <si>
    <t>https://community.secop.gov.co/Public/Tendering/OpportunityDetail/Index?noticeUID=CO1.NTC.2980638&amp;isFromPublicArea=True&amp;isModal=False</t>
  </si>
  <si>
    <t>ICOD CONSTRUCCIONES Y PROYECTOS SAS</t>
  </si>
  <si>
    <t>FDLSC-INTV-379-2022</t>
  </si>
  <si>
    <t>FDLSC-CPS-379-2021</t>
  </si>
  <si>
    <t>https://community.secop.gov.co/Public/Tendering/OpportunityDetail/Index?noticeUID=CO1.NTC.2252087&amp;isFromPublicArea=True&amp;isModal=False</t>
  </si>
  <si>
    <t>REALIZAR LA INTERVENTORÍA TÉCNICA, ADMINISTRATIVA, FINANCIERA, JURÍDICA, SOCIAL, AMBIENTAL Y SST AL CONTRATO DE OBRA CUYO OBJETO ES EJECUTAR A MONTO AGOTABLE POR EL SISTEMA DE PRECIOS UNITARIOS FIJOS SIN FÓRMULA DE REAJUSTE LAS OBRAS Y ACTIVIDADES PARA LA CONSERVACIÓN DE PUENTES VEHICULARES Y/O PEATONALES DE LA LOCALIDAD DE SAN CRISTÓBAL</t>
  </si>
  <si>
    <t>FDLSC-CMA-003-2022</t>
  </si>
  <si>
    <t>https://community.secop.gov.co/Public/Tendering/OpportunityDetail/Index?noticeUID=CO1.NTC.2979231&amp;isFromPublicArea=True&amp;isModal=False</t>
  </si>
  <si>
    <t>NICOLAS CUEVAS RAMIREZ - SANDRA YINETH FAJARDO USAQUEN</t>
  </si>
  <si>
    <r>
      <rPr>
        <strike/>
        <sz val="9"/>
        <color rgb="FF000000"/>
        <rFont val="Century Gothic"/>
        <family val="2"/>
      </rPr>
      <t xml:space="preserve">20225420011743
</t>
    </r>
    <r>
      <rPr>
        <sz val="9"/>
        <color rgb="FF000000"/>
        <rFont val="Century Gothic"/>
        <family val="2"/>
      </rPr>
      <t>20235420001683</t>
    </r>
  </si>
  <si>
    <t>FDLSC-CPS-380-2021</t>
  </si>
  <si>
    <t>https://community.secop.gov.co/Public/Tendering/OpportunityDetail/Index?noticeUID=CO1.NTC.2252130&amp;isFromPublicArea=True&amp;isModal=False</t>
  </si>
  <si>
    <t>PRESTAR SUS SERVICIOS TÉCNICOS PARA REALIZAR EL ACOMPAÑAMIENTO OPERATIVO Y COMUNITARIO DE LAS JUNTAS DE ACCIÓN COMUNAL, INSTANCIAS DE PARTICIPACION, SECTORES POBLACIONALES Y SU INTERLOCUCIÓN CON LA JUNTA ADMINISTRADORA LOCAL DE SAN CRISTÓBAL.</t>
  </si>
  <si>
    <t>FDLSC-CPS-380-2022</t>
  </si>
  <si>
    <t>FDLSC-CD-179-2022</t>
  </si>
  <si>
    <t>JOSE MIGUEL MOLINA VEGA</t>
  </si>
  <si>
    <t>5 MESES 15 DIAS</t>
  </si>
  <si>
    <t>https://community.secop.gov.co/Public/Tendering/OpportunityDetail/Index?noticeUID=CO1.NTC.3059852&amp;isFromPublicArea=True&amp;isModal=False</t>
  </si>
  <si>
    <t>20225420000113</t>
  </si>
  <si>
    <t>PRESTAR SERVICIOS PROFESIONALES EN EL ÁREA DE GESTIÓN DE DESARROLLO LOCAL PARA LA FORMULACIÓN, EVALUACIÓN, Y SEGUIMIENTO DE LOS PROYECTOS DE INVERSIÓN LOCAL No 1724, 1790 y LOS COMPONENTES UNO, DOS Y TRES DEL PROYECTO 1811 EN CUMPLIMIENTO DEL PLAN DE DESARROLLO 2021 - 2024</t>
  </si>
  <si>
    <t>FDLSC-CPS-381-2021</t>
  </si>
  <si>
    <t>https://community.secop.gov.co/Public/Tendering/OpportunityDetail/Index?noticeUID=CO1.NTC.2254135&amp;isFromPublicArea=True&amp;isModal=False</t>
  </si>
  <si>
    <t>DIANA KATHERINE RIVERA JIMENEZ</t>
  </si>
  <si>
    <t>PRESTAR SERVICIOS ASISTENCIALES EN EL ÁREA DE GESTIÓN DEL DESARROLLO LOCAL,PARA TEMAS DE PLANEACIÓN PROYECTOS CULTURALES, PARA LOGRAR EL CUMPLIMIENTO DE LAS METAS DEL PLAN DE DESARROLLO LOCAL 2021 - 2024</t>
  </si>
  <si>
    <t>FDLSC-CPS-381-2022</t>
  </si>
  <si>
    <t>FDLSC-CD-180-2022</t>
  </si>
  <si>
    <t>https://community.secop.gov.co/Public/Tendering/OpportunityDetail/Index?noticeUID=CO1.NTC.3059825&amp;isFromPublicArea=True&amp;isModal=true&amp;asPopupView=true</t>
  </si>
  <si>
    <t>20225420012113</t>
  </si>
  <si>
    <t>APOYAR TÉCNICAMENTE LAS DISTINTAS ETAPAS DE LOS PROCESOS DE COMPETENCIA DE LA ALCALDÍA LOCAL PARA LA DEPURACIÓN DE ACTUACIONES ADMINISTRATIVAS</t>
  </si>
  <si>
    <t>FDLSC-CPS-382-2021</t>
  </si>
  <si>
    <t>https://community.secop.gov.co/Public/Tendering/OpportunityDetail/Index?noticeUID=CO1.NTC.2253859&amp;isFromPublicArea=True&amp;isModal=False</t>
  </si>
  <si>
    <t>FDLSC-CPS-382-2022</t>
  </si>
  <si>
    <t>FDLSC-CD-181-2022</t>
  </si>
  <si>
    <t>https://community.secop.gov.co/Public/Tendering/OpportunityDetail/Index?noticeUID=CO1.NTC.3103253&amp;isFromPublicArea=True&amp;isModal=true&amp;asPopupView=true</t>
  </si>
  <si>
    <t>20225420012123</t>
  </si>
  <si>
    <t>FDLSC-CPS-383-2021</t>
  </si>
  <si>
    <t>116 DÍAS</t>
  </si>
  <si>
    <t>https://community.secop.gov.co/Public/Tendering/OpportunityDetail/Index?noticeUID=CO1.NTC.2253764&amp;isFromPublicArea=True&amp;isModal=False</t>
  </si>
  <si>
    <t>PRESTAR SUS SERVICIOS PROFESIONALES PARA APOYAR EL AREA DE DESARROLLO  LOCAL EN LOS PROCESOS CONTABLES Y FINANCIEROS, ASI COMO LOS PROCESOS DE  ANALISIS, REVISIÓN Y CAUSACIÓN CONTABLE DEL PAGO DE LOS CONTRATOS DEL FONDO DE DESARROLLO LOCAL, APLICANDO LA NORMATIVIDAD VIGENTE</t>
  </si>
  <si>
    <t>FDLSC-CPS-383-2022</t>
  </si>
  <si>
    <t>FDLSC-CD-182-2022</t>
  </si>
  <si>
    <t>DEICY MARCELA AYALA RUIZ</t>
  </si>
  <si>
    <t>LEVANTAMIENTO CLAUSULA PLAZO</t>
  </si>
  <si>
    <t>https://community.secop.gov.co/Public/Tendering/OpportunityDetail/Index?noticeUID=CO1.NTC.3091043&amp;isFromPublicArea=True&amp;isModal=true&amp;asPopupView=true</t>
  </si>
  <si>
    <t>20225420019173</t>
  </si>
  <si>
    <t>PRESTAR SUS SERVICIOS TÉCNICOS EN EL ÁREA GESTIÓN DEL DESARROLLO LOCAL EN TEMAS DE INFRAESTRUCTURA EN MARCO DEL PLAN DE DESARROLLO LOCAL 2021-2024</t>
  </si>
  <si>
    <t>FDLSC-CPS-384-2021</t>
  </si>
  <si>
    <t>https://community.secop.gov.co/Public/Tendering/OpportunityDetail/Index?noticeUID=CO1.NTC.2253942&amp;isFromPublicArea=True&amp;isModal=False</t>
  </si>
  <si>
    <t>FDLSC-CPS-384-2022</t>
  </si>
  <si>
    <t>PRESTAR SERVICIOS PROFESIONALES EN EL ÁREA DE GESTIÓN DE DESARROLLO LOCAL PARA LA FORMULACIÓN, EVALUACIÓN, PRESENTACIÓN Y SEGUIMIENTO A PROYECTOS DE INVERSIÓN LOCAL, ASI CÓMO EL APOYO PARA EL REGISTRO DE LOS MISMOS EN LOS DIFERENTES SISTEMAS DE INFORMACIÓN</t>
  </si>
  <si>
    <t>FDLSC-CPS-385-2021</t>
  </si>
  <si>
    <t>11 DÍAS</t>
  </si>
  <si>
    <t>https://community.secop.gov.co/Public/Tendering/OpportunityDetail/Index?noticeUID=CO1.NTC.2256618&amp;isFromPublicArea=True&amp;isModal=False</t>
  </si>
  <si>
    <t>FDLSC-CPS-385-2022</t>
  </si>
  <si>
    <t>PRESTAR SUS SERVICIOS PROFESIONALES PARA QUE REALICE LAS ACTIVIDADES CONCERNIENTES A LOS TRÁMITES RELACIONADOS CON EL ÁREA DE DESARROLLO LOCAL EN EL MARCO DEL PLAN DE DESARROLLO 2021-2024</t>
  </si>
  <si>
    <t>FDLSC-CPS-386-2021</t>
  </si>
  <si>
    <t>98 DÍAS</t>
  </si>
  <si>
    <t>https://community.secop.gov.co/Public/Tendering/OpportunityDetail/Index?noticeUID=CO1.NTC.2261713&amp;isFromPublicArea=True&amp;isModal=False</t>
  </si>
  <si>
    <t>FDLSC-CPS-386-2022</t>
  </si>
  <si>
    <t>PRESTAR SUS SERVICIOS PROFESIONALES PARA LA GESTIÓN DEL RIESGO, A LA LUZ DEL PLAN DE DESARROLLO 2021-2024, UN NUEVO CONTRATO AMBIENTAL Y SOCIAL PARA SAN CRISTÓBAL</t>
  </si>
  <si>
    <t xml:space="preserve">	FDLSC-CPS-387-2021</t>
  </si>
  <si>
    <t>https://community.secop.gov.co/Public/Tendering/OpportunityDetail/Index?noticeUID=CO1.NTC.2261083&amp;isFromPublicArea=True&amp;isModal=False</t>
  </si>
  <si>
    <t>FDLSC-CPS-387-2022</t>
  </si>
  <si>
    <t>FDLSC-CD-184-2022</t>
  </si>
  <si>
    <t>LIZETH PAOLA GAMBA CASALLAS</t>
  </si>
  <si>
    <t>https://community.secop.gov.co/Public/Tendering/OpportunityDetail/Index?noticeUID=CO1.NTC.3139392&amp;isFromPublicArea=True&amp;isModal=true&amp;asPopupView=true</t>
  </si>
  <si>
    <t>PRESTAR LOS SERVICIOS PROFESIONALES A LA ALCALDÍA LOCAL DE SAN CRISTÓBAL PARA LA EJECUCIÓN DE LAS ACTIVIDADES Y PROCESOS ADMINISTRATIVOS Y DE CAMPO RELACIONADOS CON LA REACTIVACIÓN ECONÓMICA, EN EL MARCO DE LAS NECESIDADES DEL FONDO DE DESARROLLO LOCAL Y DINAMIZACIÓN PARA LA EJECUCIÓN DE LOS PROYECTOS QUE HACEN PARTE DEL PLAN DE DESARROLLO LOCAL</t>
  </si>
  <si>
    <t>FDLSC-CPS-388-2021</t>
  </si>
  <si>
    <t>102 DÍAS</t>
  </si>
  <si>
    <t>https://community.secop.gov.co/Public/Tendering/OpportunityDetail/Index?noticeUID=CO1.NTC.2258863&amp;isFromPublicArea=True&amp;isModal=False</t>
  </si>
  <si>
    <t>PRESTAR LOS SERVICIOS TÉCNICOS PARA LA OPERACIÓN, SEGUIMIENTO Y CUMPLIMIENTO DE LOS PROCESOS Y PROCEDIMIENTOS DEL SERVICIO APOYOS ECONÓMICOS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t>
  </si>
  <si>
    <t>FDLSC-CPS-388-2022</t>
  </si>
  <si>
    <t>FDLSC-CD-185-2022</t>
  </si>
  <si>
    <t>https://community.secop.gov.co/Public/Tendering/OpportunityDetail/Index?noticeUID=CO1.NTC.3066926&amp;isFromPublicArea=True&amp;isModal=true&amp;asPopupView=true</t>
  </si>
  <si>
    <t>PRESTAR SERVICIOS PROFESIONALES ESPECIALIZADOS PARA APOYAR AL DESPACHO DEL ALCALDE LOCAL DE SAN CRISTÓBAL EN LA REVISIÓN, VERIFICACIÓN Y ACOMPAÑAMIENTO DE LOS ASPECTOS ADMINISTRATIVOS Y GERENCIALES DE LOS ASUNTOS RELACIONADOS CON ACCESIBILIDAD UNIVERSAL Y LA GARANTÍA DE LOS DERECHOS DE LAS PERSONAS CON DISCAPACIDAD, EN EL EL DESARROLLO DE LOS PROCESOS DE MALLA VIAL, ESPACIO PÚBLICO, INFRAESTRUCTURA DE OBRAS DE INGENIERÍA O ARQUITECTURA DEL FDLSC, DE CONFORMIDAD CON EL MARCO NORMATIVO APLICABLE E</t>
  </si>
  <si>
    <t>FDLSC-CPS-389-2021</t>
  </si>
  <si>
    <t>https://community.secop.gov.co/Public/Tendering/OpportunityDetail/Index?noticeUID=CO1.NTC.2263660&amp;isFromPublicArea=True&amp;isModal=False</t>
  </si>
  <si>
    <t>FDLSC-CPS-389-2022</t>
  </si>
  <si>
    <t>FDLSC-CD-186-2022</t>
  </si>
  <si>
    <t>https://community.secop.gov.co/Public/Tendering/OpportunityDetail/Index?noticeUID=CO1.NTC.3078890&amp;isFromPublicArea=True&amp;isModal=true&amp;asPopupView=true</t>
  </si>
  <si>
    <t>20225420012563</t>
  </si>
  <si>
    <t>FDLSC-CPS-390-2021</t>
  </si>
  <si>
    <t>LAURA FERNANDA GARCIA RODRIGUEZ</t>
  </si>
  <si>
    <t>https://community.secop.gov.co/Public/Tendering/OpportunityDetail/Index?noticeUID=CO1.NTC.2269651&amp;isFromPublicArea=True&amp;isModal=False</t>
  </si>
  <si>
    <t>JOHN JAIRO RUIZ MARTINEZ</t>
  </si>
  <si>
    <t>PRESTAR SUS SERVICIOS PROFESIONALES ESPECIALIZADOS COMO APOYO AL DESPACHO PARA LA GESTIÓN DE LOS ASUNTOS RELACIONADOS CON EL FORTALECIMIENTO A LOS PROCESOS CIUDADANOS DE GESTIÓN DE ECOBARRIOS EN LA LOCALIDAD DE SAN CRISTÓBAL, DE CONFORMIDAD CON EL MARCO NORMATIVO APLICABLE EN LA MATERIA.</t>
  </si>
  <si>
    <t>FDLSC-CPS-146-2022</t>
  </si>
  <si>
    <t>FDLSC-CD-073-2022</t>
  </si>
  <si>
    <t>JUAN CARLOS CASTELLANOS PUENTES</t>
  </si>
  <si>
    <t>https://community.secop.gov.co/Public/Tendering/OpportunityDetail/Index?noticeUID=CO1.NTC.2683008&amp;isFromPublicArea=True&amp;isModal=true&amp;asPopupView=true</t>
  </si>
  <si>
    <t>CONTRATAR A MONTO AGOTABLE EL SUMINISTRO DE INSUMOS, REFRIGERIOS Y ELEMENTOS DE MERCHANDISING REQUERIDOS PARA EL DESARROLLO LOGISTICO Y OPERATIVO DEL PROGRAMA RETO LOCAL JOVENES Y ENTORNOS SEGUROS EN LA LOCALIDAD DE SAN CRISTÓBAL" POR EL LOTE 1</t>
  </si>
  <si>
    <t>FDLSC-CSU-391-2021</t>
  </si>
  <si>
    <t>UNION TEMPORAL C2 FERNANDO</t>
  </si>
  <si>
    <t>901522431-1</t>
  </si>
  <si>
    <t>FDLSC-CPS-391-2022</t>
  </si>
  <si>
    <t>PRESTAR SUS SERVICIOS PROFESIONALES ESPECIALIZADOS PARA LA GESTIÓN EN EL AREA DE DESARROLLO LOCAL DE SAN CRISTOBAL, EN EL APOYO DE LA FORMULACION, PLANEACION, PRESENTACIÓN Y SEGUIMIENTO DE LOS PROYECTOS DE INFRAESTRUCTURA Y OBRAS CIVILES QUE DESARROLLE LA ENTIDAD, Y EN LOS REQUERIMIENTOS DE INFRAESTRUCTURA CIVIL QUE TENGA LA ALCALDIA LOCAL DE SAN CRISTOBAL</t>
  </si>
  <si>
    <t>FDLSC-CPS-392-2021</t>
  </si>
  <si>
    <t>99 DÍAS</t>
  </si>
  <si>
    <t>https://community.secop.gov.co/Public/Tendering/OpportunityDetail/Index?noticeUID=CO1.NTC.2261895&amp;isFromPublicArea=True&amp;isModal=False</t>
  </si>
  <si>
    <t>FDLSC-CPS-392-2022</t>
  </si>
  <si>
    <t>PRESTAR SUS SERVICIOS TÉCNICOS O TECNOLÓGICOS PARA LA GESTIÓN DEL RIESGO, A LA LUZ DEL PLAN DE DESARROLLO 2021-2024 "UN NUEVO CONTRATO AMBIENTAL Y SOCIAL PARA SAN CRISTÓBAL"</t>
  </si>
  <si>
    <t>FDLSC-CPS-393-2021</t>
  </si>
  <si>
    <t>BILSAM LÓPEZ CÁRDENAS</t>
  </si>
  <si>
    <t>https://community.secop.gov.co/Public/Tendering/OpportunityDetail/Index?noticeUID=CO1.NTC.2267278&amp;isFromPublicArea=True&amp;isModal=False</t>
  </si>
  <si>
    <t>PRESTAR SUS SERVICIOS PROFESIONALES ESPECIALIZADOS PARA APOYAR LA GESTION DE LOS ASUNTOS RELACIONADOS CON EL DESARROLLO DE LOS PROCESOS DE MALLA VIAL, ESPACIO PÚBLICO, INFRAESTRUCTURA DE OBRAS DE INGENIERÍA O ARQUITECTURA DEL FDLSC, DE CONFORMIDAD CON EL MARCO NORMATIVO APLICABLE EN LA MATERIA.”</t>
  </si>
  <si>
    <t>FDLSC-CPS-393-2022</t>
  </si>
  <si>
    <t>FDLSC-CD-187-2022</t>
  </si>
  <si>
    <t>https://community.secop.gov.co/Public/Tendering/OpportunityDetail/Index?noticeUID=CO1.NTC.3075956&amp;isFromPublicArea=True&amp;isModal=true&amp;asPopupView=true</t>
  </si>
  <si>
    <t>13-10-20-202-030604</t>
  </si>
  <si>
    <t>PRESTAR SERVICIOS DE MANTENIMIENTO PREVENTIVO Y CORRECTIVO CON SUMINISTRO E INSTALACIÓN DE REPUESTOS Y ACCESORIOS NUEVOS Y ORIGINALES DE CADA UNA DE LAS MARCAS DE LOS VEHÍCULOS, LIVIANOS, PESADOS Y MAQUINARIA AMARILLA DEL FONDO DE DESARROLLO LOCAL DE SAN CRISTOBAL, A MONTO AGOTABLE</t>
  </si>
  <si>
    <t>SELECCIÓN ABREVIADA DE MENOR CUANTIA</t>
  </si>
  <si>
    <t>PRESTAR SERVICIOS DE MANTENIMIENTO PREVENTIVO Y CORRECTIVO CON SUMINISTRO E INSTALACIÓN DE REPUESTOS Y ACCESORIOS NUEVOS Y ORIGINALES DE CADA UNA DE LAS MARCAS DE LOS VEHÍCULOS, LIVIANOS, PESADOS Y MAQUINARIA AMARILLA DEL FONDO DE DESARROLLO LOCAL DE SAN CRISTÓBAL, A MONTO AGOTABLE</t>
  </si>
  <si>
    <t xml:space="preserve">FDLSC-CPS-394-2021 </t>
  </si>
  <si>
    <t>FDLSC - SA MC - 001-2021</t>
  </si>
  <si>
    <t>INVERSIONES EL NORTE SAS</t>
  </si>
  <si>
    <t>https://community.secop.gov.co/Public/Tendering/OpportunityDetail/Index?noticeUID=CO1.NTC.2149218&amp;isFromPublicArea=True&amp;isModal=False</t>
  </si>
  <si>
    <t>PRESTAR SUS SERVICIOS DE APOYO ASISTENCIAL PARA EL ACOMPAÑAMIENTO Y ORGANIZACIÓN DE LAS ACTIVIDADES QUE SEA DESIGNADO Y QUE SE ENCUENTREN AL SERVICIO DEL FONDO LOCAL DE SAN CRISTOBAL.</t>
  </si>
  <si>
    <t>FDLSC-CPS-394-2022</t>
  </si>
  <si>
    <t>FDLSC-CD-188-2022</t>
  </si>
  <si>
    <t>JOHN JAIRO RUIZ GUEVARA</t>
  </si>
  <si>
    <t>https://community.secop.gov.co/Public/Tendering/OpportunityDetail/Index?noticeUID=CO1.NTC.3089992&amp;isFromPublicArea=True&amp;isModal=true&amp;asPopupView=true</t>
  </si>
  <si>
    <t>FDLSC-CPS-395-2021</t>
  </si>
  <si>
    <t>93 DÍAS</t>
  </si>
  <si>
    <t>https://community.secop.gov.co/Public/Tendering/OpportunityDetail/Index?noticeUID=CO1.NTC.2272587&amp;isFromPublicArea=True&amp;isModal=False</t>
  </si>
  <si>
    <t>FDLSC-CPS-395-2022</t>
  </si>
  <si>
    <t>PRESTAR LOS SERVICIOS PROFESIONALES PARA LA OPERACIÓN, SEGUIMIENTO Y CUMPLIMIENTO DE LOS PROCESOS Y PROCEDIMIENTOS DEL SERVICIO APOYO ECONÓMICO TIPO C, REQUERIDOS PARA EL OPORTUNO Y ADECUADO REGISTRO, CRUCE Y REPORTE DE LOS DATOS EN EL SISTEMA MISIONAL SIRBE, QUE CONTRIBUYAN A</t>
  </si>
  <si>
    <t>FDLSC-CPS-396-2021</t>
  </si>
  <si>
    <t>03 MESESY 04 DÍAS</t>
  </si>
  <si>
    <t xml:space="preserve">https://community.secop.gov.co/Public/Tendering/OpportunityDetail/Index?noticeUID=CO1.NTC.2276472&amp;isFromPublicArea=True&amp;isModal=False
</t>
  </si>
  <si>
    <t>JULIANNA CAROLINA FORERO</t>
  </si>
  <si>
    <t>FDLSC-CPS-396-2022</t>
  </si>
  <si>
    <t>FDLSC-CPS-397-2021</t>
  </si>
  <si>
    <t>https://community.secop.gov.co/Public/Tendering/OpportunityDetail/Index?noticeUID=CO1.NTC.2286437&amp;isFromPublicArea=True&amp;isModal=False</t>
  </si>
  <si>
    <t xml:space="preserve">MARISOL MUÑOZ PERALTA </t>
  </si>
  <si>
    <t>FDLSC-CPS-397-2022</t>
  </si>
  <si>
    <t>MUJERES EMPODERADAS EN SAN CRISTOBAL</t>
  </si>
  <si>
    <t>PRESTACIÓN DE SERVICIOS DE APOYO A LA GESTIÓN, PARA EL LEVANTAMIENTO DE INFORMACIÓN, ACOMPAÑAMIENTO Y ORIENTACIÓN, DERIVADOS DE LA ATENCIÓN A LA MUJER Y A LA COMUNIDAD EN EL MARCO DEL PROYECTO DE INVERSIÓN Y EL PLAN DE DESARROLLO LOCAL 2021-2024</t>
  </si>
  <si>
    <t>FDLSC-CPS-398-2021</t>
  </si>
  <si>
    <t>87 DIAS</t>
  </si>
  <si>
    <t>https://community.secop.gov.co/Public/Tendering/OpportunityDetail/Index?noticeUID=CO1.NTC.2286923&amp;isFromPublicArea=True&amp;isModal=False</t>
  </si>
  <si>
    <t>FDLSC-CPS-398-2022</t>
  </si>
  <si>
    <t>JUAN CAMILO VARGAS PINZÓN</t>
  </si>
  <si>
    <t>FDLSC-CPS-399-2021</t>
  </si>
  <si>
    <t>66 DÍAS</t>
  </si>
  <si>
    <t>https://community.secop.gov.co/Public/Tendering/OpportunityDetail/Index?noticeUID=CO1.NTC.2329176&amp;isFromPublicArea=True&amp;isModal=False</t>
  </si>
  <si>
    <t>FDLSC-CPS-399-2022</t>
  </si>
  <si>
    <t>5 MESES 20 DIAS</t>
  </si>
  <si>
    <t>PRESTAR SUS SERVICIOS TÉCNICOS EN EL DESPACHO DEL ALCALDE LOCAL, ACOMPAÑANDO LAS ACTIVIDADES ADMINISTRATIVAS, JURIDICAS Y DE CORRESPONDENCIA GENERAL DEL DESPACHO, APLICANDO LA NORMATIVIDAD VIGENTE, LOS PROCESOS Y PROCEDIMIENTOS ESTABLECIDOS</t>
  </si>
  <si>
    <t>FDLSC-CPS-400-2021</t>
  </si>
  <si>
    <t>TATIANA PELAEZ MANTILLA</t>
  </si>
  <si>
    <t>87 DÍAS</t>
  </si>
  <si>
    <t>https://community.secop.gov.co/Public/Tendering/OpportunityDetail/Index?noticeUID=CO1.NTC.2287115&amp;isFromPublicArea=True&amp;isModal=False</t>
  </si>
  <si>
    <t>FDLSC-CPS-400-2022</t>
  </si>
  <si>
    <t>JONATHAN ALEXANDER CARMONA MORA</t>
  </si>
  <si>
    <t>PRESTAR SUS SERVICIOS PROFESIONALES PARA APOYAR LOS TEMAS PRESUPUESTALES EN EL MARCO DEL PLAN DE DESARROLLO 2021-2024</t>
  </si>
  <si>
    <t>FDLSC-CPS-401-2021</t>
  </si>
  <si>
    <t>86 DÍAS</t>
  </si>
  <si>
    <t>https://community.secop.gov.co/Public/Tendering/OpportunityDetail/Index?noticeUID=CO1.NTC.2292547&amp;isFromPublicArea=True&amp;isModal=False</t>
  </si>
  <si>
    <t>FDLSC-CPS-401-2022</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</si>
  <si>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</si>
  <si>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FDLSC-CPS-402-2021</t>
  </si>
  <si>
    <t>ENITH DEL ROSARIO RUIZ MUÑOZ</t>
  </si>
  <si>
    <t>2 MESES 26 DÍAS</t>
  </si>
  <si>
    <t>https://community.secop.gov.co/Public/Tendering/OpportunityDetail/Index?noticeUID=CO1.NTC.2293166&amp;isFromPublicArea=True&amp;isModal=False</t>
  </si>
  <si>
    <t>FDLSC-CPS-402-2022</t>
  </si>
  <si>
    <t>PRESTAR SUS SERVICIOS PROFESIONALES ESPECIALIZADOS DE APOYO AL ÁREA DE GESTIÓN DEL DESARROLLO LOCAL - CONTRATACIÓN,
PARA FORTALECER LAS ETAPAS PRE CONTRACTUALES Y CONTRACTUALES QUE ADELANTE LA ADMINISTRACIÓN LOCAL DE SAN CRISTÓBAL</t>
  </si>
  <si>
    <t>FDLSC-CPS-403-2021</t>
  </si>
  <si>
    <t>MILTON ALBERTO BELLO RODRIGUEZ</t>
  </si>
  <si>
    <t>78 DÍAS</t>
  </si>
  <si>
    <t>JUAN CARLOS GOMEZ BARBOSA</t>
  </si>
  <si>
    <t>https://community.secop.gov.co/Public/Tendering/OpportunityDetail/Index?noticeUID=CO1.NTC.2304823&amp;isFromPublicArea=True&amp;isModal=False</t>
  </si>
  <si>
    <t>PRESTAR SUS SERVICIOS PROFESIONALES EN LO CONCERNIENTE A LA GESTIÓN  ADMINISTRATIVA COMPLEMENTARIA Y TÉCNICA, COMO APOYO A LA GESTIÓN  AMBIENTAL EXTERNA DE LA ALCALDÍA LOCAL DE SAN CRISTÓBAL DE LOS PROYECTOS  AMBIENTALES DEL PLAN DE DESARROLLO UN NUEVO CONTRATO SOCIAL Y AMBIENTAL  PARA SAN CRISTÓBAL.</t>
  </si>
  <si>
    <t>FDLSC-CPS-403-2022</t>
  </si>
  <si>
    <t>FDLSC-CD-189-2022</t>
  </si>
  <si>
    <t>https://community.secop.gov.co/Public/Tendering/OpportunityDetail/Index?noticeUID=CO1.NTC.3101802&amp;isFromPublicArea=True&amp;isModal=true&amp;asPopupView=true</t>
  </si>
  <si>
    <t>FDLSC-CPS-404-2021</t>
  </si>
  <si>
    <t>75 DÍAS</t>
  </si>
  <si>
    <t>https://community.secop.gov.co/Public/Tendering/OpportunityDetail/Index?noticeUID=CO1.NTC.2312049&amp;isFromPublicArea=True&amp;isModal=False</t>
  </si>
  <si>
    <t>FDLSC-CPS-404-2022</t>
  </si>
  <si>
    <t>FDLSC-CD-190-2022</t>
  </si>
  <si>
    <t>https://community.secop.gov.co/Public/Tendering/OpportunityDetail/Index?noticeUID=CO1.NTC.3098008&amp;isFromPublicArea=True&amp;isModal=true&amp;asPopupView=true</t>
  </si>
  <si>
    <t>PRESTAR SUS SERVICIOS PROFESIONALES ESPECIALIZADOS COMO APOYO AL DESPACHO, PARA LA ARTICULACION CON LAS ENTIDADES ADSCRITAS Y VINCULADAS DEL SECTOR HABITAT CON EL FIN DE APOYAR LOS PROCESOS DE COMPLEMENTAREIDAD Y SUBSIDIARIEDAD ENTRE LOS PLANES, PROGRAMAS Y PROYECTOS DE LA ADMINISTRACIÓN DISTRITAL Y EN EL MARCO DEL PLAN DE DESARROLLO LOCAL 2021-2024</t>
  </si>
  <si>
    <t>FDLSC-CPS-405-2021</t>
  </si>
  <si>
    <t>70 DIAS</t>
  </si>
  <si>
    <t>https://community.secop.gov.co/Public/Tendering/OpportunityDetail/Index?noticeUID=CO1.NTC.2328691&amp;isFromPublicArea=True&amp;isModal=False</t>
  </si>
  <si>
    <t>FDLSC-CPS-405-2022</t>
  </si>
  <si>
    <t>FDLSC-CD-191-2022</t>
  </si>
  <si>
    <t>4 MESES 26 DIAS</t>
  </si>
  <si>
    <t>https://community.secop.gov.co/Public/Tendering/OpportunityDetail/Index?noticeUID=CO1.NTC.3099678&amp;isFromPublicArea=True&amp;isModal=true&amp;asPopupView=true</t>
  </si>
  <si>
    <t>20225420012173</t>
  </si>
  <si>
    <t xml:space="preserve">	PRESTAR SUS SERVICIOS PROFESIONALES PARA EL APOYO TÉCNICO DEL PROYECTO DE SEPARACIÓN EN LA FUENTE, A LA LUZ DEL PLAN DE DESARROLLO 2021-2024 UN NUEVO CONTRATO AMBIENTAL Y SOCIAL PARA SAN CRISTÓBAL</t>
  </si>
  <si>
    <t>FDLSC-CPS-406-2021</t>
  </si>
  <si>
    <t>ADRIANA MILENA FERRUCHO FERRUCHO</t>
  </si>
  <si>
    <t>85 DÍAS</t>
  </si>
  <si>
    <t>https://community.secop.gov.co/Public/Tendering/OpportunityDetail/Index?noticeUID=CO1.NTC.2299049&amp;isFromPublicArea=True&amp;isModal=False</t>
  </si>
  <si>
    <t>PRESTAR SUS SERVICIOS PROFESIONALES PARA LA GESTIÓN EN EL ÁREA DE DESARROLLO LOCAL DE SAN CRISTÓBAL, EN EL APOYO DE LA FORMULACIÓN, PLANEACIÓN, PRESENTACIÓN Y SEGUIMIENTO DE LOS PROYECTOS DE INFRAESTRUCTURA Y OBRAS CIVILES QUE DESARROLLE LA  ENTIDAD, Y EN LOS REQUERIMIENTOS DE INFRAESTRUCTURA CIVIL QUE TENGA LA ALCALDÍA LOCAL DE SAN CRISTÓBAL</t>
  </si>
  <si>
    <t>FDLSC-CPS-406-2022</t>
  </si>
  <si>
    <t>FDLSC-CD-192-2022</t>
  </si>
  <si>
    <t>https://community.secop.gov.co/Public/Tendering/OpportunityDetail/Index?noticeUID=CO1.NTC.3101482&amp;isFromPublicArea=True&amp;isModal=true&amp;asPopupView=true</t>
  </si>
  <si>
    <t xml:space="preserve">	FDLSC-CPS-407-2021</t>
  </si>
  <si>
    <t>79 DÍAS</t>
  </si>
  <si>
    <t>https://community.secop.gov.co/Public/Tendering/OpportunityDetail/Index?noticeUID=CO1.NTC.2302943&amp;isFromPublicArea=True&amp;isModal=False</t>
  </si>
  <si>
    <t xml:space="preserve"> AUNAR ESFUERZOS TÉCNICOS, ADMINISTRATIVOS, JURÍDICOS Y FINANCIEROS ENTRE LA AGENCIA DISTRITAL PARA LA EDUCACIÓN SUPERIOR, LA CIENCIA Y LA TECNOLOGÍA - ATENEA Y EL FONDO DE DESARROLLO LOCAL DE SAN CRISTÓBAL PARA LA IMPLEMENTACIÓN DE UN NUEVO MODELO INCLUSIVO, EFICIENTE Y FLEXIBLE PARA EL ACCESO Y LA PERMANENCIA DE LAS Y LOS JÓVENES EGRESADOS DE INSTITUCIONES DE EDUCACIÓN MEDIA A PROGRAMAS DE EDUCACIÓN SUPERIOR Y POSMEDIA. EL APORTE POR PARTE DE LA AGENCIA ATENEA SE VERÁ REFLEJADO EN BRINDAR TODA LA CAPACIDAD TÉCNICA, ADMINISTRATIVA, JURÍDICA, TALENTO HUMANO Y DE LAS ACTIVIDADES OPERATIVAS Y DE EJECUCIÓN PROPIAS DEL PROGRAMA PARA EL BUEN DESARROLLO DEL OBJETO DEL CONVENIO, CON EL FIN DE LLEVAR A CABO LA IMPLEMENTACIÓN DE UN NUEVO MODELO INCLUSIVO, EFICIENTE Y FLEXIBLE PARA EL ACCESO Y LA PERMANENCIA, TENIENDO EN CUENTA, LA NATURALEZA DESDE SU CREACIÓN, REALIZANDO EL EFECTIVO CONTROL Y SEGUIMIENTO. </t>
  </si>
  <si>
    <t>FDLSC-CVNI-407-2022</t>
  </si>
  <si>
    <t>FDLSC-CD-246-2022</t>
  </si>
  <si>
    <t>AGENCIA DISTRITAL PARA LA EDUCACION SUPERIOR, LA CIENCIA Y LA TECNOLOGÍA "ATENEA"</t>
  </si>
  <si>
    <t>https://community.secop.gov.co/Public/Tendering/OpportunityDetail/Index?noticeUID=CO1.NTC.3195701&amp;isFromPublicArea=True&amp;isModal=true&amp;asPopupView=true</t>
  </si>
  <si>
    <t>20225410000093</t>
  </si>
  <si>
    <t>EL CONTRATISTA PRESTARA SUS SERVICIOS PROFESIONALES AL FONDO DE DESARROLLO LOCAL DE SAN CRISTOBAL EN EL MARCO DEL PLAN DE DESARROLLO 2021- 2024 APOYANDO LA FORMULACION DE LOS PROYECTOS DE FUNCIONAMIENTO Y SEGUIMIENTO A LOS MISMOS Y LAS DEMAS ACTIVIDADES QUE SE GENEREN</t>
  </si>
  <si>
    <t>FDLSC-CPS-408-2021</t>
  </si>
  <si>
    <t>https://community.secop.gov.co/Public/Tendering/OpportunityDetail/Index?noticeUID=CO1.NTC.2305342&amp;isFromPublicArea=True&amp;isModal=False</t>
  </si>
  <si>
    <t>FDLSC-CPS-408-2022</t>
  </si>
  <si>
    <t>FDLSC-CD-193-2022</t>
  </si>
  <si>
    <t>ANGELA INES MORENO CARDONA</t>
  </si>
  <si>
    <t>5 MESES 23 DIAS</t>
  </si>
  <si>
    <t>https://community.secop.gov.co/Public/Tendering/OpportunityDetail/Index?noticeUID=CO1.NTC.3111606&amp;isFromPublicArea=True&amp;isModal=true&amp;asPopupView=true</t>
  </si>
  <si>
    <t>ATENCIÓN AL CIUDADANO</t>
  </si>
  <si>
    <t>20225420012103</t>
  </si>
  <si>
    <t>PRESTAR SUS SERVICIOS PROFESIONALES ESPECIALIZADOS PARA APOYAR A EL ALCALDE LOCAL Y EL EQUIPO DE SEGURIDAD EN TODOS LOS TEMAS RELACIONADOS CON LA SEGURIDAD CIUDADANA, CONVIVENCIA, PREVENCIÓN DE CONFLICTIVIDADES, VIOLENCIAS Y DELITOS EN LA LOCALIDAD DE ACUERDO A LOS REQUERIMIENTOS DEL SECTOR Y A LAS NECESIDADES DEL FONDO DE DESARROLLO LOCAL</t>
  </si>
  <si>
    <t xml:space="preserve">	FDLSC-CPS-409-2021</t>
  </si>
  <si>
    <t>FREDDY ARTURO CARDEÑO MEJIA</t>
  </si>
  <si>
    <t>https://community.secop.gov.co/Public/Tendering/OpportunityDetail/Index?noticeUID=CO1.NTC.2308240&amp;isFromPublicArea=True&amp;isModal=False</t>
  </si>
  <si>
    <t>PRESTAR SUS SERVICIOS PROFESIONALES PARA APOYAR Y ORIENTAR LA IMPLEMENTACIÓN DEL PROYECTO DE INVERSIÓN VINCULADO AL PROGRAMA JÓVENES A LA U, EN EL MARCO DEL PLAN DE DESARROLLO LOCAL ¿UN NUEVO CONTRATO SOCIAL Y AMBIENTAL PARA SAN CRISTÓBAL, 2021- 2024</t>
  </si>
  <si>
    <t>FDLSC-CPS-409-2022</t>
  </si>
  <si>
    <t>FDLSC-CD-194-2022</t>
  </si>
  <si>
    <t>https://community.secop.gov.co/Public/Tendering/OpportunityDetail/Index?noticeUID=CO1.NTC.3105939&amp;isFromPublicArea=True&amp;isModal=true&amp;asPopupView=true</t>
  </si>
  <si>
    <t>FDLSC-CPS-410-2021</t>
  </si>
  <si>
    <t>https://community.secop.gov.co/Public/Tendering/OpportunityDetail/Index?noticeUID=CO1.NTC.2309250&amp;isFromPublicArea=True&amp;isModal=False</t>
  </si>
  <si>
    <t>APOYO A REVISIÓN JURÍDICA EN CONTRATACIÓN DE LA ALCALDÍA LOCAL SAN CRISTÓBAL, EN LA PROYECCIÓN DE LOS DIFERENTES DOCUMENTOS QUE SE REQUIERAN EN LOS PROCESOS DE CONTRATACIÓN EN LAS ETAPAS PRECONTRACTUAL, CONTRACTUAL Y POST CONTRACTUAL, ASÍ COMO EN LAS DEMÁS ACTIVIDADES ASIGNADAS, DE CONFORMIDAD CON LAS DIRECTRICES Y POLÍTICAS DE LA ADMINISTRACIÓN LOCAL</t>
  </si>
  <si>
    <t>FDLSC-CPS-410-2022</t>
  </si>
  <si>
    <t>FDLSC-CD-195-2022</t>
  </si>
  <si>
    <t>1 MES 26 DIAS</t>
  </si>
  <si>
    <t>5 MESES 26 DIAS</t>
  </si>
  <si>
    <t>https://community.secop.gov.co/Public/Tendering/OpportunityDetail/Index?noticeUID=CO1.NTC.3109711&amp;isFromPublicArea=True&amp;isModal=true&amp;asPopupView=true</t>
  </si>
  <si>
    <t>20225420012083</t>
  </si>
  <si>
    <t xml:space="preserve">	PRESTAR SUS SERVICIOS DE APOYO PARA REALIZAR LA CONDUCCIÓN DE LOS VEHÍCULOS LIVIANOS, PESADOS Y/O MAQUINARIA PESADA QUE SE ENCUENTRE AL SERVICIO DE LAS ACTIVIDADES DESARROLLADAS EN EL FDL</t>
  </si>
  <si>
    <t xml:space="preserve">	FDLSC-CPS-411-2021</t>
  </si>
  <si>
    <t>https://community.secop.gov.co/Public/Tendering/OpportunityDetail/Index?noticeUID=CO1.NTC.2308906&amp;isFromPublicArea=True&amp;isModal=False</t>
  </si>
  <si>
    <t>PPRESTAR LOS SERVICIOS TÉCNICOS PARA APOYAR AL ADMINISTRADOR DE RED EN LO RELACIONADO CON LA PLATAFORMA INFORMÁTICA Y MEDIOS TECNOLÓGICOS DE LA ALCALDÍA LOCAL DE SAN CRISTÓBAL.</t>
  </si>
  <si>
    <t>FDLSC-CPS-411-2022</t>
  </si>
  <si>
    <t>FDLSC-CD-196-2022</t>
  </si>
  <si>
    <t>https://community.secop.gov.co/Public/Tendering/OpportunityDetail/Index?noticeUID=CO1.NTC.3109726&amp;isFromPublicArea=True&amp;isModal=true&amp;asPopupView=true</t>
  </si>
  <si>
    <t>20225420012523</t>
  </si>
  <si>
    <t xml:space="preserve">	FDLSC-CPS-412-2021</t>
  </si>
  <si>
    <t>77 DÍAS</t>
  </si>
  <si>
    <t>https://community.secop.gov.co/Public/Tendering/OpportunityDetail/Index?noticeUID=CO1.NTC.2311625&amp;isFromPublicArea=True&amp;isModal=False</t>
  </si>
  <si>
    <t>AUNAR ESFUERZOS ADMINISTRATIVOS,TÉCNICOS Y LOGÍSTICOS PARA EL CUMPLIMIENTO DE LAS METAS RELACIONADAS CON EL DESARROLLO, CONSOLIDACIÓN Y FORTALECIMIENTO DE LA ECONOMÍA DISTRITAL EN LAS LOCALIDADES PARTICIPANTES.</t>
  </si>
  <si>
    <t>FDLSC-CVNI-412-2022</t>
  </si>
  <si>
    <t>FDLSC-CD-197-2022</t>
  </si>
  <si>
    <t>SECRETARIA DISTRITAL DE DESARROLLO ECONOMICO</t>
  </si>
  <si>
    <t>https://www.contratos.gov.co/consultas/detalleProceso.do?numConstancia=22-22-41448&amp;g-recaptcha-response=03ANYolqvPuTGwYq9fW4CR5gbA1WcVV_zoqCiCYBN-6knpww4YWnZ6ARKtRjwiwzgNo7vYeuZRNPoNX2sKL17k4jostDJ9Nty3rsedM5n--jk9kQqoIFdJg37KP9zYNMNk0h3gR9YfPAuWLY4IU3j4cbzLTWwIRsfWib234wi7y1NMtiy11HILI3p_RFXKsTEsZblSngJcR40yw1fBAg4QcaQ4aDTlKYJ7w7OWfU50strnViJm3t4U4pUa_CBQfJ_qY6FJ5Sn3BpHduTCxLjQ7RfOl4Np1eWjhaEW1RqfeDPU48ogNDhT0UbKhfMszMm4nMIhR6vgQod8TH24hWFs_I8-buLkzRFxvjVcNlTo1-tHSV6ZvTgdCipqD947ZRnL8G0IWcggcwBjHWCv3qI91v65wKb1FeejdAboJeHSoUdCmqON2KyUYSjLT26a8wA9rEJK_XqAiKXhGFZh8lhpp9G1VbaIlv5H93ACTgNG2tZjKuTqV3oxZkQCcBFXiVBqcs-yVldbhpRLGKEyHvEyP_Fy6kjXa1auDEQ</t>
  </si>
  <si>
    <t>20225420012503</t>
  </si>
  <si>
    <t>PRESTAR SUS SERVICIOS PROFESIONALES AL FONDO DE DESARROLLO LOCAL DE SAN CRISTOBAL EN EL MARCO DEL PLAN DE DESARROLLO 2021- 2024 APOYANDO LA GESTIÓN ADMINISTRATIVA TENDIENTE A INCREMENTAR LAS HABILIDADES DEL PERSONAL Y EL BIENESTAR INSTITUCIONAL Y LAS DEMAS ACTIVIDADES QUE SE GENEREN</t>
  </si>
  <si>
    <t xml:space="preserve">	FDLSC-CPS-413-2021</t>
  </si>
  <si>
    <t>ESTEPHANIA VALENTINA CUAICUAN</t>
  </si>
  <si>
    <t>https://community.secop.gov.co/Public/Tendering/OpportunityDetail/Index?noticeUID=CO1.NTC.2315505&amp;isFromPublicArea=True&amp;isModal=False</t>
  </si>
  <si>
    <t>ADMINISTRATIVA Y FINANCIERA</t>
  </si>
  <si>
    <t>PRESTAR  SUS  SERVICIOS  DE  APOYOTÉCNICO    PARA    LA  GESTIÓN  DE  SEGUIMIENTO    Y  REPORTES  RELACIONADOS  CON  ELSISTEMA INTEGRADO DE GESTIÓN DE CALIDAD (SIG), ORIENTADO AL DESARROLLO EFICIENTEDE PROCESOS Y PROCEDIMIENTOS EN CUMPLIMIENTO A LAS METAS ESTABLECIDAS EN EL'PLAN DE DESARROLLO LOCAL 2021-2024</t>
  </si>
  <si>
    <t>FDLSC-CPS-413-2022</t>
  </si>
  <si>
    <t>FDLSC-CD-198-2022</t>
  </si>
  <si>
    <t>40 DIAS</t>
  </si>
  <si>
    <t>5 MESES 10 DIAS</t>
  </si>
  <si>
    <t>https://community.secop.gov.co/Public/Tendering/OpportunityDetail/Index?noticeUID=CO1.NTC.3111906&amp;isFromPublicArea=True&amp;isModal=true&amp;asPopupView=true</t>
  </si>
  <si>
    <t>20225420012053</t>
  </si>
  <si>
    <t xml:space="preserve">	FDLSC-CPS-414-2021</t>
  </si>
  <si>
    <t>76 DÍAS</t>
  </si>
  <si>
    <t>https://community.secop.gov.co/Public/Tendering/OpportunityDetail/Index?noticeUID=CO1.NTC.2313268&amp;isFromPublicArea=True&amp;isModal=False</t>
  </si>
  <si>
    <t>PABLO ANDRES RUIZ DEBIA</t>
  </si>
  <si>
    <t>FDLSC-CPS-414-2022</t>
  </si>
  <si>
    <t>PRESTAR SERVICIOS PARA APOYAR LA CONDUCCIÓN DE LOS VEHÍCULOS DE MAQUINARIA PESADA, LIVIANOS, PESADOS Y EQUIPOS QUE SE ENCUENTREN AL SERVICIO DEL FONDO DE DESARROLLO LOCAL DE SAN CRISTÓBAL PARA LA REALIZACIÓN DE OBRAS DE INFRAESTRUCTURA Y ADEMÁS LAS ACTIVIDADES QUE SE DESARROLLAN EN EL FDL</t>
  </si>
  <si>
    <t xml:space="preserve">	FDLSC-CPS-415-2021</t>
  </si>
  <si>
    <t>https://community.secop.gov.co/Public/Tendering/OpportunityDetail/Index?noticeUID=CO1.NTC.2312887&amp;isFromPublicArea=True&amp;isModal=False</t>
  </si>
  <si>
    <t>FRANK JAMIR CUADROS</t>
  </si>
  <si>
    <t>FDLSC-CPS-415-2022</t>
  </si>
  <si>
    <t>FDLSC-CD-255-2022</t>
  </si>
  <si>
    <t>ALEXANDER ARIZA</t>
  </si>
  <si>
    <t>JORGE OSWALDO PUENTES</t>
  </si>
  <si>
    <t>https://community.secop.gov.co/Public/Tendering/OpportunityDetail/Index?noticeUID=CO1.NTC.3260512&amp;isFromPublicArea=True&amp;isModal=true&amp;asPopupView=true</t>
  </si>
  <si>
    <t>13-30-11-60-23-00-00-00-18-66</t>
  </si>
  <si>
    <t>PRESTAR SUS SERVICIOS ASISTENCIALES PARA LA GESTIÓN DEL RIESGO, EN EL MARCO DE LOS VÍGIAS DEL RIESGO DE LA LOCALIDAD DE SAN CRISTÓBAL, A LA LUZ DEL PLAN DE DESARROLLO 2021-2024 "UN NUEVO CONTRATO AMBIENTAL Y SOCIAL PARA SAN CRISTÓBAL</t>
  </si>
  <si>
    <t xml:space="preserve">	FDLSC-CPS-416-2021</t>
  </si>
  <si>
    <t>73 DÍAS</t>
  </si>
  <si>
    <t>https://community.secop.gov.co/Public/Tendering/OpportunityDetail/Index?noticeUID=CO1.NTC.2317660&amp;isFromPublicArea=True&amp;isModal=False</t>
  </si>
  <si>
    <t>PRESTAR SUS SERVICIOS DE APOYO ASISTENCIAL PARA APOYAR LA GESTIÓN DOCUMENTAL DE LA ALCALDÍA LOCAL EN LA IMPLEMENTACIÓN DE LOS PROCESOS DE CLASIFICACIÓN, ORDENACIÓN, SELECCIÓN NATURAL, FOLIACIÓN, IDENTIFICACIÓN,LEVANTAMIENTO DE INVENTARIOS,  ALMACENAMIENTO Y APLICACIÓN DE PROTOCOLOS DE ELIMINACIÓN Y TRANSFERENCIAS DOCUMENTALES</t>
  </si>
  <si>
    <t>FDLSC-CPS-416-2022</t>
  </si>
  <si>
    <t>FDLSC-CD-199-2022</t>
  </si>
  <si>
    <t>https://community.secop.gov.co/Public/Tendering/OpportunityDetail/Index?noticeUID=CO1.NTC.3127949&amp;isFromPublicArea=True&amp;isModal=true&amp;asPopupView=true</t>
  </si>
  <si>
    <t>20225420012093</t>
  </si>
  <si>
    <t xml:space="preserve">	PRESTAR SUS SERVICIOS DE APOYO PARA REALIZAR LA CONDUCCIÓN DE LOS VEHÍCULOS LIVIANOS, PESADOS Y/O MAQUINARIA PESADA QUE SE ENCUENTRE AL SERVICIO DE LAS ACTIVIDADES DESARROLLADAS EN EL FDL.</t>
  </si>
  <si>
    <t xml:space="preserve">	FDLSC-CPS-417-2021</t>
  </si>
  <si>
    <t>70 DÍAS</t>
  </si>
  <si>
    <t>https://community.secop.gov.co/Public/Tendering/OpportunityDetail/Index?noticeUID=CO1.NTC.2317160&amp;isFromPublicArea=True&amp;isModal=False</t>
  </si>
  <si>
    <t>PRESTAR SUS SERVICIOS ASISTENCIALES PARA APOYAR LA GESTIÓN LOCAL Y TERRITORIAL DE LOS TEMAS DE SEGURIDAD Y CONVIVENCIA CIUDADANA, EN EL MARCO DEL PLAN DE DESARROLLO LOCAL 2021-2024</t>
  </si>
  <si>
    <t>FDLSC-CPS-417-2022</t>
  </si>
  <si>
    <t>FDLSC-CD-200-2022</t>
  </si>
  <si>
    <t>https://community.secop.gov.co/Public/Tendering/OpportunityDetail/Index?noticeUID=CO1.NTC.3126805&amp;isFromPublicArea=True&amp;isModal=true&amp;asPopupView=true</t>
  </si>
  <si>
    <t xml:space="preserve">	FDLSC-CPS-418-2021</t>
  </si>
  <si>
    <t>https://community.secop.gov.co/Public/Tendering/OpportunityDetail/Index?noticeUID=CO1.NTC.2327829&amp;isFromPublicArea=True&amp;isModal=False</t>
  </si>
  <si>
    <t>FDLSC-CPS-418-2022</t>
  </si>
  <si>
    <t>FDLSC-CD-201-2022</t>
  </si>
  <si>
    <t>SILVIA MAYERLLY JAIMES VACA</t>
  </si>
  <si>
    <t>https://community.secop.gov.co/Public/Tendering/OpportunityDetail/Index?noticeUID=CO1.NTC.3112118&amp;isFromPublicArea=True&amp;isModal=true&amp;asPopupView=true</t>
  </si>
  <si>
    <t>20225420012203</t>
  </si>
  <si>
    <t>FDLSC-CPS-419-2021</t>
  </si>
  <si>
    <t>https://community.secop.gov.co/Public/Tendering/OpportunityDetail/Index?noticeUID=CO1.NTC.2334892&amp;isFromPublicArea=True&amp;isModal=False</t>
  </si>
  <si>
    <t>MARTIZA ROMERO PINEDA</t>
  </si>
  <si>
    <t>PRESTAR SUS SERVICIOS PROFESIONALES AL FDLSC PARA REALIZAR LA FORMULACIÓN, PRESENTACIÓN, EVALUACIÓN, SEGUIMIENTO Y APOYAR LA SUPERVISIÓN DE LOS PROCESOS CONTRACTUALES DERIVADOS DE TEMAS DE RECREACIÓN, CULTURA Y DEPORTE, Y LOS DEMÁS QUE LE SEAN ASIGNADOS PARA LAPLANEACIÓN.</t>
  </si>
  <si>
    <t>FDLSC-CPS-419-2022</t>
  </si>
  <si>
    <t>FDLSC-CD-202-2022</t>
  </si>
  <si>
    <t>https://community.secop.gov.co/Public/Tendering/OpportunityDetail/Index?noticeUID=CO1.NTC.3113678&amp;isFromPublicArea=True&amp;isModal=true&amp;asPopupView=true</t>
  </si>
  <si>
    <t>PRESTAR SUS SERVICIOS DE APOYO ASISTENCIAL EN EL ÁREA DE GESTIÓN PARA EL DESARROLLO LOCAL, CON EL FIN DE ORIENTAR, ATENDER Y APOYAR LA ATENCIÓN DE LA CIUDADANÍA EN TODOS LOS TEMAS DE INFORMACION REQUERIDA</t>
  </si>
  <si>
    <t>FDLSC-CPS-420-2021</t>
  </si>
  <si>
    <t>https://community.secop.gov.co/Public/Tendering/OpportunityDetail/Index?noticeUID=CO1.NTC.2332168&amp;isFromPublicArea=True&amp;isModal=False</t>
  </si>
  <si>
    <t>EL CONTRATO QUE SE PRETENDE CELEBRAR, TENDRÁ POR OBJETO APOYAR TÉCNICAMENTE LAS DISTINTASETAPAS DE LOS PROCESOS DE COMPETENCIA DE LA ALCALDÍA LOCAL PARA LA DEPURACIÓNDE ACTUACIONES ADMINISTRATIVAS.</t>
  </si>
  <si>
    <t>FDLSC-CPS-420-2022</t>
  </si>
  <si>
    <t>FDLSC-CD-203-2022</t>
  </si>
  <si>
    <t>https://community.secop.gov.co/Public/Tendering/OpportunityDetail/Index?noticeUID=CO1.NTC.3126128&amp;isFromPublicArea=True&amp;isModal=true&amp;asPopupView=true</t>
  </si>
  <si>
    <t>20225420012063</t>
  </si>
  <si>
    <t>FDLSC-CPS-421-2021</t>
  </si>
  <si>
    <t>https://community.secop.gov.co/Public/Tendering/OpportunityDetail/Index?noticeUID=CO1.NTC.2333020&amp;isFromPublicArea=True&amp;isModal=False</t>
  </si>
  <si>
    <t>FDLSC-CPS-421-2022</t>
  </si>
  <si>
    <t>13-30-11-60-10-60-00-00-18-65</t>
  </si>
  <si>
    <t>FDLSC-CPS-422-2021</t>
  </si>
  <si>
    <t>https://community.secop.gov.co/Public/Tendering/OpportunityDetail/Index?noticeUID=CO1.NTC.2335412&amp;isFromPublicArea=True&amp;isModal=False</t>
  </si>
  <si>
    <t>FDLSC-CPS-422-2022</t>
  </si>
  <si>
    <t>FDLSC-CPS-423-2021</t>
  </si>
  <si>
    <t>https://community.secop.gov.co/Public/Tendering/OpportunityDetail/Index?noticeUID=CO1.NTC.2344830&amp;isFromPublicArea=True&amp;isModal=False</t>
  </si>
  <si>
    <t>FREDY ARTURO CARDEÑO</t>
  </si>
  <si>
    <t>FDLSC-CPS-423-2022</t>
  </si>
  <si>
    <t>13-30-11-60-10-60-00-00-01-811</t>
  </si>
  <si>
    <t>PRESTAR SUS SERVICIOS PROFESIONALES AL FDLSC PARA APOYAR LA FORMULACIÓN, SEGUIMIENTO Y SUPERVISIÓN DE LOS PROCESOS CONTRACTUALES DERIVADOS DEL PROYECTO DE INVERSIÓN 1811 SAN CRISTÓBAL TE CUIDA, PARA LA ATENCIÓN A POBLACIÓN AFECTADA POR VIOLENCIA INTRAFAMILIAR Y/O SEXUAL EN SITUACIÓN DE VULNERABILIDAD.</t>
  </si>
  <si>
    <t>FDLSC-CPS-424-2021</t>
  </si>
  <si>
    <t>https://community.secop.gov.co/Public/Tendering/OpportunityDetail/Index?noticeUID=CO1.NTC.2345039&amp;isFromPublicArea=True&amp;isModal=False</t>
  </si>
  <si>
    <t>ABSELINA BETANCOURT</t>
  </si>
  <si>
    <t>PRESTAR SUS SERVICIOS PROFESIONALES PARA APOYAR AL ALCALDE LOCAL EN LA ORGANIZACIÓN DE LAS ACTIVIDADES QUE SE DEBAN ARTICULAR CON IVC Y QUE REQUIERAN EL ACOMPAÑAMIENTO POLICIAL</t>
  </si>
  <si>
    <t>FDLSC-CPS-424-2022</t>
  </si>
  <si>
    <t>FDLSC-CD-204-2022</t>
  </si>
  <si>
    <t>1 MES 21 DIAS</t>
  </si>
  <si>
    <t>5 MESES 21 DIAS</t>
  </si>
  <si>
    <t>https://community.secop.gov.co/Public/Tendering/OpportunityDetail/Index?noticeUID=CO1.NTC.3123334&amp;isFromPublicArea=True&amp;isModal=true&amp;asPopupView=true</t>
  </si>
  <si>
    <t>13-30-11-60-55-70-00-00-18-73</t>
  </si>
  <si>
    <t>PRESTAR SUS SERVICIOS PROFESIONALES PARA APOYAR LA FORMULACIÓN, EVALUACIÓN, PRESENTACIÓN Y SEGUIMIENTO DE LOS PROYECTOS DE GESTIÓN DEPORTIVA, ACTIVIDAD FÍSICA Y RECREATIVA Y APOYO EN TODOS LOS PROCESOS DEPORTIVOS DESARROLLADOS EN LA LOCALIDAD EN EL MARCO DEL PLAN DE DESARROLLO 2021-2024</t>
  </si>
  <si>
    <t>FDLSC-CPS-425-2021</t>
  </si>
  <si>
    <t>JHOAN SEBASTIAN SOLER ORTIZ</t>
  </si>
  <si>
    <t>63 DÍAS</t>
  </si>
  <si>
    <t>https://community.secop.gov.co/Public/Tendering/OpportunityDetail/Index?noticeUID=CO1.NTC.2344226&amp;isFromPublicArea=True&amp;isModal=False</t>
  </si>
  <si>
    <t>JOHN JAIRO RUIZ</t>
  </si>
  <si>
    <t>PRESTAR SERVICIOS PROFESIONALES ESPECIALIZADOS PARA TRAMITAR LAS ETAPAS PRECONTRACTUALES Y CONTRACTUALES DE ACUERDO CON EL PLAN DE ADQUISICIONES Y EL PLAN DE CONTRATACIÓN QUE ADELANTE EL FONDO DE DESARROLLO LOCAL DE SAN CRISTÓBAL EN EL MARCO DEL PLAN DE DESARROLLO 2021-2024</t>
  </si>
  <si>
    <t>FDLSC-CPS-425-2022</t>
  </si>
  <si>
    <t>FDLSC-CD-205-2022</t>
  </si>
  <si>
    <t>MARTHA ELIZABETH TRIANA LAVERDE</t>
  </si>
  <si>
    <t>4 MESES 15 DIAS</t>
  </si>
  <si>
    <t>https://community.secop.gov.co/Public/Tendering/OpportunityDetail/Index?noticeUID=CO1.NTC.3123349&amp;isFromPublicArea=True&amp;isModal=true&amp;asPopupView=true</t>
  </si>
  <si>
    <t>FDLSC-CPS-426-2021</t>
  </si>
  <si>
    <t>https://community.secop.gov.co/Public/Tendering/OpportunityDetail/Index?noticeUID=CO1.NTC.2346198&amp;isFromPublicArea=True&amp;isModal=False</t>
  </si>
  <si>
    <t xml:space="preserve">EL CONTRATO QUE SE PRETENDE CELEBRAR, TENDRÁ POR OBJETO PRESTAR SUS SERVICIOS PROFESIONALESPARA APOYAR  LA  ADMINISTRACION  DE  LOS  ACTIVOS  FIJOS  QUE  SE ENCUENTRAN  ALSERVICIO  DEL  FONDO  LOCAL  DE  SAN  CRISTOBAL. </t>
  </si>
  <si>
    <t>FDLSC-CPS-426-2022</t>
  </si>
  <si>
    <t>FDLSC-CD-206-2022</t>
  </si>
  <si>
    <t>https://community.secop.gov.co/Public/Tendering/OpportunityDetail/Index?noticeUID=CO1.NTC.3126242&amp;isFromPublicArea=True&amp;isModal=true&amp;asPopupView=true</t>
  </si>
  <si>
    <t>FDLSC-CPS-427-2021</t>
  </si>
  <si>
    <t>ENVER JULIAN LOPEZ ANGEL</t>
  </si>
  <si>
    <t>62 DÍAS</t>
  </si>
  <si>
    <t>https://community.secop.gov.co/Public/Tendering/OpportunityDetail/Index?noticeUID=CO1.NTC.2349109&amp;isFromPublicArea=True&amp;isModal=False</t>
  </si>
  <si>
    <t>PRESTAR SUS SERVICIOS DE APOYO ASISTENCIAL AL FONDO DE DESARROLLO LOCAL DE SAN CRISTOBAL EN EL MARCO DEL PLAN DE DESARROLLO 2021- 2024 APOYANDO LA GESTIÓN ADMINISTRATIVA Y LOGISTICA DE ACUERDO A LAS NECESIDADES DEL FONDO</t>
  </si>
  <si>
    <t>FDLSC-CPS-427-2022</t>
  </si>
  <si>
    <t>FDLSC-CD-207-2022</t>
  </si>
  <si>
    <t>https://community.secop.gov.co/Public/Tendering/OpportunityDetail/Index?noticeUID=CO1.NTC.3129479&amp;isFromPublicArea=True&amp;isModal=true&amp;asPopupView=true</t>
  </si>
  <si>
    <t>13-30-11-60-11-70-00-00-17-92</t>
  </si>
  <si>
    <t>PRESTAR SUS SERVICIOS PROFESIONALES PARA APOYAR LA FORMULACIÓN Y LA IMPLEMENTACIÓN DE LOS PROYECTOS DE INVERSIÓN VINCULADOS AL PROGRAMA JÓVENES CON CAPACIDADES: PROYECTO DE VIDA PARA LA CIUDADANÍA, LA INNOVACIÓN Y EL TRABAJO DEL SIGLO XXI, EN EL MARCO DEL PLAN DE DESARROLLO LOCAL UN NUEVO CONTRATO SOCIAL Y AMBIENTAL PARA SAN CRISTÓBAL, 2021</t>
  </si>
  <si>
    <t>FDLSC-CPS-428-2021</t>
  </si>
  <si>
    <t>https://community.secop.gov.co/Public/Tendering/OpportunityDetail/Index?noticeUID=CO1.NTC.2348910&amp;isFromPublicArea=True&amp;isModal=False</t>
  </si>
  <si>
    <t>PRESTAR LOS SERVICIOS PROFESIONALES EN EL ÁREA DE GESTIÓN DE DESARROLLO LOCAL PARA REALIZAR LA FORMULACIÓN, EVALUACIÓN, PRESENTACIÓN Y SEGUIMIENTO DE LOS PROYECTOS DE INVERSIÓN LOCAL No 1724, 1790, 1811 y 1873 EN CUMPLIMIENTO DEL PLAN DE DESARROLLO 2021 -2024.</t>
  </si>
  <si>
    <t>FDLSC-CPS-428-2022</t>
  </si>
  <si>
    <t>FDLSC-CD-208-2022</t>
  </si>
  <si>
    <t>https://community.secop.gov.co/Public/Tendering/OpportunityDetail/Index?noticeUID=CO1.NTC.3123892&amp;isFromPublicArea=True&amp;isModal=true&amp;asPopupView=true</t>
  </si>
  <si>
    <t>20225420012153</t>
  </si>
  <si>
    <t>PRESTAR SERVICIOS PROFESIONALES EN EL ÁREA DE GESTIÓN DE DESARROLLO LOCAL PARA REALIZAR LA FORMULACIÓN, EVALUACIÓN, PRESENTACIÓN Y SEGUIMIENTO DE LOS PROYECTOS DE INVERSIÓN LOCAL, DE ACUERDO A LA NECESIDAD DE LA ADMINSITRACIÓN Y EN EL MARCO DEL PLAN DE DESARROLLO LOCAL 2021 - 2024</t>
  </si>
  <si>
    <t>FDLSC-CPS-429-2021</t>
  </si>
  <si>
    <t xml:space="preserve"> </t>
  </si>
  <si>
    <t>45 DÍAS</t>
  </si>
  <si>
    <t>https://community.secop.gov.co/Public/Tendering/OpportunityDetail/Index?noticeUID=CO1.NTC.2381996&amp;isFromPublicArea=True&amp;isModal=False</t>
  </si>
  <si>
    <t>ALEJANDRA JARAMILLO</t>
  </si>
  <si>
    <t>FDLSC-CPS-429-2022</t>
  </si>
  <si>
    <t>FDLSC-CD-209-2022</t>
  </si>
  <si>
    <t xml:space="preserve">DANIEL FRANCISCO SANCHEZ VARGAS </t>
  </si>
  <si>
    <t>1 MES 20 DIAS</t>
  </si>
  <si>
    <t>https://community.secop.gov.co/Public/Tendering/OpportunityDetail/Index?noticeUID=CO1.NTC.3124948&amp;isFromPublicArea=True&amp;isModal=true&amp;asPopupView=true</t>
  </si>
  <si>
    <t>430 2021</t>
  </si>
  <si>
    <t>Anulado</t>
  </si>
  <si>
    <t>FDLSC-CPS-430-2022</t>
  </si>
  <si>
    <t>FDLSC-CD-210-2022</t>
  </si>
  <si>
    <t>BRAYANN ESTIWEN VARGAS VALBUENA</t>
  </si>
  <si>
    <t>JAIME BRAYAN ORTEGON</t>
  </si>
  <si>
    <t>https://community.secop.gov.co/Public/Tendering/OpportunityDetail/Index?noticeUID=CO1.NTC.3126405&amp;isFromPublicArea=True&amp;isModal=true&amp;asPopupView=true</t>
  </si>
  <si>
    <t xml:space="preserve">PRESTAR SUS SERVICIOS PROFESIONALES MEDICO VETERINARIOS CON EL FONDO DE DESARROLLO LOCAL DE SAN CRISTÓBAL, PARA REALIZAR LAS DIFERENTES ACTIVIDADES DE ACUERDO CON LAS DIRECTRICES DE LOS PROYECTOS DE PROTECCIÓN Y BIENESTAR ANIMAL EN MATERIA DE ATENCIÓN A EMERGENCIAS, JORNADAS DE VACUNACIÓN, VISITAS DOMICILIARIAS, ENTRE OTROS	</t>
  </si>
  <si>
    <t>FDLSC-CPS-431-2021</t>
  </si>
  <si>
    <t>https://community.secop.gov.co/Public/Tendering/OpportunityDetail/Index?noticeUID=CO1.NTC.2357960&amp;isFromPublicArea=True&amp;isModal=False</t>
  </si>
  <si>
    <t>PROTECCIÓN ANIMAL</t>
  </si>
  <si>
    <t>FDLSC-CPS-431-2022</t>
  </si>
  <si>
    <t>FDLSC-CD-211-2022</t>
  </si>
  <si>
    <t>https://community.secop.gov.co/Public/Tendering/OpportunityDetail/Index?noticeUID=CO1.NTC.3126373&amp;isFromPublicArea=True&amp;isModal=true&amp;asPopupView=true</t>
  </si>
  <si>
    <t>NO APLICA</t>
  </si>
  <si>
    <t xml:space="preserve">PRESTAR SUS SERVICIOS ASISTENCIALES PARA APOYAR LA GESTIÓN LOCAL Y TERRITORIAL DE LOS TEMAS DE SEGURIDAD Y CONVIVENCIA CIUDADANA, EN EL MARCO DEL PLAN DE DESARROLLO LOCAL 2021-2024.	</t>
  </si>
  <si>
    <t>FDLSC-CPS-432-2021</t>
  </si>
  <si>
    <t>YENNI ADRIANA VEGA TORRES</t>
  </si>
  <si>
    <t>https://community.secop.gov.co/Public/Tendering/OpportunityDetail/Index?noticeUID=CO1.NTC.2412601&amp;isFromPublicArea=True&amp;isModal=False</t>
  </si>
  <si>
    <t>PRESTAR SUS SERVICIOS TÉCNICOS PARA LA GESTIÓN DEL RIESGO, A LA LUZ DEL PLAN DE DESARROLLO 2021-2024 "UN NUEVO CONTRATO AMBIENTAL Y SOCIAL PARA SAN CRISTÓBAL</t>
  </si>
  <si>
    <t>FDLSC-CPS-432-2022</t>
  </si>
  <si>
    <t>FDLSC-CD-212-2022</t>
  </si>
  <si>
    <t>https://community.secop.gov.co/Public/Tendering/OpportunityDetail/Index?noticeUID=CO1.NTC.3129673&amp;isFromPublicArea=True&amp;isModal=true&amp;asPopupView=true</t>
  </si>
  <si>
    <t>20225420012193</t>
  </si>
  <si>
    <t>FDLSC-CPS-433-2021</t>
  </si>
  <si>
    <t>https://community.secop.gov.co/Public/Tendering/OpportunityDetail/Index?noticeUID=CO1.NTC.2383945&amp;isFromPublicArea=True&amp;isModal=False</t>
  </si>
  <si>
    <t xml:space="preserve">PRESTAR SUS SERVICIOS DE APOYO A LA GESTIÓN AMBIENTAL EXTERNA DE LA ALCALDÍA LOCAL DE SAN CRISTÓBAL EN ESPACIO PÚBLICO QUE PRESENTA SITUACIONES AMBIENTALES CONFLICTIVAS Y A LAS COMPLEMENTARIAS DE LOS PROYECTOS AMBIENTALES DEL PLAN DE DESARROLLO UN NUEVO CONTRATO SOCIAL Y AMBIENTAL PARA SAN CRISTÓBAL </t>
  </si>
  <si>
    <t>FDLSC-CPS-433-2022</t>
  </si>
  <si>
    <t>FDLSC-CD-213-2022</t>
  </si>
  <si>
    <t>DURLEY RUBIANO VARGAS</t>
  </si>
  <si>
    <t>https://community.secop.gov.co/Public/Tendering/OpportunityDetail/Index?noticeUID=CO1.NTC.3128587&amp;isFromPublicArea=True&amp;isModal=true&amp;asPopupView=true</t>
  </si>
  <si>
    <t xml:space="preserve">PRESTAR SUS SERVICIOS PROFESIONALES EN LA DEPURACION DE OBLIGACIONES POR PAGAR, TRAMITE DE PAGOS Y LIQUIDACIÓN DE CONTRATOS, DE CONFORMIDAD CON LAS CONDICIONES Y OBLIGACIONES ESTABLECIDAS EN LOS ESTUDIOS PREVIOS, DOCUMENTO QUE HACE PARTE INTEGRAL DEL PRESENTE CONTRATO	</t>
  </si>
  <si>
    <t>FDLSC-CPS-434-2021</t>
  </si>
  <si>
    <t>54 DÍAS</t>
  </si>
  <si>
    <t>https://community.secop.gov.co/Public/Tendering/OpportunityDetail/Index?noticeUID=CO1.NTC.2364010&amp;isFromPublicArea=True&amp;isModal=False</t>
  </si>
  <si>
    <t>APOYAR LA IMPLEMENTACIÓN DEL PROYECTO DE INVERSIÓN VINCULADO AL PROGRAMA JÓVENES A LA U, EN EL MARCO DEL PLAN DE DESARROLLO LOCAL: UN NUEVO CONTRATO SOCIAL Y AMBIENTAL PARA SAN CRISTÓBAL, 2021 -2024./</t>
  </si>
  <si>
    <t>FDLSC-CPS-434-2022</t>
  </si>
  <si>
    <t>FDLSC-CD-214-2022</t>
  </si>
  <si>
    <t>https://community.secop.gov.co/Public/Tendering/OpportunityDetail/Index?noticeUID=CO1.NTC.3132314&amp;isFromPublicArea=True&amp;isModal=true&amp;asPopupView=true</t>
  </si>
  <si>
    <t>20225420012133</t>
  </si>
  <si>
    <t xml:space="preserve">PRESTAR SUS SERVICIOS TÉCNICOS EN EL ÁREA DE GESTIÓN POLICIVA PARA APOYAR EN LOS DISTINTOS PROCESOS A CARGO INCLUYENDO EL TRÁMITE ADMINISTRATIVO Y LA REALIZACIÓN DE LOS DESPACHOS COMISORIOS.DE ACUERDO CON LO CONTEMPLADO EN EL (LOS) PROYECTO (S) 1873- SAN CRISTOBAL AL SERVICIO DE LA CIUDADANÍA	</t>
  </si>
  <si>
    <t>FDLSC-CPS-435-2021</t>
  </si>
  <si>
    <t>56 DÍAS</t>
  </si>
  <si>
    <t>https://community.secop.gov.co/Public/Tendering/OpportunityDetail/Index?noticeUID=CO1.NTC.2361800&amp;isFromPublicArea=True&amp;isModal=False</t>
  </si>
  <si>
    <t>PRESTAR SUS PRESTAR SUS SERVICIOS PROFESIONALES EN EL ÁREA DE GESTIÓN DEL DESARROLLO LOCAL, APOYANDO A LA ADMINISTRACIÓN LOCAL EN EL DESARROLLO DE LOS PROCESOS ADMINISTRATIVOS REQUERIDOS PARA EL CUMPLIMIENTO DEL PDL 2021-2024”</t>
  </si>
  <si>
    <t>FDLSC-CPS-435-2022</t>
  </si>
  <si>
    <t>FDLSC-CD-215-2022</t>
  </si>
  <si>
    <t>RUBEN DAVID ESPINAL PARRA</t>
  </si>
  <si>
    <t>https://community.secop.gov.co/Public/Tendering/OpportunityDetail/Index?noticeUID=CO1.NTC.3128238&amp;isFromPublicArea=True&amp;isModal=true&amp;asPopupView=true</t>
  </si>
  <si>
    <t xml:space="preserve">13-30-11-60-23-40-00-00-1826	</t>
  </si>
  <si>
    <t xml:space="preserve">PRESTACION DE SERVICIOS PROFESIONALES PARA APOYAR AL ALCALDE LOCAL EN LA PROMOCION, ARTICULACION, ACOMPAÑAMIENTO Y SEGUIMIENTO PARA LA ATENCION Y PROTECCION DE LOS ANIMALES DOMÉSTICOS Y SILVESTRES DE LA LOCALIDAD	</t>
  </si>
  <si>
    <t>FDLSC-CPS-436-2021</t>
  </si>
  <si>
    <t>https://community.secop.gov.co/Public/Tendering/OpportunityDetail/Index?noticeUID=CO1.NTC.2362324&amp;isFromPublicArea=True&amp;isModal=true&amp;asPopupView=true</t>
  </si>
  <si>
    <t>PRESTAR SUS SERVICIOS DE APOYO ASISTENCIAL PARA LA GESTIÓN DEL RIESGO, EN EL MARCO DE LOS VÍGIAS DEL RIESGO DE LA LOCALIDAD DE SAN CRISTÓBAL, A LA LUZ DEL PLAN DE DESARROLLO 2021-2024.”</t>
  </si>
  <si>
    <t>FDLSC-CPS-436-2022</t>
  </si>
  <si>
    <t>FDLSC-CD-216-2022</t>
  </si>
  <si>
    <t>https://community.secop.gov.co/Public/Tendering/OpportunityDetail/Index?noticeUID=CO1.NTC.3131876&amp;isFromPublicArea=True&amp;isModal=true&amp;asPopupView=true</t>
  </si>
  <si>
    <t>13-30-11-60-55-70-00-00-1873</t>
  </si>
  <si>
    <t xml:space="preserve">APOYAR ADMINISTRATIVA Y ASISTENCIALMENTE A LAS INSPECCIONES DE POLICÍA DE LA LOCALIDAD	</t>
  </si>
  <si>
    <t>FDLSC-CPS- 437 -2021</t>
  </si>
  <si>
    <t>FDLSC-CPS-437-2021</t>
  </si>
  <si>
    <t>DAYSSI ROCIO RODRIGUEZ MARTINEZ</t>
  </si>
  <si>
    <t>52 DÍAS</t>
  </si>
  <si>
    <t>https://community.secop.gov.co/Public/Tendering/OpportunityDetail/Index?noticeUID=CO1.NTC.2366490&amp;isFromPublicArea=True&amp;isModal=true&amp;asPopupView=true</t>
  </si>
  <si>
    <t>FDLSC-CPS-437-2022</t>
  </si>
  <si>
    <t>1 MES 15 DIAS</t>
  </si>
  <si>
    <t>PRESTAR LOS SERVICIOS PROFESIONALES, PARA DESARROLLAR EL PROCESO DE MEDICIÓN, VALOR RESIDUAL, MÉTODO DE DEPRECIACIÓN, EN LOS BIENES MUEBLES REGISTRADOS EN LA CUENTA PROPIEDAD PLANTA Y EQUIPO DE LOS ESTADOS FINANCIEROS DE LOS BIENES INMUEBLES DE PROPIEDAD Y/O A CARGO DE LA ALCALDÍA LOCAL DE SAN CRISTÓBAL</t>
  </si>
  <si>
    <t>FDLSC-CPS-438-2021</t>
  </si>
  <si>
    <t>BERNARDO MORENO ORTIZ</t>
  </si>
  <si>
    <t>PRESTAR SUS SERVICIOS PROFESIONALES PARA LA GESTIÓN TÉCNICA Y DE REFERENCIACIÓN DEL RIESGO, A LA LUZ DEL PLAN DE DESARROLLO 2021 - 2024: UN NUEVO CONTRATO AMBIENTAL Y SOCIAL PARA SAN CRISTÓBAL</t>
  </si>
  <si>
    <t>FDLSC-CPS-438-2022</t>
  </si>
  <si>
    <t>FDLSC-CD-217-2022</t>
  </si>
  <si>
    <t>https://community.secop.gov.co/Public/Tendering/OpportunityDetail/Index?noticeUID=CO1.NTC.3132144&amp;isFromPublicArea=True&amp;isModal=true&amp;asPopupView=true</t>
  </si>
  <si>
    <t>13-30-11-60-34-30-00-00-01-824</t>
  </si>
  <si>
    <t>SAN CRISTÓBAL CONSTRUYE CONFIANZA Y
 CONVIVENCIA</t>
  </si>
  <si>
    <t>FDLSC-CPS-439-2021</t>
  </si>
  <si>
    <t>https://community.secop.gov.co/Public/Tendering/OpportunityDetail/Index?noticeUID=CO1.NTC.2375087&amp;isFromPublicArea=True&amp;isModal=true&amp;asPopupView=true</t>
  </si>
  <si>
    <t>PRESTAR SUS SERVICIOS ASISTENCIALES PARA EL FONDO DE DESARROLLO LOCAL EN EL PUNTO DE INFORMACION, ATENDIENDO LOS LINEAMIENTOS DE LA SECRETARIA DISTRITAL DE GOBIERNO</t>
  </si>
  <si>
    <t>FDLSC-CPS-439-2022</t>
  </si>
  <si>
    <t>LEONARDO GARZON</t>
  </si>
  <si>
    <t>PRESTAR SUS SERVICIOS TÉCNICOS O TECNOLÓGICOS PARA LA GESTIÓN DEL RIESGO, A LA LUZ DEL PLAN DE DESARROLLO 2021-2024 "UN NUEVO CONTRATO AMBIENTAL Y SOCIAL PARA SAN CRISTÓBAL</t>
  </si>
  <si>
    <t>FDLSC-CPS-440-2021</t>
  </si>
  <si>
    <t xml:space="preserve">LEIDY VALENTINA GARCIA LOPEZ </t>
  </si>
  <si>
    <t>40 DÍAS</t>
  </si>
  <si>
    <t>En revisión del proveedor</t>
  </si>
  <si>
    <t>PRESTAR SUS SERVICIOS PROFESIONALES EN LO CONCERNIENTE A LA VERIFICACIÓN EN CAMPO DE LAS ACTIVIDADES DE CONTROL DE ESPECIES INVASORAS, Y A LAS ACTIVIDADES DE CAMPO DE RESTAURACIÓN Y MANTENIMIENTO, ASÍ COMO AL APOYO AL PROCESO DE ESTANDARIZACIÓN DEL TRATAMIENTO Y MANEJO DE LAS ESPECIES DE RETAMO LISO Y ESPINOSO  ESTABLECIDAS EN EL PROTOCOLO DEL JARDÍN BOTÁNICO DE BOGOTÁ, SECRETARIA DISTRITAL DE AMBIENTE Y LA ALSC, EN EL CENTRO DE RESTAURACIÓN AMBIENTAL CERESA</t>
  </si>
  <si>
    <t>FDLSC-CPS-440-2022</t>
  </si>
  <si>
    <t>FDLSC-CD-218-2022</t>
  </si>
  <si>
    <t>https://community.secop.gov.co/Public/Tendering/OpportunityDetail/Index?noticeUID=CO1.NTC.3178001&amp;isFromPublicArea=True&amp;isModal=true&amp;asPopupView=true</t>
  </si>
  <si>
    <t>13-11-60-34-30-00-00-00-01-824</t>
  </si>
  <si>
    <t>FDLSC-CPS-441-2021</t>
  </si>
  <si>
    <t>https://community.secop.gov.co/Public/Tendering/OpportunityDetail/Index?noticeUID=CO1.NTC.2412602&amp;isFromPublicArea=True&amp;isModal=true&amp;asPopupView=true</t>
  </si>
  <si>
    <t>PRESTAR EL SERVICIO DE CENTRO DE ADMINISTRACION DE CORRESPONDENCIA Y CORREO CERTIFICADO QUE REQUIERA LA ALCALDIA LOCAL DE SAN CRISTOBAL EN LAS MODALIDADES DE CORREO CERTIFICADO NACIONAL, SMS Y CORREO ELECTRONICO CERTIFICADO A NIVEL URBANO Y NACIONAL</t>
  </si>
  <si>
    <t>FDLSC-CTOI-441-2022</t>
  </si>
  <si>
    <t>FDLSC-CD-219-2022</t>
  </si>
  <si>
    <t>SERVICIOS POSTALES NACIONALES S.A.</t>
  </si>
  <si>
    <t>https://community.secop.gov.co/Public/Tendering/OpportunityDetail/Index?noticeUID=CO1.NTC.3148561&amp;isFromPublicArea=True&amp;isModal=true&amp;asPopupView=true</t>
  </si>
  <si>
    <r>
      <t>ELIANA GIZETH TRIANA TORRES</t>
    </r>
    <r>
      <rPr>
        <sz val="9"/>
        <color rgb="FF000000"/>
        <rFont val="Century Gothic"/>
        <family val="2"/>
      </rPr>
      <t xml:space="preserve">
ESTEPHANÍA VALLENTINA CUAICUAN</t>
    </r>
  </si>
  <si>
    <t>20235410000083</t>
  </si>
  <si>
    <t xml:space="preserve">PRESTAR SUS SERVICIOS PROFESIONALES PARA ADELANTAR LA FORMULACIÓN, EVALUACIÓN, SEGUIMIENTO, Y APOYO A LA SUPERVISIÓN DEL PROYECTO 1869 SAN CRISTÓBAL TERRITORIO DE PAZ Y RECONCILIACIÓN Y ASÍ MISMO ACOMPAÑAR TODOS LOS PROCESOS QUE SE ADELANTEN PARA LA POBLACIÓN DE VICTIMAS QUE HABITA EN LA LOCALIDAD DE SAN CRISTÓBAL	</t>
  </si>
  <si>
    <t>FDLSC-CPS-442-2021</t>
  </si>
  <si>
    <t>42 DÍAS</t>
  </si>
  <si>
    <t>https://community.secop.gov.co/Public/Tendering/OpportunityDetail/Index?noticeUID=CO1.NTC.2400005&amp;isFromPublicArea=True&amp;isModal=true&amp;asPopupView=true</t>
  </si>
  <si>
    <t>FDLSC-CPS-442-2022</t>
  </si>
  <si>
    <t>MICHAEL STEVEN  RODRIGUEZ CASTRILLON</t>
  </si>
  <si>
    <t>LOS SERVICIOS PROFESIONALES ESPECIALIZADOS A LA ALCALDÍA LOCAL DE SAN CRISTÓBAL, PARA EL DESARROLLO DEL PROYECTO DE FORTALECIMIENTO DEL PATRIMONIO Y APROPIACIÓN DE LA CULTURA PATRIMONIAL EN LA LOCALIDAD QUE SE ENMARQUEN EN EL ARTICULO 21 DEL PLAN DE DESARROLLO LOCAL: PROGRAMA CREACIÓN Y VIDA COTIDIANA: APROPIACIÓN CIUDADANA DEL ARTE, LA CULTURA Y EL PATRIMONIO, PARA LA DEMOCRACIA CULTURAL</t>
  </si>
  <si>
    <t>FDLSC-CPS-443-2022</t>
  </si>
  <si>
    <t>FDLSC-CD-220-2022</t>
  </si>
  <si>
    <t>https://community.secop.gov.co/Public/Tendering/OpportunityDetail/Index?noticeUID=CO1.NTC.3134832&amp;isFromPublicArea=True&amp;isModal=true&amp;asPopupView=true</t>
  </si>
  <si>
    <t xml:space="preserve">	PRESTAR LOS SERVICIOS PROFESIONALES, PARA DESARROLLAR EL PROCESO DE MEDICIÓN, VALOR RESIDUAL, MÉTODO DE DEPRECIACIÓN, EN LOS BIENES MUEBLES REGISTRADOS EN LA CUENTA PROPIEDAD PLANTA Y EQUIPO DE LOS ESTADOS FINANCIEROS DE LOS BIENES INMUEBLES DE PROPIEDAD Y/O A CARGO DE LA ALCALDÍA LOCAL DE SAN CRISTÓBAL</t>
  </si>
  <si>
    <t>FDLSC-CPS-444-2021</t>
  </si>
  <si>
    <t xml:space="preserve">EMMA ADRIANA PULIDO TOVAR </t>
  </si>
  <si>
    <t>https://community.secop.gov.co/Public/Tendering/OpportunityDetail/Index?noticeUID=CO1.NTC.2447566&amp;isFromPublicArea=True&amp;isModal=true&amp;asPopupView=true</t>
  </si>
  <si>
    <t>FDLSC-CPS-444-2022</t>
  </si>
  <si>
    <t xml:space="preserve">PRESTAR LOS SERVICIOS PROFESIONALES PARA LA OPERACIÓN, PRESTACIÓN, SEGUIMIENTO Y CUMPLIMIENTO DE LOS PROCEDIMIENTOS ADMINISTRATIVOS, OPERATIVOS Y PROGRAMÁTICOS DEL SERVICIO APOYO ECONÓMICO TIPO C, QUE CONTYRIBUYAN A LA GARANTÍA DE LOS DERECHOS DE LA POBLACIÓN MAYOR EN EL MARCO DE LA POLÍTICA PÚBLICA SOCIAL PARA EL ENVEJECIMIENTO Y LA VEJEZ EN EL DISTRITO CAPITAL A CARGO DE LA ALCLADIA LOCAL.	</t>
  </si>
  <si>
    <t>FDLSC-CPS-445-2021</t>
  </si>
  <si>
    <t>https://community.secop.gov.co/Public/Tendering/OpportunityDetail/Index?noticeUID=CO1.NTC.2398463&amp;isFromPublicArea=True&amp;isModal=true&amp;asPopupView=true</t>
  </si>
  <si>
    <t>FDLSC-CPS-445-2022</t>
  </si>
  <si>
    <t xml:space="preserve">ROGER RAUL VELASCO SEGURA </t>
  </si>
  <si>
    <t>FDLSC-CPS-446-2021</t>
  </si>
  <si>
    <t>37 DIAS</t>
  </si>
  <si>
    <t>https://community.secop.gov.co/Public/Tendering/OpportunityDetail/Index?noticeUID=CO1.NTC.2410592&amp;isFromPublicArea=True&amp;isModal=true&amp;asPopupView=true</t>
  </si>
  <si>
    <t>PRESTAR SUS SERVICIOS PROFESIONALES PARA APOYAR EN LA FORMULACIÓN Y ACOMPAÑAMIENTO DE LOS ACUERDOS QUE PROMUEVAN LA FORMALIDAD, EL ACCESO PARA EL APROVECHAMIENTO DEL ESPACIO PÚBLICO</t>
  </si>
  <si>
    <t>FDLSC-CPS-446-2022</t>
  </si>
  <si>
    <t>FDLSC-CD-221-2022</t>
  </si>
  <si>
    <t>1 MES 13 DIAS</t>
  </si>
  <si>
    <t>5 MESES 13 DIAS</t>
  </si>
  <si>
    <t>https://community.secop.gov.co/Public/Tendering/OpportunityDetail/Index?noticeUID=CO1.NTC.3140257&amp;isFromPublicArea=True&amp;isModal=true&amp;asPopupView=true</t>
  </si>
  <si>
    <t>20225420012643</t>
  </si>
  <si>
    <t xml:space="preserve">PRESTAR SUS SERVICIOS PROFESIONALES AL FDLSC PARA APOYAR LA FORMULACIÓN, SEGUIMIENTO Y SUPERVISIÓN DE LOS PROCESOS CONTRACTUALES DERIVADOS DEL PROYECTO DE INVERSIÓN 1811 SAN CRISTÓBAL TE CUIDA, PARA LA ATENCIÓN A POBLACIÓN AFECTADA POR VIOLENCIA INTRAFAMILIAR Y/O SEXUAL EN SITUACIÓN DE VULNERABILIDAD	</t>
  </si>
  <si>
    <t>FDLSC-CPS-447-2021</t>
  </si>
  <si>
    <t>https://community.secop.gov.co/Public/Tendering/OpportunityDetail/Index?noticeUID=CO1.NTC.2398372&amp;isFromPublicArea=True&amp;isModal=true&amp;asPopupView=true</t>
  </si>
  <si>
    <t>FDLSC-CPS-447-2022</t>
  </si>
  <si>
    <t>FDLSC-CD-222-2022</t>
  </si>
  <si>
    <t>https://community.secop.gov.co/Public/Tendering/OpportunityDetail/Index?noticeUID=CO1.NTC.3135427&amp;isFromPublicArea=True&amp;isModal=true&amp;asPopupView=true</t>
  </si>
  <si>
    <t>20225420012483</t>
  </si>
  <si>
    <t xml:space="preserve">PRESTAR LOS SERVICIOS TÉCNICOS PARA APOYAR AL ADMINISTRADOR DE RED EN LO RELACIONADO CON LA PLATAFORMA INFORMATICA Y MEDIOS TECNOLOGICOS DE LA ALCALDIA LOCAL DE SAN CRISTÓBAL	</t>
  </si>
  <si>
    <t>FDLSC-CPS-448-2021</t>
  </si>
  <si>
    <t>https://community.secop.gov.co/Public/Tendering/OpportunityDetail/Index?noticeUID=CO1.NTC.2392802&amp;isFromPublicArea=True&amp;isModal=true&amp;asPopupView=true</t>
  </si>
  <si>
    <t>FDLSC-CPS-448-2022</t>
  </si>
  <si>
    <t>LEVIS HENRY PÁEZ HERNÁNDEZ</t>
  </si>
  <si>
    <t>20225420012473</t>
  </si>
  <si>
    <t>13-30-11-60-12-00-00-00-1801</t>
  </si>
  <si>
    <t>SAN CRISTOBAL ES DEPORTE</t>
  </si>
  <si>
    <t xml:space="preserve">GERENCIA INTEGRAL ENCAMINADA A LA EJECUCIÓN DE LAS LÍNEAS DE INVERSIÓN, FORMACIÓN Y EVENTOS RECREODEPORTIVOS EN EL MARCO DEL PLAN DE DESARROLLO LOCAL.	</t>
  </si>
  <si>
    <t>FDLSC-CTOI-449-2021</t>
  </si>
  <si>
    <t xml:space="preserve">FDLSC-CTOI-449-2021	</t>
  </si>
  <si>
    <t>FONDO DE DESARROLLO DE PROYECTOS DE CUNDINAMARCA</t>
  </si>
  <si>
    <t>PRESTAR LOS SERVICIOS TÉCNICOS PARA APOYAR AL ADMINISTRADOR DE RED EN LO RELACIONADO CON LA PLATAFORMA INFORMÁTICA Y MEDIOS TECNOLOGICOS DE LA ALCALDÍA LOCAL DE SAN CRISTÓBAL</t>
  </si>
  <si>
    <t>FDLSC-CPS-449-2022</t>
  </si>
  <si>
    <t>FDLSC-CD-223-2022</t>
  </si>
  <si>
    <t>https://community.secop.gov.co/Public/Tendering/OpportunityDetail/Index?noticeUID=CO1.NTC.3142754&amp;isFromPublicArea=True&amp;isModal=true&amp;asPopupView=true</t>
  </si>
  <si>
    <t xml:space="preserve">AUNAR ESFUERZOS TÉCNICOS, ADMINISTRATIVOS Y FINANCIEROS ENTRE EL FONDO DE DESARROLLO LOCAL DE SAN CRISTÓBAL Y EL JARDÍN BOTÁNICO DE BOGOTÁ, JOSÉ CELESTINO MUTIS Y PARA EJECUTAR ACTIVIDADES DE AVANCE, FORTALECIMIENTO Y MANEJO DE COBERTURAS VEGETALES EN LA LOCALIDAD DE SAN CRISTÓBAL	</t>
  </si>
  <si>
    <t>FDLSC-CI-450-2021</t>
  </si>
  <si>
    <t>JARDÍN BOTÁNICO JOSÉ CELESTINO MUTIS</t>
  </si>
  <si>
    <t xml:space="preserve">AUNAR ESFUERZOS ADMINISTRATIVOS, TÉCNICOS, LOGISTICOS Y FINANCIEROS ENTRE PROPAÍS Y EL FONDO DE DESARROLLO LOCAL DE SAN CRISTOBAL PARA LA CONSOLIDACIÓN Y FORTALECIMIENTO ECONÓMICO DE LAS MICROEMPRESAS A TRAVÉS DEL PROGRAMA MICROEMPRESA LOCAL 3.0 Y DE LOS EMPRENDIMIENTOS A TRAVES DEL PROGRAMA BOGOTA PRODUCTIVA LOCAL
</t>
  </si>
  <si>
    <t>FDLSC-CVNI-450-2022</t>
  </si>
  <si>
    <t>FDLSC-CD-224-2022</t>
  </si>
  <si>
    <t>CORPORACIÓN PARA EL DESARROLLO DE LAS MICROEMPRESAS</t>
  </si>
  <si>
    <t>800.250.713</t>
  </si>
  <si>
    <t>1 MES Y 19 DIAS
Un (01) mes y veinte (20) días
Un (01) mes y veintiún (21) día
Veinte (20) días
Veinte nueve (29) días_x000D_</t>
  </si>
  <si>
    <t>15 y 19 dias</t>
  </si>
  <si>
    <t>https://community.secop.gov.co/Public/Tendering/OpportunityDetail/Index?noticeUID=CO1.NTC.3144275&amp;isFromPublicArea=True&amp;isModal=true&amp;asPopupView=true</t>
  </si>
  <si>
    <t xml:space="preserve"> 20235420003373.</t>
  </si>
  <si>
    <t>CONTRATAR MEDIANTE LA FIGURA DE CONVENIO INTERADMINISTRATIVO LOS SERVICIOS PROFESIONALES, TÉCNICOS, DE ASESORÍA Y ACOMPAÑAMIENTO DE LA UNIVERSIDAD DISTRITAL FRANCISCO JOSÉ DE CALDAS, PARA EL FORTALECIMIENTO DEL DESARROLLO DE ACCIONES DE EDUCACIÓN AMBIENTAL EJECUTADAS EN LA LOCALIDAD DE SAN CRISTÓBAL QUE PERMITAN GENERAR PROCESOS DE SOSTENIBILIDAD DE LOS ¿ PROCEDAS- LOCALES</t>
  </si>
  <si>
    <t>FDLSC-CI-451-2021</t>
  </si>
  <si>
    <t>UNIVERSIDAD DISTRITAL</t>
  </si>
  <si>
    <t>PRESTAR SUS SERVICIOS DE APOYO A LA GESTIÓN AMBIENTAL EXTERNA DE LA ALCALDÍA LOCAL DE SAN CRISTÓBAL EN ESPACIO PÚBLICO QUE PRESENTA SITUACIONES AMBIENTALES CONFLICTIVAS Y A LAS COMPLEMENTARIAS DE LOS PROYECTOS AMBIENTALES DEL PLAN DE DESARROLLO UN NUEVO CONTRATO SOCIAL Y AMBIENTAL PARA SAN CRISTÓBAL</t>
  </si>
  <si>
    <t>FDLSC-CPS-451-2022</t>
  </si>
  <si>
    <t>FDLSC-CD-225-2022</t>
  </si>
  <si>
    <t>https://community.secop.gov.co/Public/Tendering/OpportunityDetail/Index?noticeUID=CO1.NTC.3139767&amp;isFromPublicArea=True&amp;isModal=true&amp;asPopupView=true</t>
  </si>
  <si>
    <t>133011602280000001819</t>
  </si>
  <si>
    <t>San Cristóbal protectora de sus recursos naturales</t>
  </si>
  <si>
    <t>AUNAR ESFUERZOS TECNICOS, ADMINISTRATIVOS Y FINANCIEROS PARA LA REALIZACIÒN DEL MANEJO Y MANTENIMIENTO DE LAS ÁREAS OBJETO DE PROCESOS DE RESTAURACIÒN ECOLÒGICA Y OTRAS ACCIONES DE CONSERVACIÒN EN LA ESTRUCTURA ECOLÒGICA PRINCIAL Y OTRAS ÁREAS DEL DISTRITO CAPITAL</t>
  </si>
  <si>
    <t>CI-452-2021</t>
  </si>
  <si>
    <t>INSTITUTO DISTRITAL PARA LA PROTECCION D E LA NIÑEZ Y DE LA JUVENTUD</t>
  </si>
  <si>
    <t>https://www.contratos.gov.co/consultas/detalleProceso.do?numConstancia=22-22-35237&amp;g-</t>
  </si>
  <si>
    <t>DIEGO MAURICIO ROJAS CACHOPE / DIANA MARCELA RUBIO BERIGUES</t>
  </si>
  <si>
    <t>PRESTAR SUS SERVICIOS TÉCNICOS EN ELÁREA GESTIÓN DEL DESARROLLO LOCAL EN LOS PROYECTOS DE INFRAESTRUCTURA YOBRAS CIVILES EN MARCO DEL PLAN DE DESARROLLO LOCAL 2021-2024.</t>
  </si>
  <si>
    <t>FDLSC-CPS-452-2022</t>
  </si>
  <si>
    <t>FDLSC-CD-226-2022</t>
  </si>
  <si>
    <t>LAURA LILIANA MUÑOZ PEDRAZA</t>
  </si>
  <si>
    <t>42 DIAS</t>
  </si>
  <si>
    <t>5 MESES 12 DIAS</t>
  </si>
  <si>
    <t>https://community.secop.gov.co/Public/Tendering/OpportunityDetail/Index?noticeUID=CO1.NTC.3139922&amp;isFromPublicArea=True&amp;isModal=true&amp;asPopupView=true</t>
  </si>
  <si>
    <t>FDLSC-CTOI-453-2021</t>
  </si>
  <si>
    <t>UNIVERSIDAD NACIONAL</t>
  </si>
  <si>
    <t>PRESTAR SUS SERVICIOS PROFESIONALES EN LO CONCERNIENTE A LAS ACTIVIDADES ADMINISTRATIVAS Y DE CAMPO EN LOS PROCESOS DE AGRICULTURA URBANA, ARBORIZACIÓN (PLANTACIÓN Y MANTENIMIENTO), Y MANEJO DE SITUACIONES AMBIENTALES CONFLICTIVAS EN EL ESPACIO PÚBLICO LOCAL.</t>
  </si>
  <si>
    <t>FDLSC-CPS-453-2022</t>
  </si>
  <si>
    <t>FDLSC-CD-227-2022</t>
  </si>
  <si>
    <t>HAROLD STIVEN GARZON CARDENAS</t>
  </si>
  <si>
    <t>https://community.secop.gov.co/Public/Tendering/OpportunityDetail/Index?noticeUID=CO1.NTC.3139873&amp;isFromPublicArea=True&amp;isModal=true&amp;asPopupView=true</t>
  </si>
  <si>
    <t>13-30-11-60-10-60-00-00-00-01-843</t>
  </si>
  <si>
    <t xml:space="preserve">AUNAR ESFUERZOS ENTRE EL FONDO DE DESARROLLO LOCAL DE SAN CRISTÓBAL Y LA SUBRED INTEGRADA DE SERVICIOS DE SALUD CENTRO ORIENTE, PARA APORTAR A LA CALIDAD DE VIDA DE GRUPOS POBLACIONALES DE ADOLESCENTES, JOVENES, POBLACIÓN ETNICA, Y CUIDADORES, HABITANTES EN LA LOCALIDAD DE SAN CRISTÓBAL, A TRAVÉS LA IMPLEMENTACIÓN DE ACCIONES COMPLEMENTARIAS EN SALUD"	</t>
  </si>
  <si>
    <t>FDLSC-CI-454-2021</t>
  </si>
  <si>
    <t>SUBRED INTEGRADA DE SALUD CENTRO ORIENTE E.S.E</t>
  </si>
  <si>
    <t>DIEGO FERNANDO VASQUEZ RODRIGUEZ</t>
  </si>
  <si>
    <t>3 MESES xx DIAS</t>
  </si>
  <si>
    <t>https://community.secop.gov.co/Public/Tendering/OpportunityDetail/Index?noticeUID=CO1.NTC.2397453&amp;isFromPublicArea=True&amp;isModal=true&amp;asPopupView=true</t>
  </si>
  <si>
    <t>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t>
  </si>
  <si>
    <t>FDLSC-CPS-454-2022</t>
  </si>
  <si>
    <t>FDLSC-CD-228-2022</t>
  </si>
  <si>
    <t>OLGHER ALBERTO VILLACRES  PUENTES</t>
  </si>
  <si>
    <t>50 DIAS</t>
  </si>
  <si>
    <t>https://community.secop.gov.co/Public/Tendering/OpportunityDetail/Index?noticeUID=CO1.NTC.3141183&amp;isFromPublicArea=True&amp;isModal=true&amp;asPopupView=true</t>
  </si>
  <si>
    <t>1843
1861</t>
  </si>
  <si>
    <t>San Cristóbal saludable
Adolescencia plena en San Cristóbal</t>
  </si>
  <si>
    <t xml:space="preserve">CONTRIBUIR AL BIENESTAR Y A LA DIGNIFICACIÓN DE LAS PERSONAS CON DISCAPACIDAD, CUIDADORES, Y CUIDADORAS DE LAS 5 UPZ DE LA LOCALIDAD DE SAN CRISTÓBAL, EN ARTICULACIÓN CON EL CONSEJO LOCAL DE DISCAPACIDAD CON UN ENFOQUE DIFERENCIAL, DESDE LO ETARIO, DIVERSO, ÉTNICO E INDÍGENA Y CON UN ENFOQUE DE DERECHOS QUE FAVOREZCAN SU DESARROLLO FÍSICO, PSICOLÓGICO, EMOCIONAL Y A SU AUTONOMÍA CON LA ENTREGA DE DISPOSITIVOS DE ASISTENCIA PERSONAL- AYUDAS TÉCNICAS	</t>
  </si>
  <si>
    <t>FDLSC-CI-455-2021</t>
  </si>
  <si>
    <t>3 MESES 21 DIAS</t>
  </si>
  <si>
    <t>https://community.secop.gov.co/Public/Tendering/OpportunityDetail/Index?noticeUID=CO1.NTC.2397457&amp;isFromPublicArea=True&amp;isModal=true&amp;asPopupView=true</t>
  </si>
  <si>
    <t>PRESTAR SUS  SERVICIOS  DE  APOYOASISTENCIAL  PARA  APOYAR  LA  GESTIÓN  DOCUMENTAL  DE  LA  ALCALDÍA  LOCAL  EN  LAIMPLEMENTACIÓN  DE  LOS  PROCESOS  DE  CLASIFICACIÓN,  ORDENACIÓN,  SELECCIÓNNATURAL, FOLIACIÓN, IDENTIFICACIÓN, LEVANTAMIENTO DE INVENTARIOS, ALMACENAMIENTOY APLICACIÓN DE PROTOCOLOS DE ELIMINACIÓN Y TRANSFERENCIAS DOCUMENTALES.</t>
  </si>
  <si>
    <t>FDLSC-CPS-455-2022</t>
  </si>
  <si>
    <t>FDLSC-CD-229-2022</t>
  </si>
  <si>
    <t>https://community.secop.gov.co/Public/Tendering/OpportunityDetail/Index?noticeUID=CO1.NTC.3141858&amp;isFromPublicArea=True&amp;isModal=true&amp;asPopupView=true</t>
  </si>
  <si>
    <t>FDLSC-CI 456-2021</t>
  </si>
  <si>
    <t>CIPS</t>
  </si>
  <si>
    <t>ANDREA CAROLINA CAJIAO</t>
  </si>
  <si>
    <t>COOPERACION  INTERNACIONAL</t>
  </si>
  <si>
    <t>FDLSC-CPS-456-2022</t>
  </si>
  <si>
    <t>ALMACÉN/CONDUCTORES</t>
  </si>
  <si>
    <t>AUNAR ESFUERZOS JURÍDICOS, ADMINISTRATIVOS Y TÉCNICOS, PARA DAR CO NTINUIDAD A LOS PROCESOS DE TITULACIÓN DE PREDIOS QUE ADE LANT A EL FON DO DE DESARROLLO LOCAL DE SAN CRIST Ó BAL, EN MARCO DEL PDL 201 7 2020 SAN CRIST ÓBOSAL MEJOR ALIDAD SANA, FELIZ Y EN PAZ PROYECTO 1581 SAN CRISTÓBAL CUMPLE Y RESPETA LAS NORMAS Y EL PROYECTO DE INVERSIÓN 7684 DE LA CVP</t>
  </si>
  <si>
    <t>FDLSC-CI 457-2021</t>
  </si>
  <si>
    <t>CAJA DE LA VIVIENDA POPULAR</t>
  </si>
  <si>
    <t>3 AÑOS</t>
  </si>
  <si>
    <t>APOYAR TÉCNICAMENTE LAS DISTINTAS ETAPAS DE LOS PROCESOS DE COMPETENCIA DE LA ALCALDÍA LOCAL PARA LA DEPURACIÓN DE ACTUACIONES ADMINISTRATIVAS. DE ACUERDO CON LO CONTEMPLADO EN EL(LOS) PROYECTO(S) 1873 --- SAN CRISTÓBAL AL SERVICIO DE LA CIUDADANÍA</t>
  </si>
  <si>
    <t>FDLSC-CPS-457-2022</t>
  </si>
  <si>
    <t>https://community.secop.gov.co/Public/Tendering/OpportunityDetail/Index?noticeUID=CO1.NTC.3141889&amp;isFromPublicArea=True&amp;isModal=true&amp;asPopupView=true</t>
  </si>
  <si>
    <t>20225420012493</t>
  </si>
  <si>
    <t xml:space="preserve">PRESTAR SUS SERVICIOS PROFESIONALES PARA ADELANTAR LA FORMULACIÓN, EVALUACIÓN, SEGUIMIENTO Y APOYO A LA SUPERVISIÓN DEL PROYECTO 1869 SAN CRISTÓBAL TERRITORIO DE PAZ Y RECONCILIACIÓN Y ASÍ MISMO ACOMPAÑAR TODOS LOS PROCESOS QUE SE ADELANTEN PARA LA POBLACIÓN DE VICTIMAS QUE HABITA EN LA LOCALIDAD DE SAN CRISTÓBAL	</t>
  </si>
  <si>
    <t>FDLSC-CPS-458-2021</t>
  </si>
  <si>
    <t>https://community.secop.gov.co/Public/Tendering/OpportunityDetail/Index?noticeUID=CO1.NTC.2403141&amp;isFromPublicArea=True&amp;isModal=true&amp;asPopupView=true</t>
  </si>
  <si>
    <t>FDLSC-CPS-458-2022</t>
  </si>
  <si>
    <t>PRESTAR SUS
SERVICIOS DE APOYO A LA GESTIÓN EN EL ÁREA DE GESTIÓN DEL DESARROLLO LOCAL
PARA 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</si>
  <si>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FDLSC-CPS 459-2021</t>
  </si>
  <si>
    <t>https://community.secop.gov.co/Public/Tendering/OpportunityDetail/Index?noticeUID=CO1.NTC.2403412&amp;isFromPublicArea=True&amp;isModal=true&amp;asPopupView=true</t>
  </si>
  <si>
    <t>FDLSC-CPS-459-2022</t>
  </si>
  <si>
    <t>EL CONTRATISTA SE OBLIGA PARA CON LA ALCALDÍA LOCAL DE SAN CRISTÓBAL A PRESTAR SUS SERVICIOS DE APOYO A LA GESTIÓN EN EL 
ÁREA DE GESTIÓN DEL DESARROLLO LOCAL PARA 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</si>
  <si>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FDLSC-CPS-460-2021</t>
  </si>
  <si>
    <t>https://community.secop.gov.co/Public/Tendering/OpportunityDetail/Index?noticeUID=CO1.NTC.2403280&amp;isFromPublicArea=True&amp;isModal=true&amp;asPopupView=true</t>
  </si>
  <si>
    <t>FDLSC-CPS-460-2022</t>
  </si>
  <si>
    <t>ROBINSON RUBIANO BARRIOS</t>
  </si>
  <si>
    <t xml:space="preserve">FDLSC-CPS-461-2021	</t>
  </si>
  <si>
    <t>PAMELA KATERIN ANAYA JAIMES</t>
  </si>
  <si>
    <t>https://community.secop.gov.co/Public/Tendering/OpportunityDetail/Index?noticeUID=CO1.NTC.2410400&amp;isFromPublicArea=True&amp;isModal=true&amp;asPopupView=true</t>
  </si>
  <si>
    <t>DESPACHOS</t>
  </si>
  <si>
    <t>TERMINACION ANTICIPADA</t>
  </si>
  <si>
    <t>PRESTAR SERVICIOS PROFESIONALES PARALIDERAR Y GARANTIZAR LA IMPLEMENTACIÓN Y SEGUIMIENTO DE LOS PROCESOS Y PROCEDIMIENTOS DEL SERVICIO  SOCIAL</t>
  </si>
  <si>
    <t>FDLSC-CPS-461-2022</t>
  </si>
  <si>
    <t>FDLSC-CD-249-2022</t>
  </si>
  <si>
    <t>CONTRATO PRESTACIÓN DE SERVICIOS - JURIDICA</t>
  </si>
  <si>
    <t xml:space="preserve">DESARROLLAR ACTIVIDADES EN EL MARCO DE LA CONMEMORACION DE LAS FECHAS EMBLEMATICAS, COMO LO SON EL 27 DE NOVIEMBRE DIA INTERNACIONAL DE LA ELIMINACION DE LA VIOLENCIA CONTRA LA MUJER Y EL 4 DICIEMBRE DIA DISTRITAL CONTRA EL FEMINICIDIO
</t>
  </si>
  <si>
    <t xml:space="preserve">FDLSC-CPS-462-2021	</t>
  </si>
  <si>
    <t>FDLSC-MIC-004-2021</t>
  </si>
  <si>
    <t>FUNDACIÓN JUSTICIA SOCIAL</t>
  </si>
  <si>
    <t>12 DIAS</t>
  </si>
  <si>
    <t>https://community.secop.gov.co/Public/Tendering/OpportunityDetail/Index?noticeUID=CO1.NTC.2384828&amp;isFromPublicArea=True&amp;isModal=true&amp;asPopupView=true</t>
  </si>
  <si>
    <t>JENNY ANDREA MONTOYA</t>
  </si>
  <si>
    <t>PRESTAR SUS SERVICIOS PROFESIONALES  PARALA  FORMULACION,  EVALUACIÓN,  PRESENTACIÓN  Y  SEGUIMIENTO  A    LOS  PROYECTOS  DE  INVERSIÓNRELACIONADOS CON TEMAS DE SALUD, EN EL MARCO DE LAS NECESIDADES DE LA ALCALDÍA LOCAL DE SAN CRISTÓBAL</t>
  </si>
  <si>
    <t>FDLSC-CPS-462-2022</t>
  </si>
  <si>
    <t>FDLSC-CD-231-2022</t>
  </si>
  <si>
    <t>1 MES 06 DIAS</t>
  </si>
  <si>
    <t>5 MESES 6 DIAS</t>
  </si>
  <si>
    <t>https://community.secop.gov.co/Public/Tendering/OpportunityDetail/Index?noticeUID=CO1.NTC.3164799&amp;isFromPublicArea=True&amp;isModal=true&amp;asPopupView=true</t>
  </si>
  <si>
    <t>13-30-11601210000001803</t>
  </si>
  <si>
    <t>PRESTAR SERVICIOS ASISTENCIALES EN EL ÁREA DE GESTIÓN DEL
DESARROLLO LOCAL,PARA TEMAS DE PLANEACIÓN PROYECTOS CULTURALES, PARA
LOGRAR EL CUMPLIMIENTO DE LAS METAS DEL PLAN DE DESARROLLO LOCAL 2021 - 2024.”</t>
  </si>
  <si>
    <t>FDLSC-CPS-463-2021</t>
  </si>
  <si>
    <t>HAMID  MARTINEZ RODRIGUEZ</t>
  </si>
  <si>
    <t>36 DIAS</t>
  </si>
  <si>
    <t>https://community.secop.gov.co/Public/Tendering/OpportunityDetail/Index?noticeUID=CO1.NTC.2412945&amp;isFromPublicArea=True&amp;isModal=true&amp;asPopupView=true</t>
  </si>
  <si>
    <t>FDLSC-CPS-463-2022</t>
  </si>
  <si>
    <t xml:space="preserve">	PRESTAR SUS SERVICIOS ASISTENCIALES PARA APOYAR LA GESTIÓN LOCAL Y TERRITORIAL DE LOS TEMAS DE SEGURIDAD Y CONVIVENCIA CIUDADANA, EN EL MARCO DEL PLAN DE DESARROLLO LOCAL 2021-2024</t>
  </si>
  <si>
    <t>FDLSC-CPS-464-2021</t>
  </si>
  <si>
    <t>https://community.secop.gov.co/Public/Tendering/OpportunityDetail/Index?noticeUID=CO1.NTC.2412679&amp;isFromPublicArea=True&amp;isModal=true&amp;asPopupView=true</t>
  </si>
  <si>
    <t>FDLSC-CPS-464-2022</t>
  </si>
  <si>
    <t>PRESTAR SUS SERVICIOS PROFESIONALES EN LO CONCERNIENTE A LA VERIFICACIÓN EN CAMPO DE LAS ACTIVIDADES DE CONTROL DE ESPECIES INVASORAS, YA LAS ACTIVIDADES DE CAMPO DE RESTAURACIÓN Y MANTENIMIENTO, ASI COMO AL APOYO AL PROCESO DE ESTANDARIZACIÓN DEL TRATAMIENTO Y MANEJO DE LAS ESPEOCIES DE RETO ESPINOSO ESTABLECIDAS EN EL PROTOCOLO DEL JARDÍN BOTÁNICO SECRETARIA DISTRITAL DE AMBIENTE Y LA ALSC, EN EL CENTRO DE RESTAURACIÓN AMBIENTAL CERESA.</t>
  </si>
  <si>
    <t>FDLSC‑CPS‑465‑2021</t>
  </si>
  <si>
    <t>35 DIAS</t>
  </si>
  <si>
    <t>https://community.secop.gov.co/Public/Tendering/OpportunityDetail/Index?noticeUID=CO1.NTC.2415827&amp;isFromPublicArea=True&amp;isModal=true&amp;asPopupView=true</t>
  </si>
  <si>
    <t>FDLSC-CPS-465-2022</t>
  </si>
  <si>
    <t>MAURICIO COCUNUBO SERRATO</t>
  </si>
  <si>
    <t>PRESTAR SUS SERVICIOS PROFESIONALES PARA EL APOYO TÉCNICO DEL PROYECTO DE
SEPARACIÓN EN LA FUENTE, A LA LUZ DEL PLAN DE DESARROLLO 2021-2024 UN NUEVO
CONTRATO AMBIENTAL Y SOCIAL PARA SAN CRISTÓBAL</t>
  </si>
  <si>
    <t>FDLSC-CPS-466-2021</t>
  </si>
  <si>
    <t>https://community.secop.gov.co/Public/Tendering/OpportunityDetail/Index?noticeUID=CO1.NTC.2415869&amp;isFromPublicArea=True&amp;isModal=true&amp;asPopupView=true</t>
  </si>
  <si>
    <t>PRESTAR SUS SERVICIOS PROFESIONALESPARA APOYAR LOS PROCESOS DE ATENCION A POBLACIÓN MUJERES EN EL MARCO DE LOSPROYECTOS DE INVERSIÓN 1870 y 1811 DE LA ALSC EN EL PDL 2021-2024.</t>
  </si>
  <si>
    <t>FDLSC-CPS-466-2022</t>
  </si>
  <si>
    <t>FDLSC-CD-234-2022</t>
  </si>
  <si>
    <t>https://community.secop.gov.co/Public/Tendering/OpportunityDetail/Index?noticeUID=CO1.NTC.3147621&amp;isFromPublicArea=True&amp;isModal=true&amp;asPopupView=true</t>
  </si>
  <si>
    <t> 20225420012573</t>
  </si>
  <si>
    <t>13-30-11-60-12-10-00-00-01-803</t>
  </si>
  <si>
    <t>PRESTAR SUS SERVICIOS PROFESIONALES AL
ÁREA DE GESTIÓN DE DESARROLLO LOCAL PARA TEMAS DE PLANEACIÓN, DISEÑO,
FORMULACIÓN Y SEGUIMIENTO A ESTRATEGIAS DE VINCULACIÓN DE LOS ARTISTAS Y
GESTORES CULTURALES DE LA LOCALIDAD EN EL MARCO DE LOS PROYECTOS DE
INVERSIÓN DEL SECTOR CULTURAL</t>
  </si>
  <si>
    <t>FDLSC-CPS-467-2021</t>
  </si>
  <si>
    <t>LEIDY TATIANA GOMEZ NARANJO</t>
  </si>
  <si>
    <t>https://community.secop.gov.co/Public/Tendering/OpportunityDetail/Index?noticeUID=CO1.NTC.2415894&amp;isFromPublicArea=True&amp;isModal=true&amp;asPopupView=true</t>
  </si>
  <si>
    <t>PRESTAR SERVICIOS DE APOYO TÉCNICO PARA APOYAR EN LA EJECUCIÓN DE LA ESTRATEGIA TERRITORIAL CON LOS PROYECTOS LOCALES EN MATERIA DE SEGURIDAD, CONVIVENCIA Y MOVILIZACIONES SOCIALES, DE ACUERDO A LO REQUERIDO</t>
  </si>
  <si>
    <t>FDLSC-CPS-467-2022</t>
  </si>
  <si>
    <t>FDLSC-CD-247-2022</t>
  </si>
  <si>
    <t>https://community.secop.gov.co/Public/Tendering/OpportunityDetail/Index?noticeUID=CO1.NTC.3195656&amp;isFromPublicArea=True&amp;isModal=true&amp;asPopupView=true</t>
  </si>
  <si>
    <t>PRESTACIÓN DE SERVICIOS DE APOYO LOGÍSTICO EN LA
EJECUCIÓN DE ACTIVIDADES DE OBRA CIVIL QUE CONLLEVEN AL
MEJORAMIENTO Y ADECUACIÓN DEL ESPACIO PÚBLICO Y LA MALLA VIAL DE LA
LOCALIDAD DE SAN CRISTÓBAL EN MARCO DEL PROYECTO PARA EL PLAN DE
DESARROLLO LOCAL 2021-202.”</t>
  </si>
  <si>
    <t>FDLSC-CPS-468-2021</t>
  </si>
  <si>
    <t>JULIAN ALONSO HERRERA GARCÍA</t>
  </si>
  <si>
    <t>https://community.secop.gov.co/Public/Tendering/OpportunityDetail/Index?noticeUID=CO1.NTC.2413514&amp;isFromPublicArea=True&amp;isModal=true&amp;asPopupView=true</t>
  </si>
  <si>
    <t>RIESGO</t>
  </si>
  <si>
    <t>JUAN SEBASTIAN AMARILLO</t>
  </si>
  <si>
    <t>EL CONTRATO QUE SE PRETENDE CELEBRAR, TENDRÁ POR OBJETO PRESTAR SUS SERVICIOS TÉCNICOS DE APOYO A LA GESTIÓN EN LOS TEMAS REFERENTES A PARTICIPACIÓN CIUDADANA Y ORGANIZACIÓN COMUNITARIA, CONTRIBUYENDO AL DESARROLLO Y CUMPLIMIENTO DEL PDL</t>
  </si>
  <si>
    <t>FDLSC-CPS-468-2022</t>
  </si>
  <si>
    <t>FDLSC-CD-232-2022</t>
  </si>
  <si>
    <t>https://community.secop.gov.co/Public/Tendering/OpportunityDetail/Index?noticeUID=CO1.NTC.3167478&amp;isFromPublicArea=True&amp;isModal=true&amp;asPopupView=true</t>
  </si>
  <si>
    <t>20225410000123</t>
  </si>
  <si>
    <t>PRESTAR SUS SERVICIOS PROFESIONALES EN LO CONCERNIENTE A LA
FORMULACIÓN, EJECUCIÓN DE PROYECTOS AMBIENTALES LOCALES; ASI COMO,
EL SEGUIMIENTO Y MEJORA CONTINUA DEL COMPONENTE DE SEGURIDAD Y
SALUD EN EL TRABAJO DEL PERSONAL DE GESTIÓN DE AMBIENTE, RIESGOS, Y
DE LAS ACTIVIDADES DE CAMPO</t>
  </si>
  <si>
    <t>FDLSC-CPS-469-2021</t>
  </si>
  <si>
    <t>FDLSC-CPS- 469-2021</t>
  </si>
  <si>
    <t>https://community.secop.gov.co/Public/Tendering/OpportunityDetail/Index?noticeUID=CO1.NTC.2413430&amp;isFromPublicArea=True&amp;isModal=true&amp;asPopupView=true</t>
  </si>
  <si>
    <t>PRESTAR  SUS  SERVICIOS  DE  APOYOASISTENCIAL  EN  LA  ADMINISTRACIÓN  LOCAL,  PARA  APOYAR    LA  EJECUCIÓN  DEL  PLANINSTITUCIONAL DE GESTIÓN AMBIENTAL Y TODAS LAS ACTIVIDADES QUE SE DESARROLLENEN  EL  MARCO  DEL  SEGUIMIENTO  Y  MEJORA  CONTINUA  DE  LAS  HERRAMIENTAS  QUECONFORMAN  LA  GESTION  AMBIENTAL  INSTITUCIONAL.</t>
  </si>
  <si>
    <t>FDLSC-CPS-469-2022</t>
  </si>
  <si>
    <t>FDLSC-CD-233-2022</t>
  </si>
  <si>
    <t>https://community.secop.gov.co/Public/Tendering/OpportunityDetail/Index?noticeUID=CO1.NTC.3162231&amp;isFromPublicArea=True&amp;isModal=true&amp;asPopupView=true</t>
  </si>
  <si>
    <t>FDLSC-CPS-470-2021</t>
  </si>
  <si>
    <t>https://community.secop.gov.co/Public/Tendering/OpportunityDetail/Index?noticeUID=CO1.NTC.2418256&amp;isFromPublicArea=True&amp;isModal=true&amp;asPopupView=true</t>
  </si>
  <si>
    <t>FDLSC-CPS-470-2022</t>
  </si>
  <si>
    <t>PRESTAR SUS SERVICIOS DE APOYO ASISTENCIAL PARA APOYAR LA GESTIÓN DEPORTIVA Y EN GENERAL, TODOS LOS PROCESOS DEPORTIVOS DESARROLLADOS EN LA LOCALIDAD Y AQUELLOS QUE SEAN DE COMPETENCIA DEL FONDO, EN EL CUMPLIMIENTO DEL PLAN DE DESARROLLO 2021-2024</t>
  </si>
  <si>
    <t>FDLSC-CPS-471-2021</t>
  </si>
  <si>
    <t>https://community.secop.gov.co/Public/Tendering/OpportunityDetail/Index?noticeUID=CO1.NTC.2418371&amp;isFromPublicArea=True&amp;isModal=true&amp;asPopupView=true</t>
  </si>
  <si>
    <t>PRESTAR LOS SERVICIOS DE PLANEACIÓN, EJECUCIÓN Y DIVULGACIÓN DE LAS ACTIVIDADES A DESARROLLARSE EN EL MARCO DE LA ACCIÓN DE CIUDAD NAVIDAD 2022 RELACIONADAS CON LA GENERACIÓN DE LOS ENTORNOS LUMÍNICOS Y DIFUSIÓN DE LOS ACTOS PRINCIPALES QUE HARÁN PARTE DE LA ESTRATEGIA COMUNICACIONAL A CARGO DE LA OFICINA CONSEJERÍA DE COMUNICACIONES DE LA SECRETARÍA GENERAL DE LA ALCALDÍA MAYOR DE BOGOTÁ.</t>
  </si>
  <si>
    <t>FDLSC-CTOI-471-2022</t>
  </si>
  <si>
    <t>FDLSC-CD-263-2022</t>
  </si>
  <si>
    <t>CANAL CAPITAL</t>
  </si>
  <si>
    <t>https://www.contratos.gov.co/consultas/detalleProceso.do?numConstancia=22-22-51098&amp;g-recaptcha-response=03AD1IbLADh_s_f-oK-3MMME9Uw0LGujH7xdwzURsS1ENKbxoOYq2f9kpOwALUvr97tFabEGVhnBmbx1KHJBY2GVGXGm-RmpfOp4NdKjQMJhrZIHoOPTBXKmJ-yLDA58QTH2fd51TUbycut0kZu-9LUO1GzvqtcWT_cTFRUJFLVCzreNcbt1YmboEFgWXJPfC_5hyWlW0p8q0Z3H4CJgpjProS-vrzUcWprL6kh4J1SZah3mrmDllIXrDvSnlGzR6LHqnea7tYxkdtqVoonI0BAlxH1XxF7Xu7ROgOoDGI9i8H5nqV0Mh83EBC7hYzHB0pl3Vq-LLy7nbXYHgEDEG-gMpgqCPuBnTmtigKjg4WyCvdDyuTHDeztWMe43ONUac0jdqJVJgGvMZPdBOLvVxLCg6u7Kj9bazw2XuyEXHYgo5Mj2lkEFpI-wCLjIezir-fmJAivl2U6fRD2dfv7Y2pYQJuwFbsTkjNOAPW5NA5MIDE9gceyjFi239EP8ORYhPZhLb3EE1mLxmfEYUhdG-pFzSif2eGdo3Wr1KLPB93BS2DTR7awEkvX9u-FB0_1OBD6zmqrYyJ2Jd_-LWAjJ5K1XO-c2Hw3mKX0pVR_4Dkn9QcsCu-JHHi46A</t>
  </si>
  <si>
    <t>PRESTAR SERVICIOS PROFESIONALES ESPECIALIZADOS A LA ALCALDÍA LOCAL DE SAN CRISTÓBAL, BRINDANDO APOYO EN LA EJECUCIÓN OPERATIVA DE LA ESTRATEGIA TERRITORIAL EN ARTICULACIÓN CON LOS PROYECTOS LOCALES EN MATERIA DE SEGURIDAD Y CONVIVENCIA</t>
  </si>
  <si>
    <t>FDLSC-CPS-472-2021</t>
  </si>
  <si>
    <t>https://community.secop.gov.co/Public/Tendering/OpportunityDetail/Index?noticeUID=CO1.NTC.2419646&amp;isFromPublicArea=True&amp;isModal=true&amp;asPopupView=true</t>
  </si>
  <si>
    <t>PRESTAR SERVICIOS TÉCNICOS BRINDANDOAPOYO EN LAS ACCIONES NECESARIAS PARA EL FORTALECIMIENTO DE LA GESTIÓN SOCIAL PEDAGÓGICA Y ACCIONES  TENDIENTES  A  ORIENTAR,  SOCIALIZAR  Y  FORTALECER  LOSESPACIOS DE INTERRELACIÓN  CON LA COMUNIDAD, RELACIONADOS CON LAS ESTRATEGIASY PROYECTOS DISTRITALES Y LOCALES.</t>
  </si>
  <si>
    <t>FDLSC-CPS-472-2022</t>
  </si>
  <si>
    <t>FDLSC-CD-289-2022</t>
  </si>
  <si>
    <t>JAIRO HUMBERTO GALVIS MALAVER</t>
  </si>
  <si>
    <t xml:space="preserve">https://community.secop.gov.co/Public/Tendering/OpportunityDetail/Index?noticeUID=CO1.NTC.3423378&amp;isFromPublicArea=True&amp;isModal=true&amp;asPopupView=true
</t>
  </si>
  <si>
    <t>20225420019223</t>
  </si>
  <si>
    <t>FDLSC-CPS-473-2021</t>
  </si>
  <si>
    <t>https://community.secop.gov.co/Public/Tendering/OpportunityDetail/Index?noticeUID=CO1.NTC.2419198&amp;isFromPublicArea=True&amp;isModal=true&amp;asPopupView=true</t>
  </si>
  <si>
    <t>San Cristóbal al servicio de la ciudadanía</t>
  </si>
  <si>
    <t>PRESTAR SUS SERVICIOS DE APOYO ASISTENCIAL PARA FORTALECER LA CAPACIDAD INSTITUCIONAL A TRAVÉS DE LA PROMOCIÓN DE LA SEPARACIÓN EN LA FUENTE Y RECICLAJE, A LA LUZ DEL PLAN DE DESARROLLO 2021-2024 UN NUEVO CONTRATO AMBIENTAL Y SOCIAL PARA SAN CRISTÓBAL</t>
  </si>
  <si>
    <t>FDLSC-CPS-473-2022</t>
  </si>
  <si>
    <t>FDLSC-CD-337-2022</t>
  </si>
  <si>
    <t>ELISA INES GOMEZ RAMOS</t>
  </si>
  <si>
    <t>45 DIAS</t>
  </si>
  <si>
    <t xml:space="preserve">https://community.secop.gov.co/Public/Tendering/OpportunityDetail/Index?noticeUID=CO1.NTC.3637564&amp;isFromPublicArea=True&amp;isModal=true&amp;asPopupView=true
</t>
  </si>
  <si>
    <t>20225420019343</t>
  </si>
  <si>
    <t>PRESTACIÓN DE SERVICIOS PROFESIONALES ESPECIALIZADOS AL FONDO DE DESARROLLO LOCAL DE SAN CRISTÓBAL PARA ORIENTAR AL GRUPO ENCARGADO DE ADELANTAR LAS ACTUACIONES Y GESTIONES INHERENTES A LA DEPURACIÓN DE OBLIGACIONES PAGAR Y LA LIQUIDACIÓN Y PAGO DE LOS CONTRATOS SUSCRITOS</t>
  </si>
  <si>
    <t>FDLSC-CPS-474-2021</t>
  </si>
  <si>
    <t>LUZ ANGELA PEREZ SEGURA</t>
  </si>
  <si>
    <t>X</t>
  </si>
  <si>
    <t>https://community.secop.gov.co/Public/Tendering/OpportunityDetail/Index?noticeUID=CO1.NTC.2421255&amp;isFromPublicArea=True&amp;isModal=true&amp;asPopupView=true</t>
  </si>
  <si>
    <t>PRESTAR SUS SERVICIOS PROFESIONALES PARA APOYAR LOS TEMAS RELACIONADOS AL SISTEMA INTEGRADO DE GESTIÓN DE CALIDAD (SIG) DE ACUERDO A LAS SOLCITUDES DE LA ADMINISTRACIÓN LOCAL</t>
  </si>
  <si>
    <t>FDLSC-CPS-474-2022</t>
  </si>
  <si>
    <t>FDLSC-CD-236-2022</t>
  </si>
  <si>
    <t>https://community.secop.gov.co/Public/Tendering/OpportunityDetail/Index?noticeUID=CO1.NTC.3160718&amp;isFromPublicArea=True&amp;isModal=true&amp;asPopupView=true</t>
  </si>
  <si>
    <t>FDLSC-CPS-475-2022</t>
  </si>
  <si>
    <t>FDLSC-CPS-476-2021</t>
  </si>
  <si>
    <t>DERLY NATALI  GOMEZ AVILA</t>
  </si>
  <si>
    <t>https://community.secop.gov.co/Public/Tendering/OpportunityDetail/Index?noticeUID=CO1.NTC.2431943&amp;isFromPublicArea=True&amp;isModal=true&amp;asPopupView=true</t>
  </si>
  <si>
    <t>FDLSC-CPS-476-2022</t>
  </si>
  <si>
    <t>MARCO ALONSO RUIZ GUIZA</t>
  </si>
  <si>
    <t>FDLSC-CPS-477-2021</t>
  </si>
  <si>
    <t>YONI EDINSON CASTRO GALAN</t>
  </si>
  <si>
    <t>https://community.secop.gov.co/Public/Tendering/OpportunityDetail/Index?noticeUID=CO1.NTC.2431856&amp;isFromPublicArea=True&amp;isModal=true&amp;asPopupView=true</t>
  </si>
  <si>
    <t>PRESTAR SUS SERVICIOS DE APOYO ASISTENCIAL PARA LA GESTIÓN DEL RIESGO, EN EL MARCO DE LOS VÍGIAS DEL RIESGO DE LA LOCALIDAD DE SAN CRISTÓBAL, A LA LUZ DEL PLAN DE DESARROLLO 2021-2024</t>
  </si>
  <si>
    <t>FDLSC-CPS-477-2022</t>
  </si>
  <si>
    <t>ANGIE PAOLA GUERRRERO LIS</t>
  </si>
  <si>
    <t>PRESTAR SUS SERVICIOS DE APOYO ASISTENCIAL EN EL ÁREA DE GESTIÓN DEL DESARROLLO LOCAL EN CONTRATACIÓN, PARA APOYAR EL DILIGENCIAMIENTO Y ACTUALIZACIÓN DE BASES DE DATOS REQUERIDAS, DE ACUERDO A LA NECESIDAD DE LA ALCALDÍA LOCAL DE SAN CRISTÓBAL.</t>
  </si>
  <si>
    <t>FDLSC-CPS-478-2021</t>
  </si>
  <si>
    <t>OMAR LEONARDO ABRIL RINCON</t>
  </si>
  <si>
    <t>https://community.secop.gov.co/Public/Tendering/OpportunityDetail/Index?noticeUID=CO1.NTC.2432108&amp;isFromPublicArea=True&amp;isModal=true&amp;asPopupView=true</t>
  </si>
  <si>
    <t>FDLSC-CPS-478-2022</t>
  </si>
  <si>
    <t>FDLSC-CD-237-2022</t>
  </si>
  <si>
    <t>https://community.secop.gov.co/Public/Tendering/OpportunityDetail/Index?noticeUID=CO1.NTC.3165272&amp;isFromPublicArea=True&amp;isModal=true&amp;asPopupView=true</t>
  </si>
  <si>
    <t xml:space="preserve">	PRESTAR LOS SERVICIOS PROFESIONALES PARA APOYO A REVISIÓN, EN CONTRATACIÓN DEL FDLSC EN CUANTO A LA PROYECCIÓN DE LOS DIFERENTES DOCUMENTOS QUE SE REQUIERAN EN LOS PROCESOS DE CONTRATACIÓN EN LAS ETAPAS PRECONTRACTUAL, CONTRACTUAL Y POST CONTRACTUAL, ASÍ COMO EN LAS DEMÁS ACTIVIDADES ASIGNADAS, DE CONFORMIDAD CON LAS DIRECTRICES Y POLÍTICAS DE LA ADMINISTRACIÓN LOCAL</t>
  </si>
  <si>
    <t>FDLSC-CPS-479-2021</t>
  </si>
  <si>
    <t>JUAN JOSE RAMIREZ  BLACKBURN</t>
  </si>
  <si>
    <t>https://community.secop.gov.co/Public/Tendering/OpportunityDetail/Index?noticeUID=CO1.NTC.2434589&amp;isFromPublicArea=True&amp;isModal=true&amp;asPopupView=true</t>
  </si>
  <si>
    <t>FDLSC-CPS-479-2022</t>
  </si>
  <si>
    <t>13-30-11-60-23-00-00-00-01-866</t>
  </si>
  <si>
    <t>FDLSC-CPS-480-2021</t>
  </si>
  <si>
    <t>https://community.secop.gov.co/Public/Tendering/OpportunityDetail/Index?noticeUID=CO1.NTC.2435032&amp;isFromPublicArea=True&amp;isModal=true&amp;asPopupView=true</t>
  </si>
  <si>
    <t>APOYAR ADMINISTRATIVA Y ASISTENCIALMENTE EL AREA DE GESTION POLICIVA DE LA ALCALDIA LOCAL</t>
  </si>
  <si>
    <t>FDLSC-CPS-480-2022</t>
  </si>
  <si>
    <t>FDLSC-CD-238-2022</t>
  </si>
  <si>
    <t>MARTHA PATRICIA ORTEGA OROZCO</t>
  </si>
  <si>
    <t>https://community.secop.gov.co/Public/Tendering/OpportunityDetail/Index?noticeUID=CO1.NTC.3184453&amp;isFromPublicArea=True&amp;isModal=true&amp;asPopupView=true</t>
  </si>
  <si>
    <t>20225420014383</t>
  </si>
  <si>
    <t>PRESTAR LOS SERVICIOS PROFESIONALES PARA LA OPERACIÓN, PRESTACIÓN, SEGUIMIENTO Y CUMPLIMIENTO DE LOS PROCEDIMIENTOS ASDMINISTRATIVOS, OPERATIVOS Y PROGRAMÁTICOS DEL SERVICIO APOYO ECONÓMICO TIPO C, QUE CONTYRIBUYAN A LA GARANTÍA DE LOS DERECHOS DE LA POBLACIÓN MAYOR EN EL MARCO DE LA POLÍTICA PÚBLICA SOCIAL PARA EL ENVEJECIMIENTO Y LA VEJEZ EN EL DISTRITO CAPITAL A CARGO DE LA ALCLADIA LOCAL</t>
  </si>
  <si>
    <t>FDLSC-CPS-481-2021</t>
  </si>
  <si>
    <t>MONICA  PATRICIA GUARNIZO DIAZ</t>
  </si>
  <si>
    <t>24 DIAS</t>
  </si>
  <si>
    <t>https://community.secop.gov.co/Public/Tendering/OpportunityDetail/Index?noticeUID=CO1.NTC.2442872&amp;isFromPublicArea=True&amp;isModal=true&amp;asPopupView=true</t>
  </si>
  <si>
    <t>SUBSIDIO</t>
  </si>
  <si>
    <t>O2120201003063699060</t>
  </si>
  <si>
    <t>CARTUCHOS PLÁSTICOS PARA IMPRESORA DE COMPUTADOR</t>
  </si>
  <si>
    <t>SUMINISTRO DE CONSUMIBLES DE IMPRESIÓN PARA LAS IMPRESORAS DE LA ALCALDÍA LOCAL DE SAN CRISTOBAL Y JUNTA ADMINISTRADORA LOCAL</t>
  </si>
  <si>
    <t>FDLSC-CSU-481-2022</t>
  </si>
  <si>
    <t>FDLSC-MIC-007-2022</t>
  </si>
  <si>
    <t>GRUPO LAGOS S.A.S</t>
  </si>
  <si>
    <t>https://community.secop.gov.co/Public/Tendering/OpportunityDetail/Index?noticeUID=CO1.NTC.3080002&amp;isFromPublicArea=True&amp;isModal=true&amp;asPopupView=true</t>
  </si>
  <si>
    <t xml:space="preserve"> 20235420003053.</t>
  </si>
  <si>
    <t>PRESTAR SERVICIOS PROFESIONALES EN EL ÁREA DE GESTION DE DESARROLLO LOCAL PARA APOYAR LA FORMULACIÓN, PRESENTACIÓN, EVALUACIÓN Y SEGUIMIENTO DE LOS PROYECTOS DE GESTIÓN AMBIENTAL, EN CUMPLIMIENTO A LAS METAS ESTABLECIDAS EN EL PLAN DE DESARROLLO LOCAL 2021 2024</t>
  </si>
  <si>
    <t>FDLSC-CPS-482-2021</t>
  </si>
  <si>
    <t>https://community.secop.gov.co/Public/Tendering/OpportunityDetail/Index?noticeUID=CO1.NTC.2434991&amp;isFromPublicArea=True&amp;isModal=true&amp;asPopupView=true</t>
  </si>
  <si>
    <t>PRESTAR SUS SERVICIOS DE APOYO TÉCNICO PARA APOYAR AL EQUIPO DE PRENSA Y COMUNICACIONES DE LA ALCALDÍA LOCAL EN LA ELABORACIÓN DE PIEZAS GRÁFICAS DIGITALES PARA DIFUNDIRLAS POR LOS DIFERENTES MEDIOS DE LA ENTIDAD</t>
  </si>
  <si>
    <t>FDLSC-CPS-482-2022</t>
  </si>
  <si>
    <t>FDLSC-CD-239-2022</t>
  </si>
  <si>
    <t>OSCAR LEONARDO CUAO GOMEZ</t>
  </si>
  <si>
    <t>https://community.secop.gov.co/Public/Tendering/OpportunityDetail/Index?noticeUID=CO1.NTC.3198686&amp;isFromPublicArea=True&amp;isModal=true&amp;asPopupView=true</t>
  </si>
  <si>
    <t>FDLSC-CPS-483-2021</t>
  </si>
  <si>
    <t>https://community.secop.gov.co/Public/Tendering/OpportunityDetail/Index?noticeUID=CO1.NTC.2442782&amp;isFromPublicArea=True&amp;isModal=true&amp;asPopupView=true</t>
  </si>
  <si>
    <t>FDLSC-CPS-483-2022</t>
  </si>
  <si>
    <t>FDLSC-CPS-484-2021</t>
  </si>
  <si>
    <t xml:space="preserve">JUAN CAMILO HERRERA FRANCO </t>
  </si>
  <si>
    <t>https://community.secop.gov.co/Public/Tendering/OpportunityDetail/Index?noticeUID=CO1.NTC.2434597&amp;isFromPublicArea=True&amp;isModal=true&amp;asPopupView=true</t>
  </si>
  <si>
    <t>PRESTAR SUS SERVICIOS PROFESIONALES ESPECIALIZADOS A LA ALCALDÍA LOCAL DE SAN CRISTÓBAL, PARA LA EJECUCIÓN DE LAS ACTIVIDADES Y PROCESOS ADMINISTRATIVOS Y DE CAMPO RELACIONADOS CON LA ATENCIÓN A LA PREVENCIÓN DE LA VIOLENCIA INTRAFAMILIAR, EN EL MARCO DEL PROYECTO 1811.</t>
  </si>
  <si>
    <t>FDLSC-CPS-484-2022</t>
  </si>
  <si>
    <t>FDLSC-CD-240-2022</t>
  </si>
  <si>
    <t>https://community.secop.gov.co/Public/Tendering/OpportunityDetail/Index?noticeUID=CO1.NTC.3198470&amp;isFromPublicArea=True&amp;isModal=true&amp;asPopupView=true</t>
  </si>
  <si>
    <t>PRESTAR SUS SERVICIOS DE APOYO PARA REALIZAR LA CONDUCCIÓN DE LOS VEHÍCULOS LIVIANOS, PESADOS Y/O MAQUINARIA PESADA QUE
SE ENCUENTRE AL SERVICIO DE LAS ACTIVIDADES DESARROLLADAS EN EL FDL.</t>
  </si>
  <si>
    <t>FDLSC-CPS-485-2021</t>
  </si>
  <si>
    <t>28 DÍAS</t>
  </si>
  <si>
    <t>https://community.secop.gov.co/Public/Tendering/ContractNoticePhases/View?PPI=CO1.PPI.16229287&amp;isFromPublicArea=True&amp;isModal=False</t>
  </si>
  <si>
    <t>PRESTAR SUS SERVICIOS PROFESIONALES EN EL ÁREA DE GESTIÓN DEL DESARROLLO LOCAL PARA QUE APOYE LAS ACTIVIDADES DE PLANEACIÓN EN TEMAS ADMINISTRATIVOS Y EN PROYECTOS DE INVERSIÓN LOCAL COMO LOS DE DEPORTE DE LA ALCALDÍA LOCAL DE SAN CRISTÓBAL.</t>
  </si>
  <si>
    <t>FDLSC-CPS-485-2022</t>
  </si>
  <si>
    <t>FDLSC-CD-241-2022</t>
  </si>
  <si>
    <t>https://community.secop.gov.co/Public/Tendering/OpportunityDetail/Index?noticeUID=CO1.NTC.3249330&amp;isFromPublicArea=True&amp;isModal=true&amp;asPopupView=true</t>
  </si>
  <si>
    <t>20225420019373</t>
  </si>
  <si>
    <t>PRESTAR SUS SERVICIOS PROFESIONALES PARA LA IMPLEMENTACIÓN, SOCIALIZACIÓN, EVALUACIÓN Y SEGUIMIENTO DEL SISTEMA INTEGRADO DE GESTIÓN DE CALIDAD (SIG), ORIENTADO AL DESARROLLO EFICIENTE DE PROCESOS Y PROCEDIMIENTOS EN CUMPLIMIENTO A LAS METAS ESTABLECIDAS EN EL "PLAN DE DESARROLLO LOCAL 2021-2024.</t>
  </si>
  <si>
    <t>FDLSC-CPS-486-2021</t>
  </si>
  <si>
    <t>LUIS EDUARDO BAQUERO REY</t>
  </si>
  <si>
    <t>https://community.secop.gov.co/Public/Tendering/OpportunityDetail/Index?noticeUID=CO1.NTC.2443945&amp;isFromPublicArea=True&amp;isModal=true&amp;asPopupView=true</t>
  </si>
  <si>
    <t>ARCADIO DARMIENTO</t>
  </si>
  <si>
    <t>FDLSC-CPS-486-2022</t>
  </si>
  <si>
    <t>FDLSC-CD-242-2022</t>
  </si>
  <si>
    <t>YESSICA MILENA GARZON ORTEGA</t>
  </si>
  <si>
    <t>https://community.secop.gov.co/Public/Tendering/OpportunityDetail/Index?noticeUID=CO1.NTC.3197562&amp;isFromPublicArea=True&amp;isModal=true&amp;asPopupView=true</t>
  </si>
  <si>
    <t>20225410000073</t>
  </si>
  <si>
    <t xml:space="preserve">	PRESTAR SUS SERVICIOS DE APOYO TÉCNICO AL FDLSC PARA APOYAR LA FORMULACIÓN, SEGUIMIENTO, Y APOYO EN TEMAS ADMINISTRATIVOS DE LOS PROYECTOS RELACIONADOS CON LA ATENCIÓN A POBLACIÓN AFECTADA VIOLENCIA INTRAFAMILIAR Y / O SEXUAL EN SITABILUACIÓN</t>
  </si>
  <si>
    <t>FDLSC-CPS-487-2021</t>
  </si>
  <si>
    <t>CINDY ZORANYI CÁRDENAS GUEVARA</t>
  </si>
  <si>
    <t>18 DIAS</t>
  </si>
  <si>
    <t>https://community.secop.gov.co/Public/Tendering/OpportunityDetail/Index?noticeUID=CO1.NTC.2450246&amp;isFromPublicArea=True&amp;isModal=true&amp;asPopupView=true</t>
  </si>
  <si>
    <t>PRESTAR SUS SERVICIOS TÉCNICOS COMO APOYO AL DESPACHO PARA LA GESTIÓN DE LOS ASUNTOS RELACIONADOS CON EL FORTALECIMIENTO A  LOS PROCESOS CIUDADANOS GESTIÓN DE HABITAT EN LA LOCALIDAD DE SAN CRISTÓBAL, DE CONFORMIDAD CON EL MARCO NORMATIVO APLICABLE EN LA MATERIA.</t>
  </si>
  <si>
    <t>FDLSC-CPS-487-2022</t>
  </si>
  <si>
    <t>FDLSC-CD-243-2022</t>
  </si>
  <si>
    <t>https://community.secop.gov.co/Public/Tendering/OpportunityDetail/Index?noticeUID=CO1.NTC.3196468&amp;isFromPublicArea=True&amp;isModal=true&amp;asPopupView=true</t>
  </si>
  <si>
    <t>BRINDAR APOYO ASISTENCIAL AL REFERENTE DEL PLAN INSTITUCIONAL DE GESTIÓN AMBIENTAL, EN LAS ACTIVIDADES QUE SE DESARROLLEN EN EL MARCO DEL SEGUIMIENTO Y MEJORA CONTINUA DE LAS HERRAMIENTAS QUE CONFORMAN LA GESTION AMBIENTAL INSTITUCIONAL DE LA ALCALDIA LOCAL</t>
  </si>
  <si>
    <t>FDLSC-CPS-488-2021</t>
  </si>
  <si>
    <t>https://community.secop.gov.co/Public/Tendering/OpportunityDetail/Index?noticeUID=CO1.NTC.2444240&amp;isFromPublicArea=True&amp;isModal=true&amp;asPopupView=true</t>
  </si>
  <si>
    <t>PRESTAR SUS SERVICIOS PROFESIONALES PARA LA GESTIÓN EN EL ÁREA DE DESARROLLO LOCAL DE SAN CRISTÓBAL, EN EL APOYO DE LA 
FORMULACIÓN, PLANEACIÓN, PRESENTACIÓN Y SEGUIMIENTO DE LOS PROYECTOS DE INFRAESTRUCTURA Y OBRAS CIVILES QUE 
DESARROLLE LA ENTIDAD, Y EN LOS REQUERIMIENTOS DE INFRAESTRUCTURA CIVIL QUE TENGA LA ALCALDÍA LOCAL DE SAN CRISTÓBAL</t>
  </si>
  <si>
    <t>FDLSC-CPS-488-2022</t>
  </si>
  <si>
    <t>FDLSC-CD-290-2022</t>
  </si>
  <si>
    <t>ERWIN JOHAN TORRES CARRION</t>
  </si>
  <si>
    <t xml:space="preserve">https://community.secop.gov.co/Public/Tendering/OpportunityDetail/Index?noticeUID=CO1.NTC.3425657&amp;isFromPublicArea=True&amp;isModal=true&amp;asPopupView=true
</t>
  </si>
  <si>
    <t>20225420019263</t>
  </si>
  <si>
    <t>FDLSC-CPS-489-2021</t>
  </si>
  <si>
    <t>https://community.secop.gov.co/Public/Tendering/OpportunityDetail/Index?noticeUID=CO1.NTC.2447403&amp;isFromPublicArea=True&amp;isModal=true&amp;asPopupView=true</t>
  </si>
  <si>
    <t>PRESTAR SUS SERVICIOS DE APOYO ASISTENCIAL EN EL ÁREA DE GESTIÓN DEL DESARROLLO LOCAL PARA QUE REALICE LAS ACTIVIDADES RELACIONADAS CON LÓGISTICA, ORGANIZACIÓN Y APOYO EN EVENTOS DE CULTURA DE LA ALCALDÍA LOCAL DE SAN CRISTÓBAL</t>
  </si>
  <si>
    <t>FDLSC-CPS-489-2022</t>
  </si>
  <si>
    <t>FDLSC-CD-244-2022</t>
  </si>
  <si>
    <t>https://community.secop.gov.co/Public/Tendering/OpportunityDetail/Index?noticeUID=CO1.NTC.3177048&amp;isFromPublicArea=True&amp;isModal=true&amp;asPopupView=true</t>
  </si>
  <si>
    <t>FDLSC-CPS-490-2021</t>
  </si>
  <si>
    <t>https://community.secop.gov.co/Public/Tendering/OpportunityDetail/Index?noticeUID=CO1.NTC.2447610&amp;isFromPublicArea=True&amp;isModal=true&amp;asPopupView=true</t>
  </si>
  <si>
    <t>FDLSC-CPS-490-2022</t>
  </si>
  <si>
    <t>FDLSC-CD-245-2022</t>
  </si>
  <si>
    <t>LINA MARCELA PINEDA FLOREZ</t>
  </si>
  <si>
    <t>https://community.secop.gov.co/Public/Tendering/OpportunityDetail/Index?noticeUID=CO1.NTC.3183166&amp;isFromPublicArea=True&amp;isModal=true&amp;asPopupView=true</t>
  </si>
  <si>
    <t>PRESTAR SERVICIOS PROFESIONALES A LA ALCALDÍA LOCAL DE SAN CRISTÓBAL, BRINDANDO APOYO EN LAS ACCIONES NECESARIAS PARA EL FORTALECIMIENTO DE LA GESTIÓN SOCIAL PEDAGÓGICA Y DEMÁS ACCIONES TENDIENTES A ORIENTAR, SOCIALIZAR Y FORTALECER LOS ESPACIOS DE INTERRELACIÓN Y RETROALIMENTACIÓN CON LA COMUNIDAD, RELACIONADOS CON LAS ESTRATEGIAS Y PROYECTOS DISTRITALES Y LOCALES</t>
  </si>
  <si>
    <t>FDLSC-CPS-491-2021</t>
  </si>
  <si>
    <t>https://community.secop.gov.co/Public/Tendering/OpportunityDetail/Index?noticeUID=CO1.NTC.2447305&amp;isFromPublicArea=True&amp;isModal=true&amp;asPopupView=true</t>
  </si>
  <si>
    <t>MOVILIDAD</t>
  </si>
  <si>
    <t>FDLSC-CPS-491-2022</t>
  </si>
  <si>
    <t>PRESTAR SUS SERVICIOS PROFESIONALES PARA APOYO A REVISIÓN JURÍDICA EN CONTRATACIÓN DE LA ALCALDÍA LOCAL DE SAN CRISTÓBAL EN LA PROYECCIÓN DE LOS DIFERENTES DOCUMENTOS QUE SE REQUIERAN EN LOS PROCESOS DE CONTRATACIÓN EN LAS ETAPAS PRECONTRACTUAL, CONTRACTUAL Y POST CONTRACTUAL, ASÍ COMO EN LAS DEMÁS ACTIVIDADES ASIGNADAS, DE CONFORMIDAD CON LAS DIRECTRICES Y POLÍTICAS DE LA ADMINISTRACIÓN LOCAL</t>
  </si>
  <si>
    <t>FDLSC-CPS-492-2021</t>
  </si>
  <si>
    <t xml:space="preserve">CAMILO ANDRES MARQUEZ GUTIERREZ </t>
  </si>
  <si>
    <t>https://community.secop.gov.co/Public/Tendering/OpportunityDetail/Index?noticeUID=CO1.NTC.2448230&amp;isFromPublicArea=True&amp;isModal=true&amp;asPopupView=true</t>
  </si>
  <si>
    <t>PRESTAR SUS SERVICIOS PARA APOYAR LA CONDUCCIÓN, REALIZAR EL RESPECTIVO MANTENIMIENTO Y CORROBORAR SU FUNCIONAMIENTO A LOS VEHÍCULOS LIVIANOS Y/O MAQUINARIA PESADA QUE SE ENCUENTRAN AL SERVICIO DEL FONDO LOCAL DE SAN CRISTOBAL</t>
  </si>
  <si>
    <t>FDLSC-CPS-492-2022</t>
  </si>
  <si>
    <t>FDLSC-CD-248-2022</t>
  </si>
  <si>
    <t>https://community.secop.gov.co/Public/Tendering/OpportunityDetail/Index?noticeUID=CO1.NTC.3199030&amp;isFromPublicArea=True&amp;isModal=true&amp;asPopupView=true</t>
  </si>
  <si>
    <t>20225420013193</t>
  </si>
  <si>
    <t xml:space="preserve">	PRESTAR SUS SERVICIOS DE APOYO A LA GESTIÓN AMBIENTAL EXTERNA DE LA ALCALDÍA LOCAL DE SAN CRISTÓBAL EN ESPACIO PÚBLICO QUE PRESENTA SITUACIONES AMBIENTALES CONFLICTIVAS Y A LAS COMPLEMENTARIAS DE LOS PROYECTOS AMBIENTALES DEL PLAN DE DESARROLLO UN NUEVO CONTRATO SOCIAL Y AMBIENTAL PARA SAN CRISTÓBAL</t>
  </si>
  <si>
    <t>FDLSC-CPS-493-2021</t>
  </si>
  <si>
    <t>LAURA MILENA RONCANCIO</t>
  </si>
  <si>
    <t>https://community.secop.gov.co/Public/Tendering/OpportunityDetail/Index?noticeUID=CO1.NTC.2474413&amp;isFromPublicArea=True&amp;isModal=true&amp;asPopupView=true</t>
  </si>
  <si>
    <t>FDLSC-CPS-493-2022</t>
  </si>
  <si>
    <t>DANIEL FEDERICO MORENO QUINTERO</t>
  </si>
  <si>
    <t>FDLSC-CPS-494-2021</t>
  </si>
  <si>
    <t>NICOLAS CUEVAS RAMIREZ</t>
  </si>
  <si>
    <t>https://community.secop.gov.co/Public/Tendering/OpportunityDetail/Index?noticeUID=CO1.NTC.2468333&amp;isFromPublicArea=True&amp;isModal=true&amp;asPopupView=true</t>
  </si>
  <si>
    <t>PRESTAR SUS SERVICIOS DE APOYO ASISTENCIAL PARA LA GESTIÓN DEL RIESGO, EN EL MARCO DE LOS VÍGIAS DEL RIESGO DE LA LOCALIDAD DE SAN CRISTÓBAL, A LA LUZ DEL PLAN DE DESARROLLO 2021-2024."</t>
  </si>
  <si>
    <t>FDLSC-CPS-494-2022</t>
  </si>
  <si>
    <t>cedido</t>
  </si>
  <si>
    <t xml:space="preserve">	PRESTAR SUS SERVICIOS DE APOYO ASISTENCIAL PARA LA PROMOCIÓN DE LA SEPARACIÓN EN LA FUENTE Y RECICLAJE, A LA LUZ DEL PLAN DE DESARROLLO 2021-2024 UN NUEVO CONTRATO AMBIENTAL Y SOCIAL PARA SAN CRISTÓBAL</t>
  </si>
  <si>
    <t>FDLSC-CPS-495-2021</t>
  </si>
  <si>
    <t>ANGELICA TALERO TRIANA</t>
  </si>
  <si>
    <t>https://community.secop.gov.co/Public/Tendering/OpportunityDetail/Index?noticeUID=CO1.NTC.2460451&amp;isFromPublicArea=True&amp;isModal=true&amp;asPopupView=true</t>
  </si>
  <si>
    <t>FDLSC-CPS-495-2022</t>
  </si>
  <si>
    <t>FDLSC-CD--249-2022</t>
  </si>
  <si>
    <t>https://community.secop.gov.co/Public/Tendering/OpportunityDetail/Index?noticeUID=CO1.NTC.3201701&amp;isFromPublicArea=True&amp;isModal=true&amp;asPopupView=true</t>
  </si>
  <si>
    <t>PRESTAR SUS SERVICIOS PROFESIONALES EN LA DEPURACION DE OBLIGACIONES POR PAGAR, TRAMITE DE PAGOS Y LIQUIDACIÓN DE CONTRATOS, DE CONFORMIDAD CON LAS CONDICIONES Y OBLIGACIONES ESTABLECIDAS POR LA ADMINISTRACIÓN LOCAL</t>
  </si>
  <si>
    <t>FDLSC-CPS-496-2021</t>
  </si>
  <si>
    <t>LUIS JAVIER GOUZY  AMORTEGUI</t>
  </si>
  <si>
    <t>https://community.secop.gov.co/Public/Tendering/OpportunityDetail/Index?noticeUID=CO1.NTC.2453605&amp;isFromPublicArea=True&amp;isModal=true&amp;asPopupView=true</t>
  </si>
  <si>
    <t>PRESTAR SUS SERVICIOS PROFESIONALES EN EL ÁREA GESTIÓN DEL DESARROLLO LOCAL EN LOS PROYECTOS DE INFRAESTRUCTURA Y OBRAS CIVILES EN MARCO DEL PLAN DE DESARROLLO LOCAL 2021-2024.</t>
  </si>
  <si>
    <t>FDLSC-CPS-496-2022</t>
  </si>
  <si>
    <t>FDLSC-CD-251-2022</t>
  </si>
  <si>
    <t>https://community.secop.gov.co/Public/Tendering/OpportunityDetail/Index?noticeUID=CO1.NTC.3256537&amp;isFromPublicArea=True&amp;isModal=true&amp;asPopupView=true</t>
  </si>
  <si>
    <t>20225410000033</t>
  </si>
  <si>
    <t>FDLSC-CPS-497-2021</t>
  </si>
  <si>
    <t>KERLE MAURICIO ESPINOSA RODRIGUEZ</t>
  </si>
  <si>
    <t>https://community.secop.gov.co/Public/Tendering/OpportunityDetail/Index?noticeUID=CO1.NTC.2453711&amp;isFromPublicArea=True&amp;isModal=true&amp;asPopupView=true</t>
  </si>
  <si>
    <t>CONTRATAR A MONTO AGOTABLE EL SUMINISTRO DE INSUMOS, REFRIGERIOS Y SERVICIO DE TRANSPORTE REQUERIDOS PARA EL DESARROLLO LOGISTICO Y OPERATIVO DEL PROGRAMA RETO LOCAL JÓVENES Y ENTORNOS SEGUROS EN LA LOCALIDAD DE SAN CRISTÓBAL</t>
  </si>
  <si>
    <t>FDLSC-CSU-497-2022</t>
  </si>
  <si>
    <t>FDLSC-MIC-008-2022</t>
  </si>
  <si>
    <t>SUNSET EVENTS SAS</t>
  </si>
  <si>
    <t>https://community.secop.gov.co/Public/Tendering/OpportunityDetail/Index?noticeUID=CO1.NTC.3168458&amp;isFromPublicArea=True&amp;isModal=true&amp;asPopupView=true</t>
  </si>
  <si>
    <t xml:space="preserve">ANGIE LORENA PARRA GALINDO </t>
  </si>
  <si>
    <t>20235420001623</t>
  </si>
  <si>
    <t>FDLSC-CPS-498-2021</t>
  </si>
  <si>
    <t>ZAFIRO CIFUENTES AGAMES</t>
  </si>
  <si>
    <t>FIRMADO</t>
  </si>
  <si>
    <t>https://community.secop.gov.co/Public/Tendering/OpportunityDetail/Index?noticeUID=CO1.NTC.2453931&amp;isFromPublicArea=True&amp;isModal=true&amp;asPopupView=true</t>
  </si>
  <si>
    <t>PRESTAR SUS SERVICIOS PROFESIONALES ESPECIALIZADOS PARA APOYAR AL ALCALDE LOCAL EN LA REVISIÓN DE LOS PRODUCTOS  DERIVADOS DE LA GESTIÓN Y EN LA IMPLEMENTACIÓN DE LA INICIATIVA INNOVADORA "MONITOREO INTEGRAL GESTIÓN LOCAL" EN EL MARCO  DEL LABORATORIO DE INNOVACIÓN DE LA SDG</t>
  </si>
  <si>
    <t>FDLSC-CPS-498-2022</t>
  </si>
  <si>
    <t>FDLSC-CD-250-2022</t>
  </si>
  <si>
    <t>4 MESES 22 DIAS</t>
  </si>
  <si>
    <t>https://community.secop.gov.co/Public/Tendering/OpportunityDetail/Index?noticeUID=CO1.NTC.3242942&amp;isFromPublicArea=True&amp;isModal=true&amp;asPopupView=true</t>
  </si>
  <si>
    <t>FDLSC-CPS-499-2021</t>
  </si>
  <si>
    <t>https://community.secop.gov.co/Public/Tendering/OpportunityDetail/Index?noticeUID=CO1.NTC.2456134&amp;isFromPublicArea=True&amp;isModal=true&amp;asPopupView=true</t>
  </si>
  <si>
    <t>FDLSC-CPS-499-2022</t>
  </si>
  <si>
    <t>FDLSC-CD-252-2022</t>
  </si>
  <si>
    <t>KATHERINE JOHANA ESPITIA HERNANDEZ</t>
  </si>
  <si>
    <t>https://community.secop.gov.co/Public/Tendering/OpportunityDetail/Index?noticeUID=CO1.NTC.3253706&amp;isFromPublicArea=True&amp;isModal=true&amp;asPopupView=true</t>
  </si>
  <si>
    <t>20225410000043</t>
  </si>
  <si>
    <t>PRESTAR SU SERVICIOS TÉCNICOS PARA EL APOYO A LOS PROCESOS DE SALUD DEL FONDO DE DESARROLLO LOCAL DE SAN CRÍSTOBAL EN MATERIA ADMINISTRATIVA, ASÍ COMO LABORES DE CAMPO EN EL MARCO DEL PROYECTO 1843 SAN CRISTOBAL SALUDABLE</t>
  </si>
  <si>
    <t>FDLSC-CPS-500-2021</t>
  </si>
  <si>
    <t>https://community.secop.gov.co/Public/Tendering/OpportunityDetail/Index?noticeUID=CO1.NTC.2455842&amp;isFromPublicArea=True&amp;isModal=true&amp;asPopupView=true</t>
  </si>
  <si>
    <t>PRESTAR SUS SERVICIOS TECNICOS EN EL DESPACHO DEL ALCALDE LOCAL PARA APOYAR EN LOS DISTINTOS PROCESOS A CARGO INCLUYENDO EL TRÁMITE ADMINISTRATIVO,  OPERATIVO  Y  LA  REALIZACIÓN  DE  LOSDESPACHOS  COMISORIOS</t>
  </si>
  <si>
    <t>FDLSC-CPS-500-2022</t>
  </si>
  <si>
    <t>FDLSC-CD-253-2022</t>
  </si>
  <si>
    <t>https://community.secop.gov.co/Public/Tendering/OpportunityDetail/Index?noticeUID=CO1.NTC.3251552&amp;isFromPublicArea=True&amp;isModal=true&amp;asPopupView=true</t>
  </si>
  <si>
    <t xml:space="preserve">MABEL LORENA MONTERO </t>
  </si>
  <si>
    <t>20225410000063</t>
  </si>
  <si>
    <t>PRESTAR SUS SERVICIOS DE APOYO TECNICO EN PRENSA Y COMUNICACIONES DE LA ALCALDÍA LOCAL PARA APOYAR TECNICAMENTE TODAS A LAS ACTIVIDADES DESARROLLADAS EN EL MARCO DE LAS SOLICITUDES DE LA ADMINSITRACIÓN LOCAL</t>
  </si>
  <si>
    <t>FDLSC-CPS-501-2021</t>
  </si>
  <si>
    <t>https://community.secop.gov.co/Public/Tendering/OpportunityDetail/Index?noticeUID=CO1.NTC.2469942&amp;isFromPublicArea=True&amp;isModal=true&amp;asPopupView=true</t>
  </si>
  <si>
    <t>FDLSC-CPS-501-2022</t>
  </si>
  <si>
    <t>FDLSC-CD-254-2022</t>
  </si>
  <si>
    <t>https://community.secop.gov.co/Public/Tendering/OpportunityDetail/Index?noticeUID=CO1.NTC.3260076&amp;isFromPublicArea=True&amp;isModal=true&amp;asPopupView=true</t>
  </si>
  <si>
    <t>20225410000143</t>
  </si>
  <si>
    <t>PRESTAR SUS SERVICIOS PROFESIONALES MEDICO VETERINARIOS CON EL FONDO DE DESARROLLO LOCAL DE SAN CRISTÓBAL, PARA REALIZAR LAS DIFERENTES ACTIVIDADES QUE SE DESARROLLAN, DE ACUERDO CON LAS DIRECTRICES DE LOS PROYECTOS DE PROTECCIÓN Y BIENESTAR ANIMAL</t>
  </si>
  <si>
    <t>FDLSC-CPS-502-2021</t>
  </si>
  <si>
    <t>JORGE ALEJANDRO ALAYON</t>
  </si>
  <si>
    <t>https://community.secop.gov.co/Public/Tendering/OpportunityDetail/Index?noticeUID=CO1.NTC.2471868&amp;isFromPublicArea=True&amp;isModal=true&amp;asPopupView=true</t>
  </si>
  <si>
    <t xml:space="preserve">RESTAR SUS SERVICIOS PROFESIONALES ESPECIALIZADOS PARA  APOYAR  AL  DESPACHO  DEL  ALCALDE  LOCAL  EN  ELFORTALECIMIENTO DE CAPACIDADES INSTITUCIONALES Y SECTORIALES EN ARTICULACIÓN ALCALDIA LOCAL DE SAN CRISTÓBAL ENCARGADOS DE LA GESTIÓN. </t>
  </si>
  <si>
    <t>FDLSC-CPS-502-2022</t>
  </si>
  <si>
    <t>FDLSC-CD-256-2022</t>
  </si>
  <si>
    <t>https://community.secop.gov.co/Public/Tendering/OpportunityDetail/Index?noticeUID=CO1.NTC.3280898&amp;isFromPublicArea=True&amp;isModal=true&amp;asPopupView=true</t>
  </si>
  <si>
    <t>MABEL LORENA MONTERO</t>
  </si>
  <si>
    <t>20225420014333</t>
  </si>
  <si>
    <t>PRESTAR LOS SERVICIOS PROFESIONALES A LA ALCALDÍA LOCAL DE SAN CRISTOBAL PARA LA EJECUCIÓN DE LAS ACTIVIDADES COMUNITARIAS Y DE APOYO A LOS PROCESOS DE PARTICIPACIÓN EN EL MARCO DEL SISTEMA LOCAL Y DISTRITAL DE PARTICIPACIÓN, LAS RELACIONES INTERINSTITUCIONALES DE Y LA EJECUOS PLAN DE DESARROLLO</t>
  </si>
  <si>
    <t>FDLSC-CPS-503-2021</t>
  </si>
  <si>
    <t>https://community.secop.gov.co/Public/Tendering/OpportunityDetail/Index?noticeUID=CO1.NTC.2473704&amp;isFromPublicArea=True&amp;isModal=true&amp;asPopupView=true</t>
  </si>
  <si>
    <t>FDLSC-CPS-503-2022</t>
  </si>
  <si>
    <t>FDLSC-CD-257-2022</t>
  </si>
  <si>
    <t>3 MESES 15 DIAS</t>
  </si>
  <si>
    <t>https://community.secop.gov.co/Public/Tendering/OpportunityDetail/Index?noticeUID=CO1.NTC.3283522&amp;isFromPublicArea=True&amp;isModal=true&amp;asPopupView=true</t>
  </si>
  <si>
    <t>20225420014303</t>
  </si>
  <si>
    <t>FDLSC-CPS-504-2021</t>
  </si>
  <si>
    <t>FDLSC-CPS-504-202</t>
  </si>
  <si>
    <t xml:space="preserve">CARLOS JULIO GORDILLO SANCHEZ </t>
  </si>
  <si>
    <t>https://community.secop.gov.co/Public/Tendering/OpportunityDetail/Index?noticeUID=CO1.NTC.2466634&amp;isFromPublicArea=True&amp;isModal=true&amp;asPopupView=true</t>
  </si>
  <si>
    <t>FDLSC-CPS-504-2022</t>
  </si>
  <si>
    <t>EDWIN FARLEY GUERRERO VARGAS</t>
  </si>
  <si>
    <t>FDLSC-CPS-505-2021</t>
  </si>
  <si>
    <t>https://community.secop.gov.co/Public/Tendering/OpportunityDetail/Index?noticeUID=CO1.NTC.1966142&amp;isFromPublicArea=True&amp;isModal=true&amp;asPopupView=true</t>
  </si>
  <si>
    <t>FDLSC-CPS-505-2022</t>
  </si>
  <si>
    <t>JESUS DAVID LEON GALINDO</t>
  </si>
  <si>
    <t xml:space="preserve">	PRESTAR SUS SERVICIOS PROFESIONALES AL FDLSC PARA REALIZAR LA FORMULACION, PRESENTACIÓN, EVALUACIÓN, SEGUIMIENTO Y SUPERVISION DE LOS PROCESOS CONTRACTUALES DERIVADOS DEL PROYECTO DE INVERSIÓN 1801 SAN CRISTOBAL ES DEPORTE Y LOS DEMÁS QUE LE SEAN ASIGNADOS POR PLANEACIÓN.</t>
  </si>
  <si>
    <t>FDLSC-CPS-506-2021</t>
  </si>
  <si>
    <t>https://community.secop.gov.co/Public/Tendering/OpportunityDetail/Index?noticeUID=CO1.NTC.2471730&amp;isFromPublicArea=True&amp;isModal=true&amp;asPopupView=true</t>
  </si>
  <si>
    <t>OBRAS PARA LA MOVILIDAD EN SAN
CRISTÓBAL</t>
  </si>
  <si>
    <t>PRESTACIÓN DE SERVICIOS DE APOYO EN LA EJECUCIÓN DE ACTIVIDADES COMO RASTRILLERO DE OBRA CIVIL, QUE CONLLEVEN AL MEJORAMIENTO Y ADECUACIÓN DEL ESPACIO PÚBLICO Y MALLA VIAL DE LA LOCALIDAD DE SAN CRISTOBAL.</t>
  </si>
  <si>
    <t>FDLSC-CPS-506-2022</t>
  </si>
  <si>
    <t>FDLSC-CD-258-2022</t>
  </si>
  <si>
    <t>No registra</t>
  </si>
  <si>
    <t>Firmado</t>
  </si>
  <si>
    <t>https://community.secop.gov.co/Public/Tendering/OpportunityDetail/Index?noticeUID=CO1.NTC.3291175&amp;isFromPublicArea=True&amp;isModal=true&amp;asPopupView=true</t>
  </si>
  <si>
    <t>CONTRATO DE OBRA PUBLICA</t>
  </si>
  <si>
    <t>EJECUTAR A PRECIOS UNITARIOS SIN FORMULA DE REAJUSTE Y A MONTO AGOTABLE, LAS ACTIVIDADES NECESARIAS PARA LA CONSTRUCCIÓN DE LA MALLA VIAL DE LA LOCALIDAD DE SAN CRISTÓBAL EN BOGOTÁ D.C.</t>
  </si>
  <si>
    <t xml:space="preserve">FDLSC-CO-507-2021	</t>
  </si>
  <si>
    <t>FDLSC-LP-002-2021</t>
  </si>
  <si>
    <t>CONSORCIO VIA D.J</t>
  </si>
  <si>
    <t>136 DIAS</t>
  </si>
  <si>
    <t>CONSORCIO VIAL SAN CRISTÓBAL 2021</t>
  </si>
  <si>
    <t>3 Meses
24 Dias</t>
  </si>
  <si>
    <t>https://community.secop.gov.co/Public/Tendering/OpportunityDetail/Index?noticeUID=CO1.NTC.2397616&amp;isFromPublicArea=True&amp;isModal=true&amp;asPopupView=true</t>
  </si>
  <si>
    <t>SANDRA YINETH FAJARDO</t>
  </si>
  <si>
    <t>20225420002853</t>
  </si>
  <si>
    <t xml:space="preserve">PRESTAR SUS SERVICIOS TÉCNICOS PARAAPOYAR LA PRESENTACIÓN Y SEGUIMIENTO DE LOS PROYECTOS DE GESTIÓN DEPORTIVA, ACTIVIDAD FÍSICA Y RECREATIVA  Y  APOYO  EN  TODOS  LOS  PROCESOS  DEPORTIVOSDESARROLLADOS EN LA LOCALIDAD EN EL MARCO DEL PLAN DE DESARROLLO 2021-20242.2. </t>
  </si>
  <si>
    <t>FDLSC-CPS-507-2022</t>
  </si>
  <si>
    <t>FDLSC-CD-259-2022</t>
  </si>
  <si>
    <t xml:space="preserve">HARRISON SEBASTIAN POVEDA PATIÑO </t>
  </si>
  <si>
    <t>https://community.secop.gov.co/Public/Tendering/OpportunityDetail/Index?noticeUID=CO1.NTC.3309249&amp;isFromPublicArea=True&amp;isModal=true&amp;asPopupView=true</t>
  </si>
  <si>
    <t>CONTRATO DE OBRA  PUBLICA</t>
  </si>
  <si>
    <t>CONTRATAR POR EL SISTEMA DE PRECIOS FIJOS SIN FORMULA DE REAJUSTE, LA ACTUALIZACIÓN Y AJUSTE DE ESTUDIOS Y DISEÑOS, Y LA CONSTRUCCIÓN DE OBRAS DE MITIGACIÓN DE RIESGOS POR PROCESOS DE REMOCIÓN EN MASA, PARA EL SECTEOR DE GUACAMAYAS, DE ACUERDO CON LOS POLÍGONOS SNALIZADOS EN LOS ESTUDIIOS Y DISEÑOS DERIVADOS DEL CONTRATO FDLSC -275-218, OBRAS A DESARROLLAR EN LA LOCALIDAD DE SAN CRISTOBAL BOGOTÁ D.C.</t>
  </si>
  <si>
    <t>FDLSC-CO-508-2021</t>
  </si>
  <si>
    <t>FDLSC-LP-003-2021</t>
  </si>
  <si>
    <t xml:space="preserve">CONSTRUCTORA VMJ SAS </t>
  </si>
  <si>
    <t>830136984-8</t>
  </si>
  <si>
    <t>115 DIAS</t>
  </si>
  <si>
    <t>https://community.secop.gov.co/Public/Tendering/OpportunityDetail/Index?noticeUID=CO1.NTC.2397727&amp;isFromPublicArea=True&amp;isModal=true&amp;asPopupView=true</t>
  </si>
  <si>
    <t>20225420002873</t>
  </si>
  <si>
    <t>PRESTAR SUS SERVICIOS PROFESIONALESEN EL ÁREA DE GESTIÓN DE DESARROLLO LOCAL, REALIZANDO ACTIVIDADES ESTADÍSTICASDE  LOS  PROYECTOS  DE  INVERSIÓN,  DATOS  ABIERTOS,  ASÍ  COMO  DE  IDENTIFICACIÓN,ESPACIALIZACIÒN  Y  ADQUISICIÓN  DE  INFORMACIÓN  PREDIAL  PARA  LOS  DIFERENTESPROYECTOS  DE  LA  ALCALDÍA  LOCAL  DE  SAN  CRISTÓBAL.</t>
  </si>
  <si>
    <t>FDLSC-CPS-508-2022</t>
  </si>
  <si>
    <t>FDLSC-CD-260-2022</t>
  </si>
  <si>
    <t xml:space="preserve">CRISTIAN CAMILO ALVARADO PRIETO </t>
  </si>
  <si>
    <t>https://community.secop.gov.co/Public/Tendering/OpportunityDetail/Index?noticeUID=CO1.NTC.3292421&amp;isFromPublicArea=True&amp;isModal=true&amp;asPopupView=true</t>
  </si>
  <si>
    <t>CONTRATAR PRECIOS UNITARIOS SIN FORMULA DE REAJUSTE POR MONTO AGOTABLE LAS OBRAS DE MANTEIMIENTO DE PARQUES VECINALES Y DE BOLSILLO DE LA LOCALIDAD DE SAN CRISTÓBAL EN LA CIUDAD DE BOGOTÁ. D.C.</t>
  </si>
  <si>
    <t xml:space="preserve">FDLSC-CO-509-2021	</t>
  </si>
  <si>
    <t xml:space="preserve">FDLSC-LP-004-2021	</t>
  </si>
  <si>
    <t>INCITECO SAS</t>
  </si>
  <si>
    <t>https://community.secop.gov.co/Public/Tendering/OpportunityDetail/Index?noticeUID=CO1.NTC.2401548&amp;isFromPublicArea=True&amp;isModal=true&amp;asPopupView=true</t>
  </si>
  <si>
    <t>FDLSC-CPS-509-2022</t>
  </si>
  <si>
    <t>FDLSC-CD-261-2022</t>
  </si>
  <si>
    <t>https://community.secop.gov.co/Public/Tendering/OpportunityDetail/Index?noticeUID=CO1.NTC.3295935&amp;isFromPublicArea=True&amp;isModal=true&amp;asPopupView=true</t>
  </si>
  <si>
    <t>PRESTAR SUS SERVICIOS PROFESIONALES PARA LA IMPLEMENTACIÓN, SOCIALIZACIÓN, EVALUACIÓN Y SEGUIMIENTO DEL SISTEMA INTEGRADO DE GESTIÓN DE CALIDAD (SIG), ORIENTADO AL DESARROLLO EFICIENTE DE PROCESOS Y PROCEDIMIENTOS EN CUMPLIMIENTO A LAS METAS ESTABLECIDAS EN EL 'PLAN DE DESARROLLO LOCAL 2021-2024.'</t>
  </si>
  <si>
    <t>FDLSC-CPS-510-2021</t>
  </si>
  <si>
    <t>CAMILO ANDRES MAQUEZ GUTIERREZ</t>
  </si>
  <si>
    <t>https://community.secop.gov.co/Public/Tendering/OpportunityDetail/Index?noticeUID=CO1.NTC.2468141&amp;isFromPublicArea=True&amp;isModal=true&amp;asPopupView=true</t>
  </si>
  <si>
    <t>FDLSC-CPS-510-2022</t>
  </si>
  <si>
    <t>FDLSC-CD-262-2022</t>
  </si>
  <si>
    <t>LINA MARIA SALOM CHACON</t>
  </si>
  <si>
    <t>1.013. 679.352</t>
  </si>
  <si>
    <t>4 MESES 11 DIAS</t>
  </si>
  <si>
    <t>https://community.secop.gov.co/Public/Tendering/OpportunityDetail/Index?noticeUID=CO1.NTC.3299312&amp;isFromPublicArea=True&amp;isModal=true&amp;asPopupView=true</t>
  </si>
  <si>
    <t>20225420014393</t>
  </si>
  <si>
    <t>PRESTAR SU SERVICIOS
ASISTENCIALES PARA EL APOYO A LOS PROCESO DE PROTECCIÓN Y BIENESTAR ANIMAL
DEL FONDO DE DESARROLLO LOCAL DE SAN CRÍSTOBAL EN MATERIA ADMINISTRATIVA, ASÍ
COMO LABORES DE CAMPO</t>
  </si>
  <si>
    <t>FDLSC-CPS-511-2021</t>
  </si>
  <si>
    <t>https://community.secop.gov.co/Public/Tendering/OpportunityDetail/Index?noticeUID=CO1.NTC.2473811&amp;isFromPublicArea=True&amp;isModal=true&amp;asPopupView=true</t>
  </si>
  <si>
    <t>SAN CRISTOBAL PROTECTORA DE SUS RECURSOS NATURALES</t>
  </si>
  <si>
    <t>AUNAR ESFUERZOS TÉCNICOS, ADMINISTRATIVOS Y FINANCIEROS PARA LA RESTAURACIÓN, REHABILITACIÓN O RECUPERACIÓN ECOLÓGICA Y MANTENIMIENTO DE LAS ÁREAS DEFINIDAS EN LA ESTRUCTURA ECOLÓGICA PRINCIPAL Y OTRAS ÁREAS DEL DISTRITO CAPITAL, CON LA PARTICIPACIÓN DE LOS JÓVENES BENEFICIARIOS DEL IDIPRON.</t>
  </si>
  <si>
    <t>FDLSC-CVNI-511-2022 (SDA 20221918)</t>
  </si>
  <si>
    <t>FDLSC-CD-312-2022</t>
  </si>
  <si>
    <t>SECRETARIA DISTRITAL DE AMBIENTE - INSTITUTO DISTRITAL PARA LA PROTECCIÓN DE LA NIÑEZ Y LA JUVENTUD - IDIPRON</t>
  </si>
  <si>
    <t>https://www.contratos.gov.co/consultas/detalleProceso.do?numConstancia=23-22-54113</t>
  </si>
  <si>
    <t>PRESTAR SUS SERVICIOS DE APOYO PARA REALIZAR LA CONDUCCIÓN DE LOS VEHÍCULOS LIVIANOS, PESADOS Y / O MAQUINARIA PESADA QUE SE ENCUENTRE AL SERVICIO DE LAS ACTIVIDADES DESARROLLADAS EN EL FDL</t>
  </si>
  <si>
    <t>FDLSC-CPS-512-2021</t>
  </si>
  <si>
    <t>https://community.secop.gov.co/Public/Tendering/OpportunityDetail/Index?noticeUID=CO1.NTC.2469937&amp;isFromPublicArea=True&amp;isModal=true&amp;asPopupView=true</t>
  </si>
  <si>
    <t>PRESTACIÓN DE SERVICIOS DE APOYO EN LA EJECUCIÓN DE ACTIVIDADES DE OBRA CIVIL, QUE CONLLEVEN AL MEJORAMIENTO Y ADECUACIÓN DEL ESPACIO PÚBLICO Y LA MALLA VIAL DE LA LOCALIDAD DE SAN CRISTÓBAL</t>
  </si>
  <si>
    <t>FDLSC-CPS-512-2022</t>
  </si>
  <si>
    <t>FDLSC-CD-264-2022</t>
  </si>
  <si>
    <t>BRIAN HUMBERTO HERRERA PINO</t>
  </si>
  <si>
    <t>JAIRO GELBER CASTRO GRACIA</t>
  </si>
  <si>
    <t>https://community.secop.gov.co/Public/Tendering/OpportunityDetail/Index?noticeUID=CO1.NTC.3302264&amp;isFromPublicArea=True&amp;isModal=true&amp;asPopupView=true</t>
  </si>
  <si>
    <t>20225420014323</t>
  </si>
  <si>
    <t>PRESTAR SUS SERVICIOS PROFESIONALES PARA APOYO A REVISIÓN JURÍDICA EN CONTRATACIÓN DE LA ALCALDÍA LOCAL DE SAN CRISTÓBAL EN LA PROYECCIÓN DE LOS DIFERENTES DOCUMENTOS QUE SE REQUIERAN EN LOS PROCESOS DE CONTRATACIÓN EN LAS ETAPAS PRECONTRACTUAL, CONTRACTUAL Y POST CONTRACTUAL, ASÍ COMO EN LAS DEMÁS ACTIVIDADES ASIGNADAS, DE CONFORMIDAD CON LAS DIRECTRICES Y POLÍTICAS DE LA ADMINISTRACIÓN LOCAL.</t>
  </si>
  <si>
    <t>FDLSC-CPS-513-2021</t>
  </si>
  <si>
    <t>https://www.secop.gov.co/CO1ContractsManagement/Tendering/ProcurementContractEdit/View?Id=1400701&amp;prevCtxUrl=https%3a%2f%2fwww.secop.gov.co%3a443%2fCO1Marketplace%2fGlobalSearch%2fGlobalSearch%2fIndex%3fallWords2Search%3d513-2021</t>
  </si>
  <si>
    <t>FDLSC-CPS-513-2022</t>
  </si>
  <si>
    <t>SANTIAGO CRUZ RUEDA</t>
  </si>
  <si>
    <t xml:space="preserve">	PRESTAR SUS SERVICIOS PROFESIONALES PARA EL APOYO TÉCNICO DEL PROYECTO DE SEPARACIÓN EN LA FUENTE, A LA LUZ DEL PLAN DE DESARROLLO 2021-2024 UN NUEVO CONTRATO AMBIENTAL Y SOCIAL PARA SAN CRISTÓBAL.</t>
  </si>
  <si>
    <t>FDLSC-CPS-514-2021</t>
  </si>
  <si>
    <t>SANDRA ARACELI CASALLAS</t>
  </si>
  <si>
    <t>ZAIDA CAROLINA SANCHEZ</t>
  </si>
  <si>
    <t>https://community.secop.gov.co/Public/Tendering/OpportunityDetail/Index?noticeUID=CO1.NTC.2477150&amp;isFromPublicArea=True&amp;isModal=true&amp;asPopupView=true</t>
  </si>
  <si>
    <t>PRESTAR SUS SERVICIOS TÉCNICOS DE APOYO PARA REVISAR, DIGITAR Y PROCESARLA INFORMACION SOLICITADA POR EL ALMACENISTA OPORTUNAMENTE SIGUIENDO LOS PROCESOS ESTABLECIDOS POR EL AREA</t>
  </si>
  <si>
    <t>FDLSC-CPS-514-2022</t>
  </si>
  <si>
    <t>FDLSC-CD-266-2022</t>
  </si>
  <si>
    <t>https://community.secop.gov.co/Public/Tendering/OpportunityDetail/Index?noticeUID=CO1.NTC.3333541&amp;isFromPublicArea=True&amp;isModal=true&amp;asPopupView=true</t>
  </si>
  <si>
    <t>20225420014363</t>
  </si>
  <si>
    <t>13-30-11-60-34-80-00-00-18-44</t>
  </si>
  <si>
    <t>San Cristóbal cuida a San Cristóbal</t>
  </si>
  <si>
    <t>PRESTAR LOS SERVICIOS PARA EL FORTALECIMIENTO DE LOS MECANISMOS DE JUSTICIA COMUNITARIA PARA LA TRANSFORMACIÓN DE LA CONFLICTIVIDAD EN LA LOCALIDAD DE SAN CRISTÓBAL.</t>
  </si>
  <si>
    <t>FDLSC-CPS-515-2021</t>
  </si>
  <si>
    <t>FDLSC-LP-005-2021</t>
  </si>
  <si>
    <t>B2 NETWORKS SAS / CONSORCIO SAN CRISTOBAL JUSTICIA COMUNITARIA 2021 B2-TJS</t>
  </si>
  <si>
    <t>https://community.secop.gov.co/Public/Tendering/OpportunityDetail/Index?noticeUID=CO1.NTC.2420248&amp;isFromPublicArea=True&amp;isModal=true&amp;asPopupView=true</t>
  </si>
  <si>
    <t xml:space="preserve"> PAULO CESAR CRUZ DELGADILLO</t>
  </si>
  <si>
    <t>20235420003143</t>
  </si>
  <si>
    <t>FDLSC-CPS-515-2022</t>
  </si>
  <si>
    <t>FDLSC-CD-265-2022</t>
  </si>
  <si>
    <t>ANGIE PAOLA RODRIGUEZ HERNANDEZ</t>
  </si>
  <si>
    <t>https://community.secop.gov.co/Public/Tendering/OpportunityDetail/Index?noticeUID=CO1.NTC.3318914&amp;isFromPublicArea=True&amp;isModal=true&amp;asPopupView=true</t>
  </si>
  <si>
    <t>20225420014353</t>
  </si>
  <si>
    <t>13-30-11-60-34-30-00-00-18-24</t>
  </si>
  <si>
    <t xml:space="preserve">	PRESTAR LOS SERVICIOS PARA LA FORMACIÓN DE LA ESCUELA DE SEGURIDAD CIUDADANA Y LA IMPLEMENTACIÓN DE ACCIONES PEDAGÓGICAS DEL CÓDIGO NACIONAL DE SEGURIDAD Y CONVIVENCIA CIUDADANA EN LA LOCALIDAD DE SAN CRISTÓBAL</t>
  </si>
  <si>
    <t>FDLSC-CPS-516-2021</t>
  </si>
  <si>
    <t xml:space="preserve">FDLSC-LP-006-2021	</t>
  </si>
  <si>
    <t>CORPORACION PARA EL DESARROLLO HUMANO SOCIAL Y COMUNITARIO</t>
  </si>
  <si>
    <t>https://community.secop.gov.co/Public/Tendering/OpportunityDetail/Index?noticeUID=CO1.NTC.2420246&amp;isFromPublicArea=True&amp;isModal=true&amp;asPopupView=true</t>
  </si>
  <si>
    <t>FDLSC-CPS-516-2022</t>
  </si>
  <si>
    <t>20225420014613</t>
  </si>
  <si>
    <t>REALIZAR ACCIONES DE CAPACITACIÓN, INTERCAMBIO DE SABERES Y CLASES DE RUMBA, ENFOCADAS A LAS ESTRATEGIAS DE CUIDADO QUE VINCULE A MUJERES CUIDADORAS EN ACTIVIDADES PARA SU BIENESTAR FÍSICO, EMOCIONAL Y AUTONOMÍA A TRAVÉS DE ENCUENTROS, REDISCUENTROS, REDISCUENTROS HOGAR EN LA LOCALIDAD DE SAN CRISTÓBAL</t>
  </si>
  <si>
    <t>FDLSC-CPS-517-2021</t>
  </si>
  <si>
    <t xml:space="preserve">FDLSC-LP-008-2021	</t>
  </si>
  <si>
    <t>830069703-8</t>
  </si>
  <si>
    <t>7MESES</t>
  </si>
  <si>
    <t>https://community.secop.gov.co/Public/Tendering/OpportunityDetail/Index?noticeUID=CO1.NTC.2430691&amp;isFromPublicArea=True&amp;isModal=true&amp;asPopupView=true</t>
  </si>
  <si>
    <t>MUJER Y GENERO</t>
  </si>
  <si>
    <t>20235410000153</t>
  </si>
  <si>
    <t>PRESTAR SUS SERVICIOS PROFESIONALES PARA APOYAR LOS PROCESOS DE ATENCION A POBLACIÓN MUJERES EN EL MARCO DE LOS PROYECTOS DE INVERSIÓN 1870 y 1811 DE LA ALSC EN EL PDL 2021-2024..</t>
  </si>
  <si>
    <t>FDLSC-CPS-517-2022</t>
  </si>
  <si>
    <t>FDLSC-CD-267-2022</t>
  </si>
  <si>
    <t>ANDREA DEL PILAR ESPINOSA MONTAÑO</t>
  </si>
  <si>
    <t>https://community.secop.gov.co/Public/Tendering/OpportunityDetail/Index?noticeUID=CO1.NTC.3319064&amp;isFromPublicArea=True&amp;isModal=true&amp;asPopupView=true</t>
  </si>
  <si>
    <t>20225420014413</t>
  </si>
  <si>
    <t xml:space="preserve">SAN CRISTOBAL AL SERVICIO DE LA CIUDADANÍA </t>
  </si>
  <si>
    <t>PRESTAR EL SERVICIO PARA REALIZAR LA TOMA FÍSICA, AVALÚOS, MEDICIÓN POSTERIOR, VERIFICACIÓN DE VIDA ÚTIL Y CÁLCULO DE DETERIORO DE BIENES MUEBLES E INMUEBLES, DE PROPIEDAD PLANTA Y EQUIPO Y DE CONTROL ADMINISTRATIVO PERTENECIENTES Y A CARGO DEL FONDO DE DESARROLLO LOCAL DE SAN CRISTÓBAL</t>
  </si>
  <si>
    <t>FDLSC-CPS-518-2021</t>
  </si>
  <si>
    <t>FDLSC-SAMC-005-2021</t>
  </si>
  <si>
    <t>L&amp;Q REVISORES FISCALES AUDITORES EXTERNOS S.A.S</t>
  </si>
  <si>
    <t>https://community.secop.gov.co/Public/Tendering/OpportunityDetail/Index?noticeUID=CO1.NTC.2451183&amp;isFromPublicArea=True&amp;isModal=true&amp;asPopupView=true</t>
  </si>
  <si>
    <t>LINA MARCELA CASADIEGO MERCHA
KAREN VIVIANA AREIZA PEREIRA</t>
  </si>
  <si>
    <t xml:space="preserve">SAN CRISTÓBAL FOMENTA LA SEPARACIÓN, TRANSFORMACIÓN Y APROVECHAMIENTO DE SUS RESIDUOS </t>
  </si>
  <si>
    <t>FDLSC-CPS-518-2022</t>
  </si>
  <si>
    <t>FDLSC-CD-268-2022</t>
  </si>
  <si>
    <t>JOHN JAIRO DAZA REINOSO</t>
  </si>
  <si>
    <t>https://community.secop.gov.co/Public/Tendering/OpportunityDetail/Index?noticeUID=CO1.NTC.3331640&amp;isFromPublicArea=True&amp;isModal=true&amp;asPopupView=true</t>
  </si>
  <si>
    <t>20225420014663</t>
  </si>
  <si>
    <t>FDLSC-CPS-519-2021</t>
  </si>
  <si>
    <t>NO REGISTRA EN SECOP</t>
  </si>
  <si>
    <t>FDLSC-CPS-519-2022</t>
  </si>
  <si>
    <t xml:space="preserve">ROBINSON RUBIANO BARRIOS	</t>
  </si>
  <si>
    <t>20225420014403</t>
  </si>
  <si>
    <t>131020202030610</t>
  </si>
  <si>
    <t>Servicios de mantenimiento y reparación de equipos electrónicos de consumo</t>
  </si>
  <si>
    <t>CONTRATAR LA RENOVACIÓN DE LA GARANTÍA DE LA UPS DE MARCA APC MODELO SMART-UPS VT DE 30 KVA CON SUS RESPECTIVOS MANTENIMIENTOS PREVENTIVOS Y CORRECTIVOS LA CUAL ESTÁ UBICADA EN LA ALCALDÍA LOCAL DE SAN CRISTÓBAL</t>
  </si>
  <si>
    <t>FDLSC-CPS-520-2021</t>
  </si>
  <si>
    <t xml:space="preserve">FDLSC-MIC-007-2021	</t>
  </si>
  <si>
    <t>INGEAL S.A</t>
  </si>
  <si>
    <t>https://community.secop.gov.co/Public/Tendering/OpportunityDetail/Index?noticeUID=CO1.NTC.2467684&amp;isFromPublicArea=True&amp;isModal=true&amp;asPopupView=true</t>
  </si>
  <si>
    <t>20225420002623</t>
  </si>
  <si>
    <t>FDLSC-CPS-520-2022</t>
  </si>
  <si>
    <t>GERALDINE MENDEZ MESA</t>
  </si>
  <si>
    <t>CONTRATO DE INTERVENTORIA</t>
  </si>
  <si>
    <t>CONCURSO MERITO ABIERTO</t>
  </si>
  <si>
    <t>REALIZAR LA INTERVENTORÍA TÉCNICA ADMINISTRATIVA,JURÍDICA FINANCIERA SOCIAL AMBIENTAL Y DE SEGURIDAD Y SALUD EN EL TRABAJO AL CONTRATO cuyo objeto es EJECUTAR A PRECIOS UNITARIOS SIN FÓRMULA DE REAJUSTE Y A MONTO AGOTABLE, LAS ACTIVIDADES NECESARIAS PARA LA CONSTRUCCIÓN DE LA MALLA VIAL DE LA LOCALIDAD DE SAN CRISTÓBAL, EN BOGOTA D.C.</t>
  </si>
  <si>
    <t>FDLSC-INTV-521-2021</t>
  </si>
  <si>
    <t xml:space="preserve">FDLSC-CMA-001-2021	</t>
  </si>
  <si>
    <t>GAVINCO INGENIEROS CONSULTORES SAS</t>
  </si>
  <si>
    <t>135 días</t>
  </si>
  <si>
    <t>https://community.secop.gov.co/Public/Tendering/OpportunityDetail/Index?noticeUID=CO1.NTC.2434222&amp;isFromPublicArea=True&amp;isModal=true&amp;asPopupView=true</t>
  </si>
  <si>
    <t xml:space="preserve"> SANDRA YINETH FAJARDO USAQUEN / ERWIN JOHAN TORRES </t>
  </si>
  <si>
    <t xml:space="preserve"> 20235420001673.</t>
  </si>
  <si>
    <t>FDLSC-CPS-521-2022</t>
  </si>
  <si>
    <t>FDLSC-CD-269-2022</t>
  </si>
  <si>
    <t xml:space="preserve">ALEXANDER MOYA GONZALEZ </t>
  </si>
  <si>
    <t>https://community.secop.gov.co/Public/Tendering/OpportunityDetail/Index?noticeUID=CO1.NTC.3324168&amp;isFromPublicArea=True&amp;isModal=true&amp;asPopupView=true</t>
  </si>
  <si>
    <t>20235420000023</t>
  </si>
  <si>
    <t>13-30-11-602-330000001863</t>
  </si>
  <si>
    <t>San Cristóbal construye espacios para la recreación</t>
  </si>
  <si>
    <t>REALIZAR LA INTERVENTORIA TECNICA ADMINISTRATIVA FINANCIERA JURIDICA SOCIAL AMBIENTAL Y SST SGA AL CONTRATO QUE TIENE COMO OBJETO CONTRATAR A PRECIOS UNITARIOS SIN FORMULA DE REAJUSTE POR MONTO AGOTABLE LAS OBRAS DE MANTENIMIENTO DE PARQUES VECINALES Y DE BOLSILLO DE LA LOCALIDAD DE SAN CRISTOBAL EN LA CIUDAD DE BOGOTA</t>
  </si>
  <si>
    <t>FDLSC-INTV-522-2021</t>
  </si>
  <si>
    <t xml:space="preserve">FDLSC-CMA-002-2021	</t>
  </si>
  <si>
    <t>SOLIUN SAS</t>
  </si>
  <si>
    <t>https://community.secop.gov.co/Public/Tendering/OpportunityDetail/Index?noticeUID=CO1.NTC.2433872&amp;isFromPublicArea=True&amp;isModal=False</t>
  </si>
  <si>
    <t xml:space="preserve"> SANDRA YINETH FAJARDO USAQUEN</t>
  </si>
  <si>
    <t>PRESTAR LOS SERVICIOS TÉCNICOS PARALA OPERACIÓN, SEGUIMIENTO Y CUMPLIMIENTO DE LOS PROCESOS Y PROCEDIMIENTOS DELSERVICIO APOYOS ECONÓMICOS TIPO C, REQUERIDOS PARA EL OPORTUNO Y ADECUADO REGISTRO, CRUCE  Y  REPORTE  DE  LOS  DATOS  EN  EL  SISTEMA  MISIONAL  SIRBE,  QUECONTRIBUYAN A LA GARANTÍA DE LOS DERECHOS DE LA POBLACIÓN MAYOR EN EL MARCODE LA POLÍTICA PÚBLICA SOCIAL PARA EL ENVEJECIMIENTO Y LA VEJEZ EN EL DISTRITOCAPITAL A CARGO DE LA ALCALDÍA LOCAL</t>
  </si>
  <si>
    <t>FDLSC-CPS-522-2022</t>
  </si>
  <si>
    <t>FDLSC-CD-270-2022</t>
  </si>
  <si>
    <t>MARIA JOSE OYOLA MORENO</t>
  </si>
  <si>
    <t>https://community.secop.gov.co/Public/Tendering/OpportunityDetail/Index?noticeUID=CO1.NTC.3342290&amp;isFromPublicArea=True&amp;isModal=true&amp;asPopupView=true</t>
  </si>
  <si>
    <t>131020202030603</t>
  </si>
  <si>
    <t>Servicios de mantenimiento y reparación de computadores y equipo periférico</t>
  </si>
  <si>
    <t>ADQUISICIÓN Y DISTRIBUCIÓN DE ELEMENTOS PEDAGÓGICOS Y DIDÁCTICOS A MONTO AGOTABLE, PARA APOYAR LA IMPLEMENTACIÓN DE 34 PROYECTOS PARA EL DESARROLLO INTEGRAL DE LA PRIMERA INFANCIA Y LA RELACIÓN ESCUELA, FAMILIA Y COMUNIDAD EN LAS IED LOCALIDAD DE SAN CRISTÓBAL, PARA EL FORTALECIMIENTO DE LA EDUCACIÓN INICIAL, EN EL MARCO DEL PROYECTO 1724.</t>
  </si>
  <si>
    <t>FDLSC-CPS-523-2021</t>
  </si>
  <si>
    <t xml:space="preserve">FDLSC-SAMC-016-2021	</t>
  </si>
  <si>
    <t>SYSTEM NET INGENIERIA SAS</t>
  </si>
  <si>
    <t>https://community.secop.gov.co/Public/Tendering/OpportunityDetail/Index?noticeUID=CO1.NTC.2460990&amp;isFromPublicArea=True&amp;isModal=true&amp;asPopupView=true</t>
  </si>
  <si>
    <t>APOYAR JURÍDICAMENTE LA EJECUCIÓN DE LAS ACCIONES REQUERIDAS PARA LA DEPURACIÓN DE LAS ACTUACIONES ADMINISTRATIVAS QUE CURSAN EN LA ALCALDÍA LOCAL.”</t>
  </si>
  <si>
    <t>FDLSC-CPS-523-2022</t>
  </si>
  <si>
    <t>FDLSC-CD-271-2022</t>
  </si>
  <si>
    <t>DANIELA YULIZA ANTONIO SIERRA</t>
  </si>
  <si>
    <t>https://community.secop.gov.co/Public/Tendering/OpportunityDetail/Index?noticeUID=CO1.NTC.3329309&amp;isFromPublicArea=True&amp;isModal=true&amp;asPopupView=true</t>
  </si>
  <si>
    <t>13-30-11-601-120000001724</t>
  </si>
  <si>
    <t>Por una infancia feliz en San Cristóbal</t>
  </si>
  <si>
    <t>CONTRATAR LA PRESTACIÓN DEL SERVICIO DE MANTENIMIENTO PREVENTIVO, MANTENIMIENTO CORRECTIVO CON EL SUMINISTRO Y CAMBIO DE REPUESTOS DE LAS IMPRESORAS Y ESCÁNERES QUE HACEN PARTE DE LA PLATAFORMA TECNOLÓGICA DE LA ALCALDÍA LOCAL DE SAN CRISTÓBAL Y LA JUNTA ADMINISTRADORA LOCAL.</t>
  </si>
  <si>
    <t>FDLSC-CV-524-2021</t>
  </si>
  <si>
    <t xml:space="preserve">FDLSC-SASI-004-2021	</t>
  </si>
  <si>
    <t>SECURITY VIDEO EQUIPMENT SAS</t>
  </si>
  <si>
    <t>https://community.secop.gov.co/Public/Tendering/OpportunityDetail/Index?noticeUID=CO1.NTC.2436185&amp;isFromPublicArea=True&amp;isModal=true&amp;asPopupView=true</t>
  </si>
  <si>
    <t>CARLOS AVENDAÑO / LINDA ACUÑA</t>
  </si>
  <si>
    <t>20235410000133</t>
  </si>
  <si>
    <t xml:space="preserve">ADQUISICIÓN Y DISTRIBUCIÓN DE ELEMENTOS PEDAGÓGICOS, TECNOLÓGICOS, TERAPEUTICOS Y DIDÁCTICOS A MONTO AGOTABLE, PARA FORTALECER EL PROCESO FORMATIVO DE LOS DOS (2) CENTRO CRECER DE LA LOCALIDAD DE SAN CRISTÓBAL, EN EL MARCO DEL PROYECTO 1811 "SAN CRISTÓBAL TE CUIDA  </t>
  </si>
  <si>
    <t>FDLSC-CV-524-2022</t>
  </si>
  <si>
    <t>FDLSC-SASI-005-2022</t>
  </si>
  <si>
    <t>DIDACTICOS SIMBOLOS Y SIGNOS S EN C</t>
  </si>
  <si>
    <t>4 MESES 20 DIAS</t>
  </si>
  <si>
    <t>https://community.secop.gov.co/Public/Tendering/OpportunityDetail/Index?noticeUID=CO1.NTC.3201382&amp;isFromPublicArea=True&amp;isModal=true&amp;asPopupView=true</t>
  </si>
  <si>
    <t>13-30-11-601-140000001790</t>
  </si>
  <si>
    <t>San Cristóbal fortalece la educación</t>
  </si>
  <si>
    <t>CONTRATAR A MONTO AGOTABLE LA ADQUISICIÓN Y DISTRIBUCIÓN DE ELEMENTOS PEDAGÓGICOS Y DIDÁCTICOS, PARA FORTALECER EL PROCESO FORMATIVO DE LOS ESTUDIANTES DE LAS IED DE SAN CRISTÓBAL, EN EL MARCO DEL PROYECTO 1790 "SAN CRISTÓBAL FORTALECE LA EDUCACIÓN.</t>
  </si>
  <si>
    <t>FDLSC-CV-525-2021</t>
  </si>
  <si>
    <t xml:space="preserve">FDLSC-SASI-005-2021	</t>
  </si>
  <si>
    <t>REDCOMPUTO LIMITADA</t>
  </si>
  <si>
    <t>Dos MESES</t>
  </si>
  <si>
    <t>17 de mayo de 2022
18 de julio de 2022</t>
  </si>
  <si>
    <t>18 de julio de 2022 
16 de septiembre de 2022</t>
  </si>
  <si>
    <t>https://community.secop.gov.co/Public/Tendering/OpportunityDetail/Index?noticeUID=CO1.NTC.2438947&amp;isFromPublicArea=True&amp;isModal=true&amp;asPopupView=true</t>
  </si>
  <si>
    <t>LINDA VANESSA ACUÑA</t>
  </si>
  <si>
    <t>PRESTAR SUS SERVICIOS PROFESIONALES EN EL ÁREA DE GESTIÓN DEL DESARROLLO LOCAL PARA QUE APOYE LAS ACTIVIDADES DE PLANEACIÓN EN TEMAS ADMINISTRATIVOS Y EN PROYECTOS DE INVERSIÓN LOCAL COMO LOS DE DEPORTE DE LA ALCALDÍA LOCAL DE SAN CRISTÓBAL</t>
  </si>
  <si>
    <t>FDLSC-CPS-525-2022</t>
  </si>
  <si>
    <t>FDLSC-CD-272-2022</t>
  </si>
  <si>
    <t xml:space="preserve">ANNGIE ALEJANDRA SOTO LEON </t>
  </si>
  <si>
    <t>https://community.secop.gov.co/Public/Tendering/OpportunityDetail/Index?noticeUID=CO1.NTC.3332930&amp;isFromPublicArea=True&amp;isModal=true&amp;asPopupView=true</t>
  </si>
  <si>
    <t>ADQUISICIÓN A MONTO AGOTABLE DE ELEMENTOS TECNOLÓGICOS E INSUMOS DE CARÁCTER LOGÍSTICO, PARA EL FORTALECIMIENTO DE LAS JUNTAS DE ACCIÓN COMUNAL.</t>
  </si>
  <si>
    <t>FDLSC-CV-526-2021</t>
  </si>
  <si>
    <t xml:space="preserve">FDLSC-SASI-006-2021	</t>
  </si>
  <si>
    <t>ANDRES FERNANDO MUÑOZ LOPEZ</t>
  </si>
  <si>
    <t>15 DIAS+
2 MESES 5 DIAS +
 4 MESES</t>
  </si>
  <si>
    <t>https://community.secop.gov.co/Public/Tendering/OpportunityDetail/Index?noticeUID=CO1.NTC.2449282&amp;isFromPublicArea=True&amp;isModal=true&amp;asPopupView=true</t>
  </si>
  <si>
    <t>ANGIE LORENA PARRA GALINDO
JACQUELINE ADRIANA MEJIA MENDEZ
MARTHA ESPERANZA ROMERO NIÑO</t>
  </si>
  <si>
    <t>20235420001623
20225420013113
20225420016273</t>
  </si>
  <si>
    <t>PRESTAR SUS SERVICIOS PROFESIONALES AL FDLSC PARA REALIZAR LA FORMULACIÓN, PRESENTACIÓN, EVALUACIÓN, SEGUIMIENTO Y APOYAR LA SUPERVISIÓN DE LOS PROCESOS CONTRACTUALES DERIVADOS DE TEMAS DE RECREACIÓN, CULTURA Y DEPORTE, Y LOS DEMÁS 
QUE LE SEAN ASIGNADOS PARA LA PLANEACIÓN</t>
  </si>
  <si>
    <t>FDLSC-CPS-526-2022</t>
  </si>
  <si>
    <t>FDLSC-CD-273-2022</t>
  </si>
  <si>
    <t>https://community.secop.gov.co/Public/Tendering/OpportunityDetail/Index?noticeUID=CO1.NTC.3336536&amp;isFromPublicArea=True&amp;isModal=true&amp;asPopupView=true</t>
  </si>
  <si>
    <t>20225420014633</t>
  </si>
  <si>
    <t>ADQUISICIÓN Y DISTRIBUCIÓN DE ELEMENTOS PEDAGÓGICOS Y DIDÁCTICOS A MONTO AGOTABLE, PARA FORTALECER EL PROCESO FORMATIVO DE LOS JARDINES INFANTILES Y EL CENTRO AMAR DE LA SECRETARÍA DE INTEGRACIÓN SOCIAL DE LA LOCALIDAD DE SAN CRISTÓBAL, EN EL MARCO DEL PROYECTO 1811 "SAN CRISTÓBAL TE CUIDA. ADQUISICIÓN Y DISTRIBUCIÓN DE ELEMENTOS PEDAGÓGICOS Y DIDÁCTICOS A MONTO AGOTABLE, PARA FORTALECER EL PROCESO FORMATIVO DE LOS JARDINES INFANTILES Y EL CENTRO AMAR DE LA SECRETARÍA DE INTEGRACIÓN SOCIAL</t>
  </si>
  <si>
    <t>FDLSC-CV-527-2021</t>
  </si>
  <si>
    <t xml:space="preserve">FDLSC-SASI-007-2021	</t>
  </si>
  <si>
    <t>SECURITY VIDEO EQUIPMENT S.A.S.</t>
  </si>
  <si>
    <t>2MESES</t>
  </si>
  <si>
    <t>ABOVE SAS</t>
  </si>
  <si>
    <t>13 de mayo de 2022
13 de julio de 2022 
 13 de agosto de 2022
 23 de septiembre de 2022
25 de
diciembre</t>
  </si>
  <si>
    <t>12 de julio de 2022
 12 de agosto de 2022
12 de septiembre de
2022
22 de octubre de 2022
24 de febrero de 2023</t>
  </si>
  <si>
    <t>https://community.secop.gov.co/Public/Tendering/OpportunityDetail/Index?noticeUID=CO1.NTC.2455241&amp;isFromPublicArea=True&amp;isModal=true&amp;asPopupView=true</t>
  </si>
  <si>
    <t>FDLSC-CPS-527-2022</t>
  </si>
  <si>
    <t>20225420014623</t>
  </si>
  <si>
    <t>CONTRATAR EL SUMINISTRO DE BIENES REQUERIDOS PARA EL DESARROLLO OPERATIVO DEL PROYECTO 1835 "POR UN BUEN USO EN EL ESPACIO PÚBLICO EN SAN CRISTÓBAL" EN LA META 3: REALIZAR ACUERDOS PARA LA VINCULACIÓN DE LA CIUDADANÍA EN LOS PROGRAMAS ADELANTADOS POR EL IDRD Y ACUERDOS CON VENDEDORES INFORMALES O ESTACIONARIOS EN LA LOCALIDAD DE SAN CRISTÓBAL.</t>
  </si>
  <si>
    <t>FDLSC-CV-528-2021</t>
  </si>
  <si>
    <t xml:space="preserve">FDLSC-MIC-008-2021	</t>
  </si>
  <si>
    <t>FEC SUMINISTROS Y SERVICIOS SAS</t>
  </si>
  <si>
    <t>30/2/2022</t>
  </si>
  <si>
    <t>https://community.secop.gov.co/Public/Tendering/OpportunityDetail/Index?noticeUID=CO1.NTC.2473273&amp;isFromPublicArea=True&amp;isModal=true&amp;asPopupView=true</t>
  </si>
  <si>
    <t>20225420003503</t>
  </si>
  <si>
    <t>PRESTAR SERVICIOS DE APOYO TÉCNICO EN EL ÁREA DE GESTIÓN POLICIVA CON LOS DIFERENTES PROCESOS Y ACTUACIONES ADMINISTRATIVAS EXISTENTES, INCLUIDA LA IMPLEMENTACIÓN DE TRAMITES DE VERIFICACIÓN, SOPORTE Y ACOMPAÑAMIENTO</t>
  </si>
  <si>
    <t>FDLSC-CPS-528-2022</t>
  </si>
  <si>
    <t>FDLSC-CD-274-2022</t>
  </si>
  <si>
    <t>SANDRA MILENA GUZMAN ROMERO</t>
  </si>
  <si>
    <t>https://community.secop.gov.co/Public/Tendering/OpportunityDetail/Index?noticeUID=CO1.NTC.3337631&amp;isFromPublicArea=True&amp;isModal=true&amp;asPopupView=true</t>
  </si>
  <si>
    <t>20225420014643</t>
  </si>
  <si>
    <t>REALIZAR LA INTERVENTORÍA, TÉCNICA, ADMINISTRATIVA, JURÍDICA, FINANCIERA, SOCIAL, AMBIENTAL Y DE SEGURIDAD Y SALUD EN EL TRABAJO AL CONTRATO cuyo objeto es: ACTUALIZACIÓN Y AJUSTE DE ESTUDIOS Y DISEÑOS, Y LA CONSTRUCCIÓN DE OBRAS DE MITIGACIÓN DE RIESGOS POR PROCESOS DE REMOCIÓN EN MASA, PARA EL SECTOR GUACAMAYAS, DE ACUERDO CON LOS POLÍGONOS ANALIZADOS EN LOS ESTUDIOS Y DISEÑOS DERIVADOS DEL CONTRATO FDLSC-275-2018, OBRAS A DESARROLLAR EN LA LOCALIDAD DE SAN CRISTÓBAL, BOGOTÁ D.C.</t>
  </si>
  <si>
    <t>FDLSC-INTV-529-2021</t>
  </si>
  <si>
    <t xml:space="preserve">FDLSC-CMA-003-2021	</t>
  </si>
  <si>
    <t>HR INGENIERIA SAS</t>
  </si>
  <si>
    <t>DIEGO RODRIGUEZ</t>
  </si>
  <si>
    <t>3 MESES Y MEDIO</t>
  </si>
  <si>
    <t>https://community.secop.gov.co/Public/Tendering/OpportunityDetail/Index?noticeUID=CO1.NTC.2443744&amp;isFromPublicArea=True&amp;isModal=true&amp;asPopupView=true</t>
  </si>
  <si>
    <t>20235420001683</t>
  </si>
  <si>
    <t>PRESTAR SUS SERVICIOS DE APOYO A LA GESTIÓN AMBIENTAL EXTERNA DE LA ALCALDÍA LOCAL DE SAN CRISTÓBAL EN ESPACIO PÚBLICO QUE PRESENTA SITUACIONES AMBIENTALES CONFLICTIVAS Y A LAS COMPLEMENTARIAS DE LOS PROYECTOS AMBIENTALES DEL PLAN DE DESARROLLO UN NUEVO CONTRATO SOCIAL Y AMBIENTAL PARA SAN CRISTÓBAL.</t>
  </si>
  <si>
    <t>FDLSC-CPS-529-2022</t>
  </si>
  <si>
    <t>FDLSC-CD-275-2022</t>
  </si>
  <si>
    <t>SEBASTIAN CAMILO PEREZ ORJUELA</t>
  </si>
  <si>
    <t>https://community.secop.gov.co/Public/Tendering/OpportunityDetail/Index?noticeUID=CO1.NTC.3364896&amp;isFromPublicArea=True&amp;isModal=true&amp;asPopupView=true</t>
  </si>
  <si>
    <t>20225420019183</t>
  </si>
  <si>
    <t>CONTRATAR LA RENOVACIÓN DE LAS LICENCIAS DE LA SUITE ADOBE CREATIVE CLOUD Y AUTOCAD LT PARA EL FONDO DE DESARROLLO LOCAL DE SAN CRISTÓBAL.</t>
  </si>
  <si>
    <t>FDLSC-CV-530-2021</t>
  </si>
  <si>
    <t xml:space="preserve">FDLSC-MIC-006-2021	</t>
  </si>
  <si>
    <t>GOLD SYS LTDA</t>
  </si>
  <si>
    <t>https://community.secop.gov.co/Public/Tendering/OpportunityDetail/Index?noticeUID=CO1.NTC.2468404&amp;isFromPublicArea=True&amp;isModal=true&amp;asPopupView=true</t>
  </si>
  <si>
    <t>PRESTAR SUS SERVICIOS TÉCNICOS PARA EL SEGUIMIENTO Y APOYO EN LAS ACTIVIDADES RELACIONADAS CON SEPARACIÓN EN LA FUENTE, RECICLAJE Y MITIGACIÓN A LOS PUNTOS CRÍTICOS Y DE ACUMULACIÓN DE BASURA, A LA LUZ DEL PLAN DE DESARROLLO LOCAL DE SAN CRISTOBAL 2021-2024</t>
  </si>
  <si>
    <t>FDLSC-CPS-530-2022</t>
  </si>
  <si>
    <t>FDLSC-CD-276-2022</t>
  </si>
  <si>
    <t>MAYERLI JOHANNA SALAZAR PERILLA</t>
  </si>
  <si>
    <t>3 MESES 26 DIAS</t>
  </si>
  <si>
    <t>https://community.secop.gov.co/Public/Tendering/OpportunityDetail/Index?noticeUID=CO1.NTC.3350940&amp;isFromPublicArea=True&amp;isModal=true&amp;asPopupView=true</t>
  </si>
  <si>
    <t>DISEÑAR E IMPLEMENTAR ESTRATEGIAS PARA LA TRANSFERENCIA DE CONOCIMIENTO, A TRAVÉS DE PROCESOS DE FORMACIÓN Y CAPACITACIÓN DE LOS (LAS) CIUDADANOS (AS) Y MIEMBROS DE LAS DIFERENTES ORGANIZACIONES COMUNALES, COMUNITARIAS, SOCIALES, INSTANCIAS Y EXPRESIONES DE PARTICIPACIÓN CIUDADANA DE LA LOCALIDAD DE SAN CRISTÓBAL, EN TEMAS RELACIONADOS CON LA PARTICIPACIÓN CIUDADANA, GARANTÍA DE DERECHOS, EL FUNCIONAMIENTO DEL ESTADO Y LAS POLÍTICAS PÚBLICAS, A PARTIR DE LA IMPLEMENTACIÓN DE ESCUELAS</t>
  </si>
  <si>
    <t>FDLSC-CPS-531-2021</t>
  </si>
  <si>
    <t xml:space="preserve">FDLSC-SAMC-002-2021	</t>
  </si>
  <si>
    <t>FUNDACION PARA EL DESARROLLO INFANTIL SOCIAL Y CULTURAL IWOKE</t>
  </si>
  <si>
    <t>OMAR LEONARDO ABRIL RINCÒN</t>
  </si>
  <si>
    <t>https://community.secop.gov.co/Public/Tendering/OpportunityDetail/Index?noticeUID=CO1.NTC.2459167&amp;isFromPublicArea=True&amp;isModal=true&amp;asPopupView=true</t>
  </si>
  <si>
    <t xml:space="preserve">PRESTAR SUS SERVICIOS PROFESIONALES AL FONDO DE DESARROLLO LOCAL DE SAN CRISTOBAL EN EL MARCO DEL PLAN DE DESARROLLO 2021- 2024 APOYANDO LA GESTIÓN ADMINISTRATIVA TENDIENTE A INCREMENTAR LAS HABILIDADES DEL PERSONAL YEL BIENESTAR INSTITUCIONAL Y LAS DEMAS ACTIVIDADES QUE SE GENEREN. </t>
  </si>
  <si>
    <t>FDLSC-CPS-531-2022</t>
  </si>
  <si>
    <t>FDLSC-CD-277-2022</t>
  </si>
  <si>
    <t>https://community.secop.gov.co/Public/Tendering/OpportunityDetail/Index?noticeUID=CO1.NTC.3350944&amp;isFromPublicArea=True&amp;isModal=true&amp;asPopupView=true</t>
  </si>
  <si>
    <t>20225420014683</t>
  </si>
  <si>
    <t>PRESTAR SERVICIOS PARA REALIZAR ACCIONES VINCULANTES TENDIENTES A LA CONSTRUCCIÓN DE MEMORIA, PAZ Y RECCONCILIACIÓN, EN EL MARCO PROYECTO 1869 SAN CRISTÓBAL TERRITORIO DE PAZ Y RECONCILIACIÓN</t>
  </si>
  <si>
    <t>FDLSC-CPS-532-2021</t>
  </si>
  <si>
    <t xml:space="preserve">FDLSC-SAMC-003-2021	</t>
  </si>
  <si>
    <t>FUNDACION CONSTRUCCION LOCAL</t>
  </si>
  <si>
    <t>https://community.secop.gov.co/Public/Tendering/OpportunityDetail/Index?noticeUID=CO1.NTC.2459512&amp;isFromPublicArea=True&amp;isModal=true&amp;asPopupView=true</t>
  </si>
  <si>
    <t>PRESTAR SUS SERVICIOS PROFESIONALES AL FDLSC PARA REALIZAR LA FORMULACIÓN, PRESENTACIÓN, EVALUACIÓN, SEGUIMIENTO Y APOYAR LA SUPERVISIÓN DE LOS PROCESOS CONTRACTUALES DERIVADOS DE TEMAS DE RECREACIÓN, CULTURA Y DEPORTE, Y LOS DEMÁS QUE LE SEAN ASIGNADOS PARA LA PLANEACIÓN.</t>
  </si>
  <si>
    <t>FDLSC-CPS-532-2022</t>
  </si>
  <si>
    <t>FDLSC-CD-278-2022</t>
  </si>
  <si>
    <t>https://community.secop.gov.co/Public/Tendering/OpportunityDetail/Index?noticeUID=CO1.NTC.3352411&amp;isFromPublicArea=True&amp;isModal=true&amp;asPopupView=true</t>
  </si>
  <si>
    <t>ESPACIOS MAS VERDES EN SAN CRISTOBAL</t>
  </si>
  <si>
    <t>CONTRATAR LOS SERVICIOS TÉCNICOS Y OPERATIVOS ENTRE EL FONDO DE DESARROLLO LOCAL DE SAN CRISTÓBAL Y EL PROPONENTE, PARA EJECUTAR ACTIVIDADES DE AVANCE, FORTALECIMIENTO Y MANEJO DE ARICULTURA URBANA EN LA LOCALIDAD DE SAN CRISTÓBAL</t>
  </si>
  <si>
    <t>533-2021</t>
  </si>
  <si>
    <t xml:space="preserve">FDLSC-SAMC-004-2021	</t>
  </si>
  <si>
    <t>ASOCIACIÓN AMBIENTALISTA Y ECOLÓGICA DESARROLLO AMBIENTAL</t>
  </si>
  <si>
    <t>https://community.secop.gov.co/Public/Tendering/OpportunityDetail/Index?noticeUID=CO1.NTC.2459258&amp;isFromPublicArea=True&amp;isModal=true&amp;asPopupView=true</t>
  </si>
  <si>
    <t>20235420002903</t>
  </si>
  <si>
    <t xml:space="preserve">PRESTAR SUS SERVICIOS DE APOYO TÉCNICO EN EL DESPACHO DEL ALCALDE LOCAL, ACOMPAÑANDO LAS ACTIVIDADES ADMINISTRATIVAS Y OPERATIVAS GENERALES DEL DESPACHO, APLICANDO LA NORMATIVIDAD VIGENTE PARA TODOS LOS PROCESOS Y PROCEDIMIENTOS ESTABLECIDOS. </t>
  </si>
  <si>
    <t>FDLSC-CPS-533-2022</t>
  </si>
  <si>
    <t>FDLSC-CD-279-2022</t>
  </si>
  <si>
    <t>https://community.secop.gov.co/Public/Tendering/OpportunityDetail/Index?noticeUID=CO1.NTC.3350877&amp;isFromPublicArea=True&amp;isModal=true&amp;asPopupView=true</t>
  </si>
  <si>
    <t>20225420014823</t>
  </si>
  <si>
    <t>CONTRATAR LOS SERVICIOS TÉCNICOS Y OPERATIVOS ENTRE EL FONDO DE DESARROLLO LOCAL DE SAN CRISTÓBAL Y EL PROPONENTE, PARA EJECUTAR ACTIVIDADES DE AVANCE, FORTALECIMIENTO Y MANEJO DE ARBOLADO URBANO Y RURAL EN LA LOCALIDAD DE SAN CRISTÓBAL</t>
  </si>
  <si>
    <t>FDLSC-CPS-534-2021</t>
  </si>
  <si>
    <t xml:space="preserve">FDLSC-SAMC-006-2021	</t>
  </si>
  <si>
    <t>UNION TEMPORAL FUNDOPEZA</t>
  </si>
  <si>
    <t xml:space="preserve"> 899.999.061-9</t>
  </si>
  <si>
    <t>https://community.secop.gov.co/Public/Tendering/OpportunityDetail/Index?noticeUID=CO1.NTC.2459420&amp;isFromPublicArea=True&amp;isModal=true&amp;asPopupView=true</t>
  </si>
  <si>
    <t>PRESTAR SU SERVICIOS TÉCNICOS PARA EL APOYO A LOS PROCESOS DE SALUD DEL FONDO DE DESARROLLO LOCAL DE SAN CRÍSTOBAL EN MATERIA ADMINISTRATIVA, ASÍ COMO LABORES DE CAMPO</t>
  </si>
  <si>
    <t>FDLSC-CPS-534-2022</t>
  </si>
  <si>
    <t>FDLSC-CD-280-2022</t>
  </si>
  <si>
    <t>JULIETH PAOLA BUITRAGO MEDINA</t>
  </si>
  <si>
    <t>https://community.secop.gov.co/Public/Tendering/OpportunityDetail/Index?noticeUID=CO1.NTC.3352421&amp;isFromPublicArea=True&amp;isModal=true&amp;asPopupView=true</t>
  </si>
  <si>
    <t>20235420000173</t>
  </si>
  <si>
    <t>FDLSC-CPS-535-2021</t>
  </si>
  <si>
    <t>FDLSC-SAMC-008-2021</t>
  </si>
  <si>
    <t>830109957-4</t>
  </si>
  <si>
    <t>https://community.secop.gov.co/Public/Tendering/OpportunityDetail/Index?noticeUID=CO1.NTC.2460008&amp;isFromPublicArea=True&amp;isModal=true&amp;asPopupView=true</t>
  </si>
  <si>
    <t>20225420002573</t>
  </si>
  <si>
    <t>PRESTAR SUS SERVICIOS TÉCNICOS DE APOYO Y ASISTENCIA ADMINISTRATIVA AL ÁREA DE GESTIÓN DEL DESARROLLO LOCAL PARA TEMAS Y TRÁMITES DE DESPACHO, ACOMPAÑANDO EL DESARROLLO DE LOS PROCESOS REQUERIDOS PARA EL CUMPLIMIENTO DE LOS PROYECTOS DE INVERSIÓN.</t>
  </si>
  <si>
    <t>FDLSC-CPS-535-2022</t>
  </si>
  <si>
    <t>FDLSC-CD-282-2022</t>
  </si>
  <si>
    <t>MAIRA VALENTINA RODRIGUEZ BUCHELLY</t>
  </si>
  <si>
    <t>https://community.secop.gov.co/Public/Tendering/OpportunityDetail/Index?noticeUID=CO1.NTC.3369541&amp;isFromPublicArea=True&amp;isModal=true&amp;asPopupView=true</t>
  </si>
  <si>
    <t>20235420000103</t>
  </si>
  <si>
    <t>CONTRATAR TALLERES DE CAPACITACIÓN EN SEPARACIÓN EN LA FUENTE DIRIGIDOS A LOS HABITANTES DE LA LOCALIDAD DE SAN CRISTÓBAL, FUNCIONARIOS DEL FONDO DE DESARROLLO LOCAL Y RECICLADORES DE OFICIO DE LA LOCALIDAD.</t>
  </si>
  <si>
    <t>FDLSC-CPS-536-2021</t>
  </si>
  <si>
    <t xml:space="preserve">FDLSC-SAMC-010-2021	</t>
  </si>
  <si>
    <t>CIDOR CONSULTING ALLIANCE SAS</t>
  </si>
  <si>
    <t>https://community.secop.gov.co/Public/Tendering/OpportunityDetail/Index?noticeUID=CO1.NTC.2459837&amp;isFromPublicArea=True&amp;isModal=true&amp;asPopupView=true</t>
  </si>
  <si>
    <t>ANGELICA JOHANA PATARROLLO LONDOÑO</t>
  </si>
  <si>
    <t>20225420005743</t>
  </si>
  <si>
    <t xml:space="preserve">PRESTAR LOS SERVICIOS PROFESIONALES EN EL ÁREA DE GESTIÓN DE DESARROLLO LOCAL PARA REALIZAR LA FORMULACIÓN, EVALUACIÓN, PRESENTACIÓN Y SEGUIMIENTO DE LOS PROYECTOS DE INVERSIÓN LOCAL No 1724, 1790 y 1811 EN CUMPLIMIENTO DEL PLAN DE DESARROLLO 2021 -2024. </t>
  </si>
  <si>
    <t>FDLSC-CPS-536-2022</t>
  </si>
  <si>
    <t>FDLSC-CD-283-2022</t>
  </si>
  <si>
    <t>https://community.secop.gov.co/Public/Tendering/OpportunityDetail/Index?noticeUID=CO1.NTC.3371301&amp;isFromPublicArea=True&amp;isModal=true&amp;asPopupView=true</t>
  </si>
  <si>
    <t>20235420000083</t>
  </si>
  <si>
    <t>PRESTACIÓN DE SERVICIOS PARA LA CONSECUCIÓN DE LAS ESCUELAS DE FORMACIÓN DEPORTIVAS DE LA LOCALIDAD DE SAN CRISTÓBALEN DIFERENTES DISCIPLINAS DEPORTIVAS PARA LOS NIÑOS, NIÑAS Y ADOLESCENTES, HACIENDO PRESENCIA EN TODAS LAS UPZ</t>
  </si>
  <si>
    <t>5372021</t>
  </si>
  <si>
    <t>FDLSC-SAMC-011-2021</t>
  </si>
  <si>
    <t>https://community.secop.gov.co/Public/Tendering/OpportunityDetail/Index?noticeUID=CO1.NTC.2459514&amp;isFromPublicArea=True&amp;isModal=true&amp;asPopupView=true</t>
  </si>
  <si>
    <t>FREDY ALBERTO HERNANDEZ PAEZ</t>
  </si>
  <si>
    <t>FDLSC-CPS-537-2022</t>
  </si>
  <si>
    <t>FDLSC-CD-284-2022</t>
  </si>
  <si>
    <t>SANDRA JIMENA GUTIERREZ</t>
  </si>
  <si>
    <t>https://community.secop.gov.co/Public/Tendering/OpportunityDetail/Index?noticeUID=CO1.NTC.3370224&amp;isFromPublicArea=True&amp;isModal=true&amp;asPopupView=true</t>
  </si>
  <si>
    <t>PRESTACIÓN DE SERVICIOS DE APOYO A LA GESTIÓN PARA LA REALIZACIÓN DE LAS INICIATIVAS DEPORTIVAS EN DIFERENTES ACTIVIDADES RECREO-DEPORTIVAS EN LA LOCALIDAD DE SAN CRISTÓBAL</t>
  </si>
  <si>
    <t>5382021</t>
  </si>
  <si>
    <t>FDLSC-SAMC-015-2021</t>
  </si>
  <si>
    <t>FUNDACIÓN PAÍS HUMANO</t>
  </si>
  <si>
    <t>https://community.secop.gov.co/Public/Tendering/OpportunityDetail/Index?noticeUID=CO1.NTC.2459561&amp;isFromPublicArea=True&amp;isModal=true&amp;asPopupView=true</t>
  </si>
  <si>
    <t xml:space="preserve">APOYAR JURÍDICAMENTE LA EJECUCIÓN DE LAS ACCIONES REQUERIDAS PARA LA DEPURACIÓN DE LAS ACTUACIONES ADMINISTRATIVAS QUE CURSAN EN LA ALCALDÍA LOCAL. </t>
  </si>
  <si>
    <t>FDLSC-CPS-538-2022</t>
  </si>
  <si>
    <t>20225420019243</t>
  </si>
  <si>
    <t>1811
1801
1826
1870
1835
1872
1873</t>
  </si>
  <si>
    <t>San Cristóbal te cuida
San Cristóbal es deporte
San Cristóbal protege todas las formas de vida
Mujeres empoderadas en San Cristóbal
Por un buen uso en el espacio publico en San Cristóbal
Participación ciudadana para el desarrollo local
San Cristóbal al servicio de la ciudadanía</t>
  </si>
  <si>
    <t>CCI</t>
  </si>
  <si>
    <t>AUNAR ESFUERZOS TÉCNICOS, ADMINISTRATIVOS, FINANCIEROS ENTRE EL FONDO DE DESARROLLO LOCAL DE SAN CRISTÓBAL Y LA ORGANIZACIÓN DE ESTADOS BEROAMERICANOS PARA LA EDUCACIÓN Y LA CULTURA OEI TENDIENTES AL DESARROLLO DE LAS ACTIVIDADES DESCRITAS EN LOS ANEXOS TECNICOS EN EL MARCO DEL PLAN DE DESARROLLO DISTRITAL 2020-2024 "UN NUEVO CONTRATO SOCIAL Y AMBIENTAL PARA LA BOGOTÁ DEL SIGLO XXI</t>
  </si>
  <si>
    <t>FDLSC-CCI-539--2021</t>
  </si>
  <si>
    <t xml:space="preserve">FDLSC-CCI-539--2021	</t>
  </si>
  <si>
    <t>ORGANIZACION DE ESTADOS IBEROAMERICANOS OEI</t>
  </si>
  <si>
    <t>Veinticinco (25) días
Dos (2) meses y cuatro (4) días
Veintiocho (28) días</t>
  </si>
  <si>
    <t xml:space="preserve"> 7 de octubre de 2022 
Quince (15) Días del 28 de marzo de 2023
Seis (06) Días del 13 de abril de 2023</t>
  </si>
  <si>
    <t>al 31 de octubre de 2021
 12 de abril de 2023
18 de abril de 2023</t>
  </si>
  <si>
    <t>https://community.secop.gov.co/Public/Tendering/OpportunityDetail/Index?noticeUID=CO1.NTC.2483641&amp;isFromPublicArea=True&amp;isModal=true&amp;asPopupView=true</t>
  </si>
  <si>
    <t>ALCALDIA</t>
  </si>
  <si>
    <t>LISSETH CATALINA VARGAS MAYORGA
MONICA ALEJANDRA BERNAL FORIGUA
FREDY ALBERTO HERNANDEZ PAEZ
JUAN CARLOS MORENO
JUAN PABLO OLMOS CASTRO
DEISY ANGELICA CASTIBLANCO MURCIA
CARLOS ALBERTO AVENDANO ANGEL</t>
  </si>
  <si>
    <t>FDLSC-CPS-539-2022</t>
  </si>
  <si>
    <t>JESICA DAYANA PEÑA QUINTERO</t>
  </si>
  <si>
    <t>PROMOVER ACCIONES DE PROTECCIÓN Y BIENESTAR ANIMAL EN LA LOCALIDAD DE SAN CRISTÓBAL, BRINDANDO UNA ATENCIÓN INTEGRAL MEDIANTE LA ATENCIÓN DE URGENCIAS, BRIGADAS MÉDICOVETERINARIAS, ACCIONES DE ESTERILIZACIÓN</t>
  </si>
  <si>
    <t xml:space="preserve">FDLSC-CPS-540-2021	</t>
  </si>
  <si>
    <t xml:space="preserve">FDLSC-LP-007-2021	</t>
  </si>
  <si>
    <t>FUNDACIÓN PARA LA DEFENSA DE LOS ANIMALES PAZANIMAL</t>
  </si>
  <si>
    <t>4 meses+30 DIAS</t>
  </si>
  <si>
    <t>https://community.secop.gov.co/Public/Tendering/OpportunityDetail/Index?noticeUID=CO1.NTC.2427277&amp;isFromPublicArea=True&amp;isModal=true&amp;asPopupView=true</t>
  </si>
  <si>
    <t xml:space="preserve">PRESTAR SUS SERVICIOS DE APOYO ASISTENCIAL PARA LA PROMOCIÓN DE LA SEPARACIÓN EN LA FUENTE Y RECICLAJE, A LA LUZ DEL PLAN DE DESARROLLO 2021-2024 UN NUEVO CONTRATO AMBIENTAL Y SOCIAL PARA SAN CRISTÓBAL. </t>
  </si>
  <si>
    <t>FDLSC-CPS-540-2022</t>
  </si>
  <si>
    <t>CONTRATAR EL SUMINISTRO DE PUNTOS ECOLOGICOS Y KIT DE SEPARACIÓN EN LA FUENTE PARA LOS TALLERES DE CAPACITACIÓN EN SEPARACIÓN EN LA FUENTE DIRIGIDOS A LOS HABITANTES DE LA LOCALIDAD SAN CRISTÓBAL, FUNCIONARIOS DEL FONDO DE DESARROLLO LOCAL Y RECICLADORES DE OFICIO DE LA LOCALIDAD .</t>
  </si>
  <si>
    <t xml:space="preserve">FDLSC-CV-541-2021	</t>
  </si>
  <si>
    <t xml:space="preserve">FDLSC-SASI-008-2021	</t>
  </si>
  <si>
    <t>COLDEGRAP SAS</t>
  </si>
  <si>
    <t>https://community.secop.gov.co/Public/Tendering/OpportunityDetail/Index?noticeUID=CO1.NTC.2455322&amp;isFromPublicArea=True&amp;isModal=true&amp;asPopupView=true</t>
  </si>
  <si>
    <t>20225420004343</t>
  </si>
  <si>
    <t>FDLSC-CPS-541-2022</t>
  </si>
  <si>
    <t>HERMINDA GUZMAN ORTIZ</t>
  </si>
  <si>
    <t>131020202030310</t>
  </si>
  <si>
    <t>Servicios de publicidad y el suministro de espacio o tiempo publicitarios</t>
  </si>
  <si>
    <t>PRESTAR LOS SERVICIOS DE PRODUCCIÓN, IMPRESIÓN, INSTALACIÓN, DESINSTALACIÓN Y GARANTÍA DE CALIDAD DE PIEZAS GRÁFICAS, IMPRESOS, GRAN FORMATO, ARTÍCULOS PROMOCIONALES Y DEMÁS PRODUCTOS PARA LA DIVULGACIÓN DE CAMPAÑAS Y ESTRATEGIAS INSTITUCIONALES DE LA ALCALDÍA LOCAL DE SAN CRISTÓBAL</t>
  </si>
  <si>
    <t xml:space="preserve">FDLSC-CPS-542-2021	</t>
  </si>
  <si>
    <t xml:space="preserve">FDLSC-MIC-005-2021	</t>
  </si>
  <si>
    <t>COMERCIALIZADORA CAFE BOTERO SAS</t>
  </si>
  <si>
    <t>90 DIAS</t>
  </si>
  <si>
    <t>https://community.secop.gov.co/Public/Tendering/OpportunityDetail/Index?noticeUID=CO1.NTC.2468210&amp;isFromPublicArea=True&amp;isModal=true&amp;asPopupView=true</t>
  </si>
  <si>
    <t xml:space="preserve"> FABIAN LEONARDO YAÑEZ RAMOS</t>
  </si>
  <si>
    <t>20235420003063</t>
  </si>
  <si>
    <t>EL CONTRATISTA PRESTARÁ SUS SERVICIOS PROFESIONALES PARA EL APOYO EN LA FORMULACIÓN, REVISIÓN, PRESENTACIÓN, EVALUACIÓN Y SEGUIMIENTO DE LOS DIFERENTES PROCESOS DE PROTECCIÓN Y BIENESTAR ANIMAL DEL FONDO DE DESARROLLO LOCAL DE SAN CRISTÓBAL Y LAS ACTIVIDADES EN MATERIA ADMINISTRATIVA, ASÍ COMO LABORES DE CAMPO.</t>
  </si>
  <si>
    <t>FDLSC-CPS-542-2022</t>
  </si>
  <si>
    <t>FDLSC-CD-281-2022</t>
  </si>
  <si>
    <t xml:space="preserve">ALIRIO MARIN </t>
  </si>
  <si>
    <t>https://community.secop.gov.co/Public/Tendering/OpportunityDetail/Index?noticeUID=CO1.NTC.3394518&amp;isFromPublicArea=True&amp;isModal=true&amp;asPopupView=true</t>
  </si>
  <si>
    <t>20225420019383</t>
  </si>
  <si>
    <t xml:space="preserve">PRESTAR SUS SERVICIOS PROFESIONALES MEDICO VETERINARIOS CON EL FONDO DE DESARROLLO LOCAL DE SAN CRISTÓBAL, PARA REALIZAR LAS DIFERENTES ACTIVIDADES DE ACUERDO CON LAS DIRECTRICES DE LOS PROYECTOS DE PROTECCIÓN Y BIENESTAR ANIMAL EN MATERIA DE ATENCIÓN A EMERGENCIAS, JORNADAS DE VACUNACIÓN, VISITAS DOMICILIARIAS, ENTRE OTROS. </t>
  </si>
  <si>
    <t>FDLSC-CPS-543-2022</t>
  </si>
  <si>
    <t>FDLSC-CD-285-2022</t>
  </si>
  <si>
    <t>JULIO CESAR PULIDO NIETO</t>
  </si>
  <si>
    <t>https://community.secop.gov.co/Public/Tendering/OpportunityDetail/Index?noticeUID=CO1.NTC.3395676&amp;isFromPublicArea=True&amp;isModal=true&amp;asPopupView=true</t>
  </si>
  <si>
    <t>FDLSC-CPS-544-2022</t>
  </si>
  <si>
    <t xml:space="preserve">	CONTRATAR LOS SERVICIOS TÉCNICOS Y OPERATIVOS ENTRE EL FONDO DE DESARROLLO LOCAL DE SAN CIRSTÓBAL Y EL PROPONENTE, PARA EJECUTAR ACTIVIDADES DE AVANCE, PLANTACIONES ORNAMENTALES EN LA LOCALIDAD DE SAN CRISTÓBAL</t>
  </si>
  <si>
    <t xml:space="preserve">FDLSC CPS-545-2021	</t>
  </si>
  <si>
    <t>FDLSC-SAMC-007-2021</t>
  </si>
  <si>
    <t>CORPORACION NACIONAL PARA EL DESARROLLO SOSTENIBLE CONADES</t>
  </si>
  <si>
    <t>https://community.secop.gov.co/Public/Tendering/OpportunityDetail/Index?noticeUID=CO1.NTC.2469213&amp;isFromPublicArea=True&amp;isModal=true&amp;asPopupView=true</t>
  </si>
  <si>
    <t>FDLSC-CPS-545-2022</t>
  </si>
  <si>
    <t>PAULA VALENTINA CHALA HERNANDEZ</t>
  </si>
  <si>
    <t>PRESTACIÓN DE SERVICIOS Y DE APOYO A LA GESTIÓN PARA LA REALIZACIÓN DE EVENTOS DEPORTIVOS ESPECIALES EN LA LOCALIDAD DE SAN CRISTÓBAL</t>
  </si>
  <si>
    <t xml:space="preserve">FDLSC CPS-546-2021		</t>
  </si>
  <si>
    <t xml:space="preserve">FDLSC-SAMC-013-2021	</t>
  </si>
  <si>
    <t>ASOCIACION PARA EL DESARROLLO INTEGRAL DE LA FAMILIA COLOMBIANA</t>
  </si>
  <si>
    <t>PTE</t>
  </si>
  <si>
    <t>https://community.secop.gov.co/Public/Tendering/OpportunityDetail/Index?noticeUID=CO1.NTC.2460007&amp;isFromPublicArea=True&amp;isModal=False</t>
  </si>
  <si>
    <t>FDLSC-CPS-546-2022</t>
  </si>
  <si>
    <t xml:space="preserve">YULIANNY NATHZUMY HERNANDEZ GOMEZ </t>
  </si>
  <si>
    <t>1310202010202</t>
  </si>
  <si>
    <t>PASTA O PULPA, PAPEL Y PRODUCTOS DEL PAPEL; IMPRESOS Y ARTICULOS RELACIONADOS</t>
  </si>
  <si>
    <t>ORDEN DE COMPRA</t>
  </si>
  <si>
    <t>OC</t>
  </si>
  <si>
    <t>SELECCION ABREVIADA, ACUERDO MARCO DE PRECIOS</t>
  </si>
  <si>
    <t>SUMINISTRO DE COMBUSTIBLES DE IMPRESIÓN PARA LAS IMPRESORAS DE LA ALCALDIA LOCAL DE SAN CRISTOBAL Y JUNTA ADMINISTRADORA LOCAL DE ACUERDO AL ACUERDO MARCO CCE282- AMP-2020</t>
  </si>
  <si>
    <t>HARDWARE ASESORIAS SOFTWARE LTDA</t>
  </si>
  <si>
    <t xml:space="preserve">
804000673</t>
  </si>
  <si>
    <t>Emitida</t>
  </si>
  <si>
    <t>20215420004693</t>
  </si>
  <si>
    <t xml:space="preserve">PRESTACIÓN DE SERVICIOS TECNICOS, PARA EL LEVANTAMIENTO DE INFORMACIÓN, TRAMITES ADMINISTRATIVOS, ACOMPAÑAMIENTO Y ORIENTACIÓN, DERIVADOS DE LA ATENCIÓN A LA MUJER Y A LA COMUNIDAD, EN EL MARCO DEL PROYECTO 1811 Y EL PLAN DE DESARROLLO </t>
  </si>
  <si>
    <t>FDLSC-CPS-547-2022</t>
  </si>
  <si>
    <t>FDLSC-CD-286-2022</t>
  </si>
  <si>
    <t>JENNY HERCILIA ANDRADE JIMENEZ</t>
  </si>
  <si>
    <t>https://community.secop.gov.co/Public/Tendering/OpportunityDetail/Index?noticeUID=CO1.NTC.3407485&amp;isFromPublicArea=True&amp;isModal=true&amp;asPopupView=true</t>
  </si>
  <si>
    <t>20225420019233</t>
  </si>
  <si>
    <t xml:space="preserve">	
1310202010202</t>
  </si>
  <si>
    <t>SELECCIÓN ABREVIADA POR ACUERDO MARCO</t>
  </si>
  <si>
    <t>PROSUTEC S.A.S</t>
  </si>
  <si>
    <t>APOYAR TÉCNICAMENTE LAS DISTINTAS ETAPAS DE LOS PROCESOS DE COMPETENCIA DE LA ALCALDÍA LOCAL PARA LA DEPURACIÓNDE ACTUACIONES ADMINISTRATIVAS.</t>
  </si>
  <si>
    <t>FDLSC-CPS-548-2022</t>
  </si>
  <si>
    <t>FDLSC-CD-287-2022</t>
  </si>
  <si>
    <t>EDUARDO GONZALEZ LAMPREA</t>
  </si>
  <si>
    <t>https://community.secop.gov.co/Public/Tendering/OpportunityDetail/Index?noticeUID=CO1.NTC.3414191&amp;isFromPublicArea=True&amp;isModal=true&amp;asPopupView=true</t>
  </si>
  <si>
    <t>131020202030603.</t>
  </si>
  <si>
    <t>SERVICIOS DE MANTENIMIENTO Y REPARACIÓN DE COMPUTADORES Y EQUIPO PERIFÉRICO</t>
  </si>
  <si>
    <t>ADQUISICIÓN DE LICENCIAS MICROSOFT OFFICE 365 – E1 PARA EL FONDO DE DESARROLLO LOCAL DE SAN CRISTOBAL MEDIANTE EL IAD CCE-139-2020</t>
  </si>
  <si>
    <t>UNIÓN TEMPORAL DELL EMC</t>
  </si>
  <si>
    <t>901399373-3</t>
  </si>
  <si>
    <t>20215420004703</t>
  </si>
  <si>
    <t>FDLSC-CPS-549-2022</t>
  </si>
  <si>
    <t>GUILLERMO GONZALEZ PARRA</t>
  </si>
  <si>
    <t>SERVICIOS DE MANTENIMIENTO Y REPARACIÓN DE EQUIPOS ELECTRÓNICOS DE CONSUMO</t>
  </si>
  <si>
    <t>ADQUISICIÓN DE MATERIALES ELÉCTRICOS Y FERRETERÍA EN GENERAL PARA EL MANTENIMIENTO LOCATIVO DE LAS INSTALACIONES Y/O LOS BIENES DE LA ALCALDÍA LOCAL DE SAN CRISTÓBAL</t>
  </si>
  <si>
    <t>FERRICENTROS S.A.S</t>
  </si>
  <si>
    <t>800237412-1</t>
  </si>
  <si>
    <t>No Registra</t>
  </si>
  <si>
    <t>Cancelada</t>
  </si>
  <si>
    <t>ORDEN DE COMPRA CANCELADA</t>
  </si>
  <si>
    <t>PRESTAR LOS SERVICIOS PROFESIONALES PARA APOYAR LA ORGANIZACIÓN Y ACOMPAÑAMIENTO DE LAS ACTIVIDADES Y EVENTOS QUE SE REALICEN DESDE LA ALCALDIA LOCAL DE SAN CRISTOBAL EN EL TERRITORIO LOCAL</t>
  </si>
  <si>
    <t>FDLSC-CPS-550-2022</t>
  </si>
  <si>
    <t>EDUARD MAURICIO RINCON ZAPATA</t>
  </si>
  <si>
    <t>2 MESES 15 DIAS</t>
  </si>
  <si>
    <t>https://community.secop.gov.co/Public/Tendering/OpportunityDetail/Index?noticeUID=CO1.NTC.3436185&amp;isFromPublicArea=True&amp;isModal=true&amp;asPopupView=true</t>
  </si>
  <si>
    <t>20225420019363</t>
  </si>
  <si>
    <t>133011602380000000000.</t>
  </si>
  <si>
    <t>SAN CRISTÓBAL FOMENTA LA SEPARACIÓN, TRANSFORMACIÓN Y APROVECHAMIENTO DESUS RESIDUOS</t>
  </si>
  <si>
    <t>ADQUISICION DE PUNTOS ECOLÓGICOS PARA EL FONDO DE DESARROLLO LOCAL DE SAN CRISTOBAL Y JUNTA ADMINISTRADORA LOCAL</t>
  </si>
  <si>
    <t>PANAMERICANA LIBRERÍA Y PAPELERÍA S.A.</t>
  </si>
  <si>
    <t>LYNDA BLAYR RAMIREZ ESCAMILLA</t>
  </si>
  <si>
    <t>20215420006063</t>
  </si>
  <si>
    <t>PRESTAR LOS SERVICIOS PARA BRINDAR ATENCIÓN A PERSONAS CON DISCAPACIDAD Y/O CUIDADORES CON EL OTORGAMIENTO DE DISPOSITIVOS DE ASISTENCIA PERSONAL-AYUDAS TÉCNICAS NO INCLUIDAS EN EL PLAN DE BENEFICIOS EN SALUD, EN LA LOCALIDAD DE SAN CRISTÓBAL.</t>
  </si>
  <si>
    <t>FDLSC-CPS-551-2022</t>
  </si>
  <si>
    <t>FDLSC-LP-004-2022</t>
  </si>
  <si>
    <t>TU SALUD H&amp;G SAS</t>
  </si>
  <si>
    <t>https://community.secop.gov.co/Public/Tendering/OpportunityDetail/Index?noticeUID=CO1.NTC.3274245&amp;isFromPublicArea=True&amp;isModal=true&amp;asPopupView=true</t>
  </si>
  <si>
    <t>20235420003083</t>
  </si>
  <si>
    <t>131020202030502</t>
  </si>
  <si>
    <t>SERVICIOS DE LIMPIEZA GENERAL</t>
  </si>
  <si>
    <t>CONTRATAR LA PRESTACIÓN DE SERVICIOS Y SUMINISTRO DE ASEO Y CAFETERÍA PARA LAS INSTALACIONES DE LA ALCALDÍA LOCAL DE SAN CRISTOBAL SUS SEDES Y LA JUNTA ADMINISTRADORA LOCAL, DE CONFORMIDAD CON LAS DISPOSICIONES TÉCNICAS ESTABLECIDAS EN EL ACUERDO MARCO DE PRECIOS No CCE-972-AMP-2019</t>
  </si>
  <si>
    <t>CENTRO ASEO MANTENIMIENTO PROFESIONAL S.A.S</t>
  </si>
  <si>
    <t>900.073.254-1</t>
  </si>
  <si>
    <t>51 dias</t>
  </si>
  <si>
    <t>Cerrada</t>
  </si>
  <si>
    <t>20215420004713</t>
  </si>
  <si>
    <t>FDLSC-CPS-552-2022</t>
  </si>
  <si>
    <t>FDLSC-CD-292-2022</t>
  </si>
  <si>
    <t xml:space="preserve">SANDRO RIAÑO BARRERA </t>
  </si>
  <si>
    <t>https://community.secop.gov.co/Public/Tendering/OpportunityDetail/Index?noticeUID=CO1.NTC.3441193&amp;isFromPublicArea=True&amp;isModal=true&amp;asPopupView=true</t>
  </si>
  <si>
    <t xml:space="preserve">INFRAESTRUCTURA </t>
  </si>
  <si>
    <t>131020202030503</t>
  </si>
  <si>
    <t>SERVICIO DE COPIA Y REPRODUCCIÓN</t>
  </si>
  <si>
    <t>SELECCIÓN ABREVIADA ACUERDO MARCO DE PRECIOS</t>
  </si>
  <si>
    <t>CONTRATAR EL ALQUILER DE DOS (02) MAQUINAS MULTIFUNCIONALES CUYO SERVICIO INCLUYA EL SERVICIO INTEGRAL DE INSTALACION, MANTENIMIENTO Y CONFIGURACION DE CONFORMIDAD CON EL ACUERDO MARCO PARA LA COMPRA O ALQUILER DE EQUIPOS TECNOLÓGICOS Y PERIFÉRICOS CCE- 925-AMP-2019</t>
  </si>
  <si>
    <t>PC COM SAS</t>
  </si>
  <si>
    <t>830044858-2</t>
  </si>
  <si>
    <t>3 meses
4 meses</t>
  </si>
  <si>
    <t>20235410000123
20215420005663 
20215420005663 (ok)</t>
  </si>
  <si>
    <t>PRESTACIÓN DE SERVICIOS DE APOYO EN LAEJECUCIÓN DE ACTIVIDADES COMO RASTRILLERO DE OBRA CIVIL, QUE CONLLEVEN AL MEJORAMIENTO YADECUACIÓN DEL ESPACIO PÚBLICO Y MALLA VIAL DE LA LOCALIDAD DE SAN CRISTOBAL</t>
  </si>
  <si>
    <t>FDLSC-CPS-553-2022</t>
  </si>
  <si>
    <t>FDLSC-CD-293-2022</t>
  </si>
  <si>
    <t>JHON JAIRO SOLANO HUERTAS</t>
  </si>
  <si>
    <t>https://community.secop.gov.co/Public/Tendering/OpportunityDetail/Index?noticeUID=CO1.NTC.3445355&amp;isFromPublicArea=True&amp;isModal=true&amp;asPopupView=true</t>
  </si>
  <si>
    <t>1310201010103 - 1310201010104 - 1310201010106 - 1310202010205 - 1310202010206 - 1310202010302</t>
  </si>
  <si>
    <t>MAQUINARIA PARA USO GENERAL - MAQUINARIA PARA USOS ESPECIALES - MAQUINARIA Y APARATOS ELÉCTRICOS - OTROS PRODUCTOS QUÍMICOS; FIBRAS
ARTIFICIALES (O FIBRAS INDUSTRIALES
HECHAS POR EL HOMBRE) - PRODUCTOS DE CAUCHO Y PLÁSTICO -  PRODUCTOS METÁLICOS ELABORADOS
(EXCEPTO MAQUINARIA Y EQUIPO)</t>
  </si>
  <si>
    <t>ADQUISICIÓN DE MATERIALES ELÉCTRICOS Y DE FERRETERÍA PARA EL MANTENIMIENTO LOCATIVO DE LAS INSTALACIONES Y/O LOS BIENES DE LA ALCALDÍA LOCAL DE SAN CRISTÓBAL</t>
  </si>
  <si>
    <t>PRESTACIÓN DE SERVICIOS DE APOYO EN LAEJECUCIÓN DE ACTIVIDADES COMO RASTRILLERO DE OBRA CIVIL, QUE CONLLEVEN AL MEJORAMIENTO Y ADECUACIÓN DEL ESPACIO PÚBLICO Y MALLA VIAL DE LA LOCALIDAD DE SAN CRISTOBAL</t>
  </si>
  <si>
    <t>FDLSC-CPS-554-2022</t>
  </si>
  <si>
    <t>FDLSC-CD-294-2022</t>
  </si>
  <si>
    <t>NESTOR RAUL NIETO</t>
  </si>
  <si>
    <t>https://community.secop.gov.co/Public/Tendering/OpportunityDetail/Index?noticeUID=CO1.NTC.3446334&amp;isFromPublicArea=True&amp;isModal=true&amp;asPopupView=true</t>
  </si>
  <si>
    <t>131020202020112</t>
  </si>
  <si>
    <t>OTROS SERVICIOS DE SEGUROS DISTINTOS, DE LOS SEGUROS DE VIDA N.C.P</t>
  </si>
  <si>
    <t>ADQUIRIR LOS SEGUROS OBLIGATORIOS DE ACCIDENTE DE TRÁNSITO (SOAT) PARA EL PARQUE AUTOMOTOR DE PROPIEDAD Y/O COMODATO DEL FONDO DE DESARROLLO LOCAL SAN CRISTÓBAL</t>
  </si>
  <si>
    <t>COMPAÑIA MUNDIAL DE SEGUROS S.A.</t>
  </si>
  <si>
    <t>860037013-6</t>
  </si>
  <si>
    <t>PRESTAR SUS SERVICIOS PROFESIONALES AL FDLSC PARA REALIZAR LA FORMULACIÓN, PRESENTACIÓN, EVALUACIÓN, SEGUIMIENTO Y 
APOYO A LA SUPERVISIÓN DE LOS PROCESOS CONTRACTUALES DERIVADOS DEL PROYECTO DE INVERSIÓN 1801 SAN CRISTÓBAL ES 
DEPORTE Y LOS DEMÁS QUE LE SEAN ASIGNADOS POR PLANEACIÓN</t>
  </si>
  <si>
    <t>FDLSC-CPS-555-2022</t>
  </si>
  <si>
    <t>FDLSC-CD-295-2022</t>
  </si>
  <si>
    <t>MARCO ANDRES OLAYA BUITRAGO</t>
  </si>
  <si>
    <t>https://community.secop.gov.co/Public/Tendering/OpportunityDetail/Index?noticeUID=CO1.NTC.3446376&amp;isFromPublicArea=True&amp;isModal=true&amp;asPopupView=true</t>
  </si>
  <si>
    <t>1310202010203</t>
  </si>
  <si>
    <t>PRODUCTOS DE HORNOS DE COQUE, DE REFINACIÓN DE PETRÓLEO Y COMBUSTIBLE</t>
  </si>
  <si>
    <t xml:space="preserve">	
SELECCIÓN ABREVIADA ACUERDO MARCO DE PRECIOS</t>
  </si>
  <si>
    <t>SUMINISTRO DE COMBUSTIBLE PARA VEHÍCULOS LIVIANOS, PESADOS Y MAQUINARIA AMARILLA DEL FONDO DE DESARROLLO LOCAL DE SAN CRISTOBAL A MONTO AGOTABLE</t>
  </si>
  <si>
    <t>GRUPO EDS AUTOGAS S.A.S</t>
  </si>
  <si>
    <t xml:space="preserve">
900459737-5</t>
  </si>
  <si>
    <t>prorroga 1 - 7 mes
prorroga 2 - 1 meses
prorroga 3 - 5 meses</t>
  </si>
  <si>
    <t>LINA MARCELA CASADIEGO MERCHAN
LEIDY JULIETH LEON MORENO</t>
  </si>
  <si>
    <t>20235420003053
*20235420003683*
20215420006653</t>
  </si>
  <si>
    <t>PRESTAR SUS SERVICIOS DE PROFESIONAL EN PRENSA Y COMUNICACIONES DE LA ALCALDÍA LOCAL PARA APOYAR TECNICAMENTE TODAS A LAS ACTIVIDADES DESARROLLADAS EN EL MARCO DE LAS SOLICITUDES DE LA ADMINSITRACIÓN LOCAL.</t>
  </si>
  <si>
    <t>FDLSC-CPS-556-2022</t>
  </si>
  <si>
    <t>FDLSC-CD-296-2022</t>
  </si>
  <si>
    <t>MATEO ALEXANDER REINA SUAREZ</t>
  </si>
  <si>
    <t>https://community.secop.gov.co/Public/Tendering/OpportunityDetail/Index?noticeUID=CO1.NTC.3446665&amp;isFromPublicArea=True&amp;isModal=true&amp;asPopupView=true</t>
  </si>
  <si>
    <t>ADQUIRIR LA ACTUALIZACIÓN Y SOPORTE PARA LAS LICENCIAS DE PROPIEDAD DEL FONDO DE DESARROLLO LOCAL DE SAN CRISTÓBAL, ARCGIS BASIC SINGLE, ARCGIS STANDARD CONCURRENT Y ARCGIS ONLINE SERVICE CREDITS</t>
  </si>
  <si>
    <t>ESRI COLOMBIA</t>
  </si>
  <si>
    <t>PRESTAR SUS SERVICIOS TÉCNICOS PARA APOYAR LA EJECUCIÓN, SEGUIMIENTO Y VERIFICACIÓN DE LAS ACTIVIDADES DE GESTIÓN AMBIENTAL DE CAMPO EN LA LOCALIDAD DE SAN CRISTÓBAL.</t>
  </si>
  <si>
    <t>FDLSC-CPS-557-2022</t>
  </si>
  <si>
    <t>FDLSC-CD-297-2022</t>
  </si>
  <si>
    <t>JOHN JAIRO TACHA ESCOBAR</t>
  </si>
  <si>
    <t xml:space="preserve">https://community.secop.gov.co/Public/Tendering/OpportunityDetail/Index?noticeUID=CO1.NTC.3450211&amp;isFromPublicArea=True&amp;isModal=False
</t>
  </si>
  <si>
    <t xml:space="preserve">133011605570000001873
</t>
  </si>
  <si>
    <t>ADQUISICION DE ESTANTES METALICOS Y ESCALERAS PARA EL AREA DE GESTION DOCUMENTAL DEL FONDO DE DESARROLLO LOCAL DE SAN CRISTOBAL</t>
  </si>
  <si>
    <t>FDLSC-CPS-558-2022</t>
  </si>
  <si>
    <t>FDLSC-CD-298-2022</t>
  </si>
  <si>
    <t>JUSTINE MICHELL PEÑA RODRIGUEZ</t>
  </si>
  <si>
    <t>https://community.secop.gov.co/Public/Tendering/OpportunityDetail/Index?noticeUID=CO1.NTC.3450291&amp;isFromPublicArea=True&amp;isModal=False</t>
  </si>
  <si>
    <t>20225420019353</t>
  </si>
  <si>
    <t xml:space="preserve">1310202010202
1310202010208
1310201010105
1310202010302
1310202010206
</t>
  </si>
  <si>
    <t xml:space="preserve">PASTA O PULPA, PAPEL Y PRODUCTOS DE PAPEL; IMPRESOS Y ARTÍCULOS RELACIONADOS
MUEBLES; OTROS BIENES TRANSPORTABLES N.C.P.
MAQUINARIA DE OFICINA, CONTABILIDAD E INFORMÁTICA
PRODUCTOS METÁLICOS ELABORADOS (EXCEPTO MAQUINARIA Y EQUIPO)
PRODUCTOS DE CAUCHO Y PLÁSTICO
</t>
  </si>
  <si>
    <t>“ADQUISICION DE PAPELERIA Y UTILES DE ESCRITORIO PARA EL FONDO DE DESARROLLO LOCAL DE SAN CRISTOBAL Y JUNTA ADMINISTRADORA LOCAL”.</t>
  </si>
  <si>
    <t>FDLSC-CPS-559-2022</t>
  </si>
  <si>
    <t>FDLSC-CD-300-2022</t>
  </si>
  <si>
    <t>HERNANDO APARICIO SALAZAR</t>
  </si>
  <si>
    <t>https://community.secop.gov.co/Public/Tendering/OpportunityDetail/Index?noticeUID=CO1.NTC.3449159&amp;isFromPublicArea=True&amp;isModal=true&amp;asPopupView=true</t>
  </si>
  <si>
    <t>FDLSC-CPS-560-2022</t>
  </si>
  <si>
    <t>PABLO CESAR CASTELLANOS PERILLA</t>
  </si>
  <si>
    <t xml:space="preserve">https://community.secop.gov.co/Public/Tendering/OpportunityDetail/Index?noticeUID=CO1.NTC.3449159&amp;isFromPublicArea=True&amp;isModal=true&amp;asPopupView=true
</t>
  </si>
  <si>
    <t>PRESTACIÓN DE SERVICIOS DE APOYO EN LA EJECUCIÓN DE ACTIVIDADES DE OBRA CIVIL, QUE CONLLEVEN AL MEJORAMIENTO Y ADECUACIÓN DEL ESPACIO PÚBLICO Y LA MALLA VIAL DE LA LOCALIDAD DE SAN CRISTÓBAL”</t>
  </si>
  <si>
    <t>FDLSC-CPS-561-2022</t>
  </si>
  <si>
    <t>FDLSC-CD-299-2022</t>
  </si>
  <si>
    <t>LEIDY PAOLA AGUDELO ALDANA</t>
  </si>
  <si>
    <t>https://community.secop.gov.co/Public/Tendering/OpportunityDetail/Index?noticeUID=CO1.NTC.3449150&amp;isFromPublicArea=True&amp;isModal=true&amp;asPopupView=true</t>
  </si>
  <si>
    <t>PRESTAR SUS SERVICIOS PROFESIONALES PARA EL APOYO TÉCNICO DEL PROYECTO DE SEPARACIÓN EN LA FUENTE, A LA LUZ DEL PLAN DE DESARROLLO</t>
  </si>
  <si>
    <t>FDLSC-CPS-562-2022</t>
  </si>
  <si>
    <t>FDLSC-CD-301-2022</t>
  </si>
  <si>
    <t>2 MESES 22 DIAS</t>
  </si>
  <si>
    <t>https://community.secop.gov.co/Public/Tendering/OpportunityDetail/Index?noticeUID=CO1.NTC.3468390&amp;isFromPublicArea=True&amp;isModal=true&amp;asPopupView=true</t>
  </si>
  <si>
    <t>O23011603480000001844</t>
  </si>
  <si>
    <t>San Cristóbal Cuida a San Cristóbal</t>
  </si>
  <si>
    <t>CONTRATAR LA ADQUISICIÓN Y DISTRIBUCIÓN DE LOS ELEMENTOS PEDAGÓGICOS PARA DAR DESARROLLO AL PROGRAMA DE RESOLUCIÓN DE CONFLICTOS EN LA COMUNIDAD ESCOLAR ORIENTADO AL MEJORAMIENTO DE LA CONVIVENCIA ENTRE LOS ACTORES PRESENTES EN LA ESCUELA Y COLEGIOS DE LA LOCALIDAD DE SAN CRISTÓBAL</t>
  </si>
  <si>
    <t>FDLSC-CV-563-2022</t>
  </si>
  <si>
    <t>FDLSC-SASI-007-2022</t>
  </si>
  <si>
    <t>DISTRIBUIDORA Y COMERCIALIZADORA E W EL TRIANGULO SAS</t>
  </si>
  <si>
    <t>https://community.secop.gov.co/Public/Tendering/OpportunityDetail/Index?noticeUID=CO1.NTC.3309046&amp;isFromPublicArea=True&amp;isModal=true&amp;asPopupView=true</t>
  </si>
  <si>
    <t>PAULO CESAR CRUZ DELGADILLO</t>
  </si>
  <si>
    <t xml:space="preserve">PRESTAR SERVICIOS PROFESIONALES ESPECIALIZADOS EN EL DESPACHO DEL ALCALDE LOCAL DE SAN CRISTÓBAL PARA APOYAR LA REVISIÓN, VERIFICACIÓN Y ACOMPAÑAMIENTO DE LOS ASPECTOS ADMINISTRATIVOS, DE LOS ASUNTOS RELACIONADOS CON PROCESOS DE MALLA VIAL, ESPACIO PÚBLICO, INFRAESTRUCTURA DE OBRAS DE INGENIERÍA O ARQUITECTURA DEL FDLSC, DE CONFORMIDAD CON EL MARCO NORMATIVO APLICABLE EN LA MATERIA </t>
  </si>
  <si>
    <t>FDLSC-CPS-564-2022</t>
  </si>
  <si>
    <t>FDLSC-CD-302-2022</t>
  </si>
  <si>
    <t>2 MES 15 DIAS</t>
  </si>
  <si>
    <t>https://community.secop.gov.co/Public/Tendering/OpportunityDetail/Index?noticeUID=CO1.NTC.3475326&amp;isFromPublicArea=True&amp;isModal=true&amp;asPopupView=true</t>
  </si>
  <si>
    <t>SIN INFORMACION</t>
  </si>
  <si>
    <t>FDLSC-CPS-565-2022</t>
  </si>
  <si>
    <t>FDLSC-CD-303-2022</t>
  </si>
  <si>
    <t>MANUEL DARIO RODRÍGUEZ CASTRO</t>
  </si>
  <si>
    <t>https://community.secop.gov.co/Public/Tendering/OpportunityDetail/Index?noticeUID=CO1.NTC.3490226&amp;isFromPublicArea=True&amp;isModal=true&amp;asPopupView=true</t>
  </si>
  <si>
    <t>FDLSC-CPS-566-2022</t>
  </si>
  <si>
    <t>FDLSC-CD-304-2022</t>
  </si>
  <si>
    <t>JULIEHT CATHERIN ULLOA</t>
  </si>
  <si>
    <t>https://community.secop.gov.co/Public/Tendering/OpportunityDetail/Index?noticeUID=CO1.NTC.3486833&amp;isFromPublicArea=True&amp;isModal=true&amp;asPopupView=true</t>
  </si>
  <si>
    <t>FDLSC-CPS-567-2022</t>
  </si>
  <si>
    <t>FDLSC-CD-305-2022</t>
  </si>
  <si>
    <t>https://community.secop.gov.co/Public/Tendering/OpportunityDetail/Index?noticeUID=CO1.NTC.3490392&amp;isFromPublicArea=True&amp;isModal=true&amp;asPopupView=true</t>
  </si>
  <si>
    <t>CONTRATAR A MONTO AGOTABLE LA ADQUISICIÓN Y DISTRIBUCIÓN DE ELEMENTOS PARA EL CENTRO DE DESARROLLO COMUNITARIO SAN BLAS DE LA LOCALIDAD DE SAN CRISTÓBAL, EN EL MARCO DEL PROYECTO 1811 SAN CRISTÓBAL TE CUIDA.”</t>
  </si>
  <si>
    <t>FDLSC-CV-568-2022</t>
  </si>
  <si>
    <t xml:space="preserve">FDLSC-SASI-006-2022 LOTE 1 MAQUINARIA DE CONFECCIÓN
FDLSC-SASI-006-2022 LOTE 3 MAQUINARIA DE BELLEZA Y ESTÉTICA
FDLSC-SASI-006-2022 LOTE 4 MAQUINARIA Y ELEMENTOS PARA COCINA Y PANADERÍA. </t>
  </si>
  <si>
    <t>WORKING PROJECTS SAS</t>
  </si>
  <si>
    <t>15/03/2023
26/03/2023</t>
  </si>
  <si>
    <t>25/03/2023
4/04/2023</t>
  </si>
  <si>
    <t>https://community.secop.gov.co/Public/Tendering/OpportunityDetail/Index?noticeUID=CO1.NTC.3304278&amp;isFromPublicArea=True&amp;isModal=true&amp;asPopupView=true</t>
  </si>
  <si>
    <t>CONTRATAR A MONTO AGOTABLE LA ADQUISICIÓN Y DISTRIBUCIÓN DE ELEMENTOS PARA EL CENTRO DE DESARROLLO COMUNITARIO SAN BLAS DE LA LOCALIDAD DE SAN CRISTÓBAL, EN EL MARCO DEL PROYECTO 1811 SAN CRISTÓBAL TE CUIDA.</t>
  </si>
  <si>
    <t>FDLSC-CV-569-2022</t>
  </si>
  <si>
    <t>FDLSC-SASI-006-2022 LOTE 2 MATERIAL TECNOLÓGICO</t>
  </si>
  <si>
    <t xml:space="preserve">SECURITY VIDEO EQUIPMENT SAS </t>
  </si>
  <si>
    <t>PRESTAR LOS SERVICIOS PROFESIONALES EN LA ALCALDIA LOCAL DE SAN CRISTÓBAL EN EL DESARROLLO DE ACTIVIDADES DE REACTIVACIÓN ECONÓMICA, ACOMPAÑAMIENTO EN CAMPO Y PARTICIPACIÓN EN LOS.PROCESOS NECESARIOS PARA LA CORRECTA EJECUCIÓN DE LOS EVENTOS RELACIONADOS Y DE LAS NECESIDADES DE LA ALCALDÍA LOCAL</t>
  </si>
  <si>
    <t>FDLSC-CPS-570-2022</t>
  </si>
  <si>
    <t>FDLSC-CD-307-2022</t>
  </si>
  <si>
    <t>https://community.secop.gov.co/Public/Tendering/OpportunityDetail/Index?noticeUID=CO1.NTC.3504222&amp;isFromPublicArea=True&amp;isModal=true&amp;asPopupView=true</t>
  </si>
  <si>
    <t>20225420019193</t>
  </si>
  <si>
    <t>SAN CRISTÓBAL AL SERVICIO DE LA
CIUDADANÍA</t>
  </si>
  <si>
    <t>PRESTAR SUS SERVICIOS PROFESIONALES ESPECIALIZADOS PARA APOYAR AL ALCALDE LOCAL EN LA PROMOCIÓN, ACOMPAÑAMIENTO Y ATENCIÓN DE LAS INSTANCIAS DE COORDINACIÓN INTERINSTITUCIONALES Y LAS INSTANCIAS DE PARTICIPACIÓN LOCALES, ASÍ COMO LOS PROCESOS COMUNITARIOS EN LA LOCALIDAD.</t>
  </si>
  <si>
    <t>FDLSC-CPS-571-2022</t>
  </si>
  <si>
    <t>FDLSC-CD-291-2022</t>
  </si>
  <si>
    <t>https://community.secop.gov.co/Public/Tendering/OpportunityDetail/Index?noticeUID=CO1.NTC.3504437&amp;isFromPublicArea=True&amp;isModal=true&amp;asPopupView=true</t>
  </si>
  <si>
    <t>PARTICIPACIÓN-REFERENTE</t>
  </si>
  <si>
    <t>FDLSC-CV-572-2022</t>
  </si>
  <si>
    <t>FDLSC-SASI-006-2022 LOTE 5 ELEMENTOS MUSICALES</t>
  </si>
  <si>
    <t>COMERCIALIZADORA SERLECOM SAS</t>
  </si>
  <si>
    <t>FDLSC-CV-573-2022</t>
  </si>
  <si>
    <t>FDLSC-SASI-006-2022 LOTE 6 ELEMENTOS DE ACTIVIDAD FÍSICA Y DEPORTIVA</t>
  </si>
  <si>
    <t>COMERCIALIZADORA E &amp; T SAS</t>
  </si>
  <si>
    <t>PRESTAR SU SERVICIOS TÉCNICOS PARA EL APOYO A LOS PROCESOS DE PROTECCIÓN Y BIENESTAR ANIMAL DEL FONDO DE DESARROLLO LOCAL DE SAN CRÍSTOBAL EN MATERIA ADMINISTRATIVA, ASÍ COMO LABORES DE CAMPO</t>
  </si>
  <si>
    <t>FDLSC-CPS-574-2022</t>
  </si>
  <si>
    <t>FDLSC-CD-288-2022</t>
  </si>
  <si>
    <t>KAROL ANDREA GONZALEZ CHAVARRO</t>
  </si>
  <si>
    <t>https://community.secop.gov.co/Public/Tendering/OpportunityDetail/Index?noticeUID=CO1.NTC.3489086&amp;isFromPublicArea=True&amp;isModal=true&amp;asPopupView=true</t>
  </si>
  <si>
    <t>FDLSC-CPS-575-2022</t>
  </si>
  <si>
    <t>FDLSC-CD-306-2022</t>
  </si>
  <si>
    <t>San Cristóbal preparada ante emergencias</t>
  </si>
  <si>
    <t>PRESTAR SUS SERVICIOS COMO APOYO TÉCNICO Y ADMINISTRATIVO A LOS TEMAS DE GESTIÓN DE RIESGOS INSTITUCIONAL DE LA ALCALDÍA LOCAL, EN EL MARCO DEL PROYECTO 1866 SAN CRISTÓBAL PREPARADA ANTE EMERGENCIAS</t>
  </si>
  <si>
    <t>FDLSC-CPS-576-2022</t>
  </si>
  <si>
    <t>FDLSC-CD-308-2022</t>
  </si>
  <si>
    <t>OSCAR JAVIER FAJARDO RODRIGUEZ</t>
  </si>
  <si>
    <t>https://community.secop.gov.co/Public/Tendering/OpportunityDetail/Index?noticeUID=CO1.NTC.3510810&amp;isFromPublicArea=True&amp;isModal=true&amp;asPopupView=true</t>
  </si>
  <si>
    <t>PRESTAR SUS SERVICIOS TECNICOS PARA APOYAR LOS TEMAS ADMINISTRATIVOS EN EL MARCO DEL PLAN DE DESARROLLO 2021-2024</t>
  </si>
  <si>
    <t>FDLSC-CPS-577-2022</t>
  </si>
  <si>
    <t>FDLSC-CD-309-2022</t>
  </si>
  <si>
    <t>https://community.secop.gov.co/Public/Tendering/OpportunityDetail/Index?noticeUID=CO1.NTC.3514815&amp;isFromPublicArea=True&amp;isModal=true&amp;asPopupView=true</t>
  </si>
  <si>
    <t>ADMINISTRATIVO Y FINANCIERO</t>
  </si>
  <si>
    <t>20225420016563</t>
  </si>
  <si>
    <t>FDLSC-CPS-578-2022</t>
  </si>
  <si>
    <t>FDLSC-CD-310-2022</t>
  </si>
  <si>
    <t>FABIO OMAR BULLA SALAMANCA</t>
  </si>
  <si>
    <t>https://community.secop.gov.co/Public/Tendering/OpportunityDetail/Index?noticeUID=CO1.NTC.3524253&amp;isFromPublicArea=True&amp;isModal=true&amp;asPopupView=true</t>
  </si>
  <si>
    <t>FDLSC-CPS-579-2022</t>
  </si>
  <si>
    <t xml:space="preserve">JHON ESTEBAN DIAZ COLORADO </t>
  </si>
  <si>
    <t>Reverdecer a San Cristóbal, adaptarnos y mitigar la crisis climática</t>
  </si>
  <si>
    <t>FDLSC-CPS-580-2022</t>
  </si>
  <si>
    <t>FDLSC-CD-311-2022</t>
  </si>
  <si>
    <t>https://community.secop.gov.co/Public/Tendering/OpportunityDetail/Index?noticeUID=CO1.NTC.3542329&amp;isFromPublicArea=True&amp;isModal=true&amp;asPopupView=true</t>
  </si>
  <si>
    <t>POR UN BUEN USO EN EL ESPACIO
PUBLICO EN SAN CRISTÓBAL..</t>
  </si>
  <si>
    <t>FDLSC-CPS-581-2022</t>
  </si>
  <si>
    <t>FDLSC-CD-313-2022</t>
  </si>
  <si>
    <t>ANDERSON ALBERTO GONZALEZ RODRIGUEZ</t>
  </si>
  <si>
    <t>https://community.secop.gov.co/Public/Tendering/OpportunityDetail/Index?noticeUID=CO1.NTC.3538593&amp;isFromPublicArea=True&amp;isModal=true&amp;asPopupView=true</t>
  </si>
  <si>
    <t>FDLSC-CPS-582-2022</t>
  </si>
  <si>
    <t>https://community.secop.gov.co/Public/Tendering/OpportunityDetail/Index?noticeUID=CO1.NTC.3497102&amp;isFromPublicArea=True&amp;isModal=true&amp;asPopupView=true</t>
  </si>
  <si>
    <t>PABLO RUIZ DEVIA</t>
  </si>
  <si>
    <t>202354200000133</t>
  </si>
  <si>
    <t>FDLSC-CPS-583-2022</t>
  </si>
  <si>
    <t>LAURA ALEJANDRA VANEGAS HERNANDEZ</t>
  </si>
  <si>
    <t>PRESTAR SUS SERVICIOS PROFESIONALES A LA GESTIÓN ADMINISTRATIVA, AL ÁREA DE GESTIÓN DEL DESARROLLO LOCAL EN ACTIVIDADES DE CONTRATACIÓN, PARA FORTALECER LAS ETAPAS PRECONTRACTUALES Y CONTRACTUALES DE ACUERDO AL PLAN ANUAL DE  ADQUISICIONES DE LA ALCALDÍA LOCAL DE SAN CRISTÓBAL.</t>
  </si>
  <si>
    <t>FDLSC-CPS-584-2022</t>
  </si>
  <si>
    <t>FDLSC-CD-314-2022</t>
  </si>
  <si>
    <t>LEIDY JULIE GUZMAN VALENCIA</t>
  </si>
  <si>
    <t>https://community.secop.gov.co/Public/Tendering/OpportunityDetail/Index?noticeUID=CO1.NTC.3562506&amp;isFromPublicArea=True&amp;isModal=true&amp;asPopupView=true</t>
  </si>
  <si>
    <t>20225420016603</t>
  </si>
  <si>
    <t>San Cristóbal te cuida</t>
  </si>
  <si>
    <t>FDLSC-CPS-585-2022</t>
  </si>
  <si>
    <t>FDLSC-CD-315-2022</t>
  </si>
  <si>
    <t>LAURA VANESSA VASQUEZ MUÑOZ</t>
  </si>
  <si>
    <t>https://community.secop.gov.co/Public/Tendering/OpportunityDetail/Index?noticeUID=CO1.NTC.3562226&amp;isFromPublicArea=True&amp;isModal=true&amp;asPopupView=true</t>
  </si>
  <si>
    <t>20225420019313</t>
  </si>
  <si>
    <t>FDLSC-CPS-586-2022</t>
  </si>
  <si>
    <t>https://community.secop.gov.co/Public/Tendering/OpportunityDetail/Index?noticeUID=CO1.NTC.3566603&amp;isFromPublicArea=True&amp;isModal=true&amp;asPopupView=true</t>
  </si>
  <si>
    <t>FDLSC-CPS-587-2022</t>
  </si>
  <si>
    <t>DIANA CAROLINA GAONA QUIROGA</t>
  </si>
  <si>
    <t>San Cristóbal territorio de paz y reconciliación</t>
  </si>
  <si>
    <t>PRESTAR LOS SERVICIOS TÉCNICOS A LA ALCALDÍA LOCAL DE SAN CRISTÓBAL PARA LA EJECUCIÓN DE ACTIVIDADES Y PROCESOS RELACIONADOS CON LA ATENCIÓN DE POBLACIÓN VÍCTIMA DEL CONFLICTO ARMADO, POBLACIÓN NARP E INDÍGENA DEL PROYECTO 1869 -SAN CRISTÓBAL TERRITORIO DE PAZ Y RECONCILIACIÓN</t>
  </si>
  <si>
    <t>FDLSC-CPS-588-2022</t>
  </si>
  <si>
    <t>FDLSC-CD-316-2022</t>
  </si>
  <si>
    <t>https://community.secop.gov.co/Public/Tendering/OpportunityDetail/Index?noticeUID=CO1.NTC.3587374&amp;isFromPublicArea=True&amp;isModal=true&amp;asPopupView=true</t>
  </si>
  <si>
    <t>20225420019323</t>
  </si>
  <si>
    <t xml:space="preserve">EL CONTRATO QUE SE PRETENDE CELEBRAR, TENDRÁ POR OBJETO APOYAR AL ALCALDE LOCAL EN EL FORTALECIMIENTO E INCLUSIÓN DE LAS COMUNIDADES NEGRAS, AFROCOLOMBIANAS Y PALENQUERAS EN EL MARCO DE LA POLÍTICA PÚBLICA DISTRITAL AFRODESCENDIENTES Y LOS ESPACIOS DE PARTICIPACIÓN.” </t>
  </si>
  <si>
    <t>FDLSC-CPS-589-2022</t>
  </si>
  <si>
    <t>FDLSC-CD-317-2022</t>
  </si>
  <si>
    <t>ERWIN CASTILLO TENORIO</t>
  </si>
  <si>
    <t>https://community.secop.gov.co/Public/Tendering/OpportunityDetail/Index?noticeUID=CO1.NTC.3586998&amp;isFromPublicArea=True&amp;isModal=true&amp;asPopupView=true</t>
  </si>
  <si>
    <t>COMODATO</t>
  </si>
  <si>
    <t>C</t>
  </si>
  <si>
    <t>EL COMODATARIO RECIBE DEL COMODANTE EN PRÉSTAMO DE USO A TÍTULO GRATUITO Y CON DESTINO DE USO DE LA COMUNIDAD, LOS BIENES MUEBLES E INMUEBLES DE PROPIEDAD UNICA Y EXCLUSIVA DEL COMODANTE SOBRE LOS CUALES NO PESA NINGUN GRAVAMEN O LIMITACION ALGUNA, DE CONFORMIDAD CON EL INVENTARIO DE BIENES</t>
  </si>
  <si>
    <t>FDLSC-C-590-2022</t>
  </si>
  <si>
    <t>FDLSC-CD-318-2022</t>
  </si>
  <si>
    <t>JUNTA DE ACCIÓN COMUNAL SAN JOSE SUR ORIENTAL</t>
  </si>
  <si>
    <t>https://community.secop.gov.co/Public/Tendering/OpportunityDetail/Index?noticeUID=CO1.NTC.3599293&amp;isFromPublicArea=True&amp;isModal=true&amp;asPopupView=true</t>
  </si>
  <si>
    <t>KAREN VIVIANA AREIZA PEREIRA
LISSETH CATALINA VARGAS MAYORGA</t>
  </si>
  <si>
    <t>FDLSC-C-591-2022</t>
  </si>
  <si>
    <t>FDLSC-CD-319-2022</t>
  </si>
  <si>
    <t>JUNTA DE ACCIÓN COMUNAL RODEO SUR ORIENTAL</t>
  </si>
  <si>
    <t>En revision del proveedor</t>
  </si>
  <si>
    <t>En revisión del Proveedor</t>
  </si>
  <si>
    <t>https://community.secop.gov.co/Public/Tendering/OpportunityDetail/Index?noticeUID=CO1.NTC.3598600&amp;isFromPublicArea=True&amp;isModal=true&amp;asPopupView=true</t>
  </si>
  <si>
    <t>FDLSC-C-592-2022</t>
  </si>
  <si>
    <t>FDLSC-CD-320-2022</t>
  </si>
  <si>
    <t>JUNTA DE ACCIÓN COMUNAL CALVO SUR</t>
  </si>
  <si>
    <t>https://community.secop.gov.co/Public/Tendering/OpportunityDetail/Index?noticeUID=CO1.NTC.3598742&amp;isFromPublicArea=True&amp;isModal=true&amp;asPopupView=true</t>
  </si>
  <si>
    <t>FDLSC-C-593-2022</t>
  </si>
  <si>
    <t>FDLSC-CD-321-2022</t>
  </si>
  <si>
    <t>JUNTA DE ACCIÓN COMUNAL SANTA RITA TERCERA ETAPA</t>
  </si>
  <si>
    <t>https://community.secop.gov.co/Public/Tendering/OpportunityDetail/Index?noticeUID=CO1.NTC.3600119&amp;isFromPublicArea=True&amp;isModal=true&amp;asPopupView=true</t>
  </si>
  <si>
    <t>FDLSC-C-594-2022</t>
  </si>
  <si>
    <t>FDLSC-CD-322-2022</t>
  </si>
  <si>
    <t>JUNTA DE ACCIÓN COMUNAL PUENTE COLORADO</t>
  </si>
  <si>
    <t>https://community.secop.gov.co/Public/Tendering/OpportunityDetail/Index?noticeUID=CO1.NTC.3599999&amp;isFromPublicArea=True&amp;isModal=true&amp;asPopupView=true</t>
  </si>
  <si>
    <t>FDLSC-C-595-2022</t>
  </si>
  <si>
    <t>FDLSC-CD-323-2022</t>
  </si>
  <si>
    <t>JUNTA DE ACCIÓN COMUNAL LA CASTAÑA</t>
  </si>
  <si>
    <t>https://community.secop.gov.co/Public/Tendering/OpportunityDetail/Index?noticeUID=CO1.NTC.3600579&amp;isFromPublicArea=True&amp;isModal=true&amp;asPopupView=true</t>
  </si>
  <si>
    <t>FDLSC-C-596-2022</t>
  </si>
  <si>
    <t>FDLSC-CD-324-2022</t>
  </si>
  <si>
    <t>JUNTA DE ACCIÓN COMUNAL MONTEBELLO</t>
  </si>
  <si>
    <t>https://community.secop.gov.co/Public/Tendering/OpportunityDetail/Index?noticeUID=CO1.NTC.3599772&amp;isFromPublicArea=True&amp;isModal=true&amp;asPopupView=true</t>
  </si>
  <si>
    <t>FDLSC-C-597-2022</t>
  </si>
  <si>
    <t>FDLSC-CD-325-2022</t>
  </si>
  <si>
    <t>JUNTA DE ACCIÓN COMUNAL BELLAVISTA SAN JUANITO Y LUCERO</t>
  </si>
  <si>
    <t>https://community.secop.gov.co/Public/Tendering/OpportunityDetail/Index?noticeUID=CO1.NTC.3597553&amp;isFromPublicArea=True&amp;isModal=true&amp;asPopupView=true</t>
  </si>
  <si>
    <t>FDLSC-C-598-2022</t>
  </si>
  <si>
    <t>FDLSC-CD-330-2022</t>
  </si>
  <si>
    <t>JUNTA DE ACCIÓN COMUNAL SAN CRISTOBAL SUR</t>
  </si>
  <si>
    <t>https://community.secop.gov.co/Public/Tendering/OpportunityDetail/Index?noticeUID=CO1.NTC.3603045&amp;isFromPublicArea=True&amp;isModal=true&amp;asPopupView=true</t>
  </si>
  <si>
    <t>FDLSC-C-599-2022</t>
  </si>
  <si>
    <t>FDLSC-CD-327-2022</t>
  </si>
  <si>
    <t>JUNTA DE ACCIÓN COMUNAL URBANIZACIÓN VILLA DEL CERRO</t>
  </si>
  <si>
    <t>https://community.secop.gov.co/Public/Tendering/OpportunityDetail/Index?noticeUID=CO1.NTC.3599195&amp;isFromPublicArea=True&amp;isModal=true&amp;asPopupView=true</t>
  </si>
  <si>
    <t>FDLSC-C-600-2022</t>
  </si>
  <si>
    <t>FDLSC-CD-328-2022</t>
  </si>
  <si>
    <t>JUNTA DE ACCIÓN COMUNAL LA BELLEZA</t>
  </si>
  <si>
    <t>https://community.secop.gov.co/Public/Tendering/OpportunityDetail/Index?noticeUID=CO1.NTC.3596726&amp;isFromPublicArea=True&amp;isModal=true&amp;asPopupView=true</t>
  </si>
  <si>
    <t>FDLSC-C-601-2022</t>
  </si>
  <si>
    <t>FDLSC-CD-329-2022</t>
  </si>
  <si>
    <t>JUNTA DE ACCIÓN COMUNAL URBANIZACIÓN ANTIOQUÍA</t>
  </si>
  <si>
    <t>https://community.secop.gov.co/Public/Tendering/OpportunityDetail/Index?noticeUID=CO1.NTC.3599569&amp;isFromPublicArea=True&amp;isModal=true&amp;asPopupView=true</t>
  </si>
  <si>
    <t>FDLSC-CPS-602-2022</t>
  </si>
  <si>
    <t>FDLSC-CD-331-2022</t>
  </si>
  <si>
    <t xml:space="preserve">MARIAM ALEJANDRA ALARCON CANTOR </t>
  </si>
  <si>
    <t>https://community.secop.gov.co/Public/Tendering/OpportunityDetail/Index?noticeUID=CO1.NTC.3606421&amp;isFromPublicArea=True&amp;isModal=true&amp;asPopupView=true</t>
  </si>
  <si>
    <t>FDLSC-CPS-603-2022</t>
  </si>
  <si>
    <t>FDLSC-CD-332-2022</t>
  </si>
  <si>
    <t>JOHANA ANDREA PINILLA NOVOA</t>
  </si>
  <si>
    <t>https://community.secop.gov.co/Public/Tendering/OpportunityDetail/Index?noticeUID=CO1.NTC.3617030&amp;isFromPublicArea=True&amp;isModal=true&amp;asPopupView=true</t>
  </si>
  <si>
    <t>FDLSC-CPS-604-2022</t>
  </si>
  <si>
    <t>ANLLYLY VIANEY VELEZ HERNANDEZ</t>
  </si>
  <si>
    <t>San Cristóbal le apuesta a la reactivación económica apoyando lo nuestro</t>
  </si>
  <si>
    <t>PRESTAR LOS SERVICIOS PROFESIONALES A LA ALCALDÍA LOCAL DE SAN CRISTOBAL PARA LA EJECUCIÓN DE LAS ACTIVIDADES Y PROCESOS ADMINISTRATIVOS, EN EL MARCO DE LA REACTIVACIÓN ECONÓMICA Y LAS NECESIDADES DEL FONDO DE DESARROLLO LOCAL</t>
  </si>
  <si>
    <t>FDLSC-CPS-605-2022</t>
  </si>
  <si>
    <t>FDLSC-CD-333-2022</t>
  </si>
  <si>
    <t>FDLSC-CPS-606-2022</t>
  </si>
  <si>
    <t>FDLSC-CD-334-2022</t>
  </si>
  <si>
    <t>LUCAS SADDAM GOMEZ HURTADO</t>
  </si>
  <si>
    <t>https://community.secop.gov.co/Public/Tendering/OpportunityDetail/Index?noticeUID=CO1.NTC.3619949&amp;isFromPublicArea=True&amp;isModal=true&amp;asPopupView=true</t>
  </si>
  <si>
    <t>Espacios mas verdes en San Cristóbal</t>
  </si>
  <si>
    <t>FDLSC-CPS-607-2022</t>
  </si>
  <si>
    <t>SANDRA VIVIANA VALDERRAMA CORTES</t>
  </si>
  <si>
    <t xml:space="preserve">Selección abreviada Subasta inversa </t>
  </si>
  <si>
    <t>CONTRATAR LA ADQUISICIÓN, DISTRIBUCIÓN E INSTALACIÓN DE ELEMENTOS DE MOBILIARIO, PEDAGÓGICOS, ARTÍSTICOS, DE OFICIO Y DEPORTIVOS, PARA FORTALECER EL PROCESO FORMATIVO DE LA CASA DE LA JUVENTUD DAMAWHA DE LA SECRETARÍA DE INTEGRACIÓN SOCIAL DE LA LOCALIDAD DE SAN CRISTÓBAL, EN EL MARCO DEL PROYECTO 1792 "SAN CRISTÓBAL LE APUESTA A UNA EDUCACIÓN SIN LÍMITES</t>
  </si>
  <si>
    <t>FDLSC-CV-608-2022</t>
  </si>
  <si>
    <t>FDLSC-SASI-008-2022</t>
  </si>
  <si>
    <t>https://community.secop.gov.co/Public/Tendering/OpportunityDetail/Index?noticeUID=CO1.NTC.3415961&amp;isFromPublicArea=True&amp;isModal=true&amp;asPopupView=true</t>
  </si>
  <si>
    <t>EDUCACIÓN</t>
  </si>
  <si>
    <t>20235410000113</t>
  </si>
  <si>
    <t>FDLSC-CPS-609-2022</t>
  </si>
  <si>
    <t>LUDY BONILLA GARCIA</t>
  </si>
  <si>
    <t>FDLSC-CPS-610-2022</t>
  </si>
  <si>
    <t>PRESTAR SUS SERVICIOS PROFESIONALES EN LO CONCERNIENTE A LAS ACTIVIDADES ADMINISTRATIVAS Y DE CAMPO EN LOS PROCESOS DE RESTAURACIÓN ECOLÓGICA, AGRICULTURA URBANA Y PROYECTOS CIUDADANOS DE EDUCACIÓN AMBIENTAL-PROCEDAS Y ARBOLADO DE LA ALCALDÍA LOCAL DE SAN CRISTÓBAL</t>
  </si>
  <si>
    <t>FDLSC-CPS-611-2022</t>
  </si>
  <si>
    <t>FDLSC-CD-335-2022</t>
  </si>
  <si>
    <t>MARY LUZ TORRE CANO</t>
  </si>
  <si>
    <t>https://community.secop.gov.co/Public/Tendering/OpportunityDetail/Index?noticeUID=CO1.NTC.3627199&amp;isFromPublicArea=True&amp;isModal=true&amp;asPopupView=true</t>
  </si>
  <si>
    <t>FDLSC-CPS-612-2022</t>
  </si>
  <si>
    <t>SANDRA ARACELY  CASALLAS TORRES</t>
  </si>
  <si>
    <t>FDLSC-CPS-613-2022</t>
  </si>
  <si>
    <t>PENDIENTE</t>
  </si>
  <si>
    <t>FDLSC-CPS-614-2022</t>
  </si>
  <si>
    <t>WILSON DAVID FEIJOO GARCÍA</t>
  </si>
  <si>
    <t>FDLSC-CPS-615-2022</t>
  </si>
  <si>
    <t>FDLSC-CD-336-2022</t>
  </si>
  <si>
    <t>DANIEL CAMILO MARTINEZ CORREA</t>
  </si>
  <si>
    <t>https://community.secop.gov.co/Public/Tendering/OpportunityDetail/Index?noticeUID=CO1.NTC.3630154&amp;isFromPublicArea=True&amp;isModal=true&amp;asPopupView=true</t>
  </si>
  <si>
    <t>FDLSC-CPS-616-2022</t>
  </si>
  <si>
    <t>CLAUDIA YANETH ROMERO BOCANEGRA</t>
  </si>
  <si>
    <t>FDLSC-CPS-617-2022</t>
  </si>
  <si>
    <t>DIANA CAROLINA FAJARDO TAPIAS</t>
  </si>
  <si>
    <t>FDLSC-CPS-618-2022</t>
  </si>
  <si>
    <t>JOSE HUMBERTO VARGAS BONILLA</t>
  </si>
  <si>
    <t>PRESTAR SERVICIOS PROFESIONALES PARA APOYAR JURIDICAMENTE LA EJECUCION DE LAS ACCIONES REQUERIDAS PARA LA DEPURACION DE LAS ACTUACIONES ADMINISTRATIVAS QUE CURSAN EN LA ALCALDIA LOCAL</t>
  </si>
  <si>
    <t>FDLSC-CPS-619-2022</t>
  </si>
  <si>
    <t>FDLSC-CD-338-2022</t>
  </si>
  <si>
    <t>https://community.secop.gov.co/Public/Tendering/OpportunityDetail/Index?noticeUID=CO1.NTC.3638522&amp;isFromPublicArea=True&amp;isModal=true&amp;asPopupView=true</t>
  </si>
  <si>
    <t>20225420019273</t>
  </si>
  <si>
    <t>San Cristóbal promotora del arte, la cultura y el patrimonio</t>
  </si>
  <si>
    <t>CONTRATAR LA PRESTACIÓN DE SERVICIOS DE OPERADOR LOGÍSTICO, PARA LA ORGANIZACIÓN, PRODUCCIÓN Y DEMÁS ACCIONES LOGÍSTICAS, A MONTO AGOTABLE PARA LA REALIZACIÓN DE EVENTOS DE CIRCULACIÓN ARTÍSTICA, CULTURAL Y PATRIMONIAL DE LA ALCALDÍA LOCAL DE SAN CRISTÓBAL</t>
  </si>
  <si>
    <t>FDLSC-CPS-620-2022</t>
  </si>
  <si>
    <t>FDLSC-SAMC-002-2022</t>
  </si>
  <si>
    <t>UNION TEMPORAL FIESTAS SAN CRISTOBAL 2022</t>
  </si>
  <si>
    <t>41 DIAS</t>
  </si>
  <si>
    <t>5 MESES 11 DIAS</t>
  </si>
  <si>
    <t>https://community.secop.gov.co/Public/Tendering/OpportunityDetail/Index?noticeUID=CO1.NTC.3569349&amp;isFromPublicArea=True&amp;isModal=true&amp;asPopupView=true</t>
  </si>
  <si>
    <t>LICITACION PUBLICA</t>
  </si>
  <si>
    <t>CONTRATAR LA PRESTACION DE SERVICIOS DE SALUD, PARA APORTAR A LA CALIDAD DE VIDA DE GRUPOS POBLACIONALES, COMUNIDAD CON DISCAPACIDAD, CUIDADORES Y CUIDADORAS, HABITANTES EN LA LOCALIDAD DE SAN CRISTÓBAL, A TRAVÉS DE LA IMPLEMENTACIÓN DE ACCIONES COMPLEMENTARIAS EN SALUD Y PREVENCIÓN DEL EMBARAZO ADOLESCENTE</t>
  </si>
  <si>
    <t>FDLSC-CPS-621-2022</t>
  </si>
  <si>
    <t>FDLSC-LP-005-2022</t>
  </si>
  <si>
    <t xml:space="preserve">B2 NETWORKS SAS </t>
  </si>
  <si>
    <t>3 Meses
3 Meses</t>
  </si>
  <si>
    <t>https://community.secop.gov.co/Public/Tendering/OpportunityDetail/Index?noticeUID=CO1.NTC.3458576&amp;isFromPublicArea=True&amp;isModal=true&amp;asPopupView=true</t>
  </si>
  <si>
    <r>
      <rPr>
        <sz val="9"/>
        <color rgb="FF000000"/>
        <rFont val="Century Gothic"/>
        <family val="2"/>
      </rPr>
      <t xml:space="preserve">ELISA ARACELY VARGAS
</t>
    </r>
    <r>
      <rPr>
        <strike/>
        <sz val="9"/>
        <color rgb="FF000000"/>
        <rFont val="Century Gothic"/>
        <family val="2"/>
      </rPr>
      <t>SANDRA MILENA RODRIGUEZ AMARILLO</t>
    </r>
  </si>
  <si>
    <r>
      <rPr>
        <sz val="9"/>
        <color rgb="FF000000"/>
        <rFont val="Century Gothic"/>
        <family val="2"/>
      </rPr>
      <t xml:space="preserve">20235400002223
</t>
    </r>
    <r>
      <rPr>
        <strike/>
        <sz val="9"/>
        <color rgb="FF000000"/>
        <rFont val="Century Gothic"/>
        <family val="2"/>
      </rPr>
      <t>20235420003083</t>
    </r>
  </si>
  <si>
    <t>PRESTAR LOS SERVICIOS DE APOYO TECNICO A LA GESTIÓN DE LA ALCALDÍA LOCAL DE SAN CRISTOBAL EN EL DESARROLLO DE ACTIVIDADES DE REACTIVACIÓN ECONÓMICA,  ACOMPAÑAMIENTO EN CAMPO Y PARTICIPACIÓN EN LOS PROCESOS NECESARIOS PARA LA CORRECTA EJECUCIÓN DE LOS EVENTOS RELACIONADOS Y DE LAS NECESIDADES DE LA ALCALDÍA LOCAL.</t>
  </si>
  <si>
    <t>FDLSC-CPS-622-2022</t>
  </si>
  <si>
    <t>FDLSC-CD-339-2022</t>
  </si>
  <si>
    <t>SANDRA JANNETH MORENO CRISTANCHO</t>
  </si>
  <si>
    <t>https://community.secop.gov.co/Public/Tendering/OpportunityDetail/Index?noticeUID=CO1.NTC.3647108&amp;isFromPublicArea=True&amp;isModal=true&amp;asPopupView=true</t>
  </si>
  <si>
    <t>San Cristóbal es deporte</t>
  </si>
  <si>
    <t>PRESTACIÓN DE SERVICIOS Y DE APOYO A LA GESTIÓN PARA LA REALIZACIÓN DE LAS INICIATIVAS DEPORTIVAS EN DIFERENTES ACTIVIDADES RECREODEPORTIVAS EN LA LOCALIDAD DE SAN CRISTÓBAL</t>
  </si>
  <si>
    <t>FDLSC-CPS-623-2022</t>
  </si>
  <si>
    <t>FDLSC-LP 007-2022</t>
  </si>
  <si>
    <t>FUNDACION PARA EL DESARROLLO SOCIOCULTURAL, DEPORTIVO, COMUNITARIO, AGROPECUARIO Y/O AMBIENTAL – FUNDESCO</t>
  </si>
  <si>
    <t>https://community.secop.gov.co/Public/Tendering/OpportunityDetail/Index?noticeUID=CO1.NTC.3455805&amp;isFromPublicArea=True&amp;isModal=true&amp;asPopupView=true</t>
  </si>
  <si>
    <t>PRESTAR LOS SERVICIOS DE APOYO A LA GESTIÓN DE LA ALCALDÍA LOCAL DE SAN CRISTÓBAL EN EL DESARROLLO DE ACTIVIDADES DE REACTIVACIÓN ECONÓMICA, ACOMPAÑAMIENTO EN CAMPO Y PARTICIPACIÓN EN LOS PROCESOS NECESARIOS PARA LA CORRECTA EJECUCIÓN DE LOS EVENTOS RELACIONADOS Y DE LAS NECESIDADES DE LA ALCALDÍA LOCAL DE ACUERDO CON LO CONTEMPLADO EN EL(LOS) PROYECTO(S) 1865</t>
  </si>
  <si>
    <t>FDLSC-CPS-624-2022</t>
  </si>
  <si>
    <t>FDLSC-CD-340-2022</t>
  </si>
  <si>
    <t>PEÑA GUEVARA NICOLAS STEVENS</t>
  </si>
  <si>
    <t>https://community.secop.gov.co/Public/Tendering/OpportunityDetail/Index?noticeUID=CO1.NTC.3648846&amp;isFromPublicArea=True&amp;isModal=true&amp;asPopupView=true</t>
  </si>
  <si>
    <t xml:space="preserve">PRESTAR SUS SERVICIOS DE APOYO ASISTENCIAL PARA FORTALECER LA CAPACIDAD INSTITUCIONAL A TRAVÉS DE LA PROMOCIÓN DE LA SEPARACIÓN EN LA
FUENTE Y RECICLAJE, A LA LUZ DEL PLAN DE DESARROLLO 2021-2024 UN NUEVO CONTRATO AMBIENTAL Y SOCIAL PARA SAN CRISTÓBAL DE ACUERDO CON LO CONTEMPLADO EN EL(LOS) ROYECTO(S) 1873 --- SAN CRISTÓBAL AL
SERVICIO DE LA CIUDADANÍA </t>
  </si>
  <si>
    <t>FDLSC-CPS-625-2022</t>
  </si>
  <si>
    <t>LEIDY LILIANA GRIMALDOS CARRILLO</t>
  </si>
  <si>
    <t>https://community.secop.gov.co/Public/Tendering/OpportunityDetail/Index?noticeUID=CO1.NTC.3637564&amp;isFromPublicArea=True&amp;isModal=true&amp;asPopupView=true</t>
  </si>
  <si>
    <t>Por un buen uso en el espacio publico en San Cristóbal..</t>
  </si>
  <si>
    <t>PRESTAR LOS SERVICIOS TÉCNICOS PARA APOYAR GESTIÓN ADMINISTRATIVA DE LOS PROYECTOS DE ACUERDOS QUE PROMUEVAN LA FORMALIDAD Y EL ACCESO PARA EL APROVECHAMIENTO DEL ESPACIO PÚBLICO</t>
  </si>
  <si>
    <t>FDLSC-CPS-626-2022</t>
  </si>
  <si>
    <t>FDLSC-CD-341-2022</t>
  </si>
  <si>
    <t>https://community.secop.gov.co/Public/Tendering/OpportunityDetail/Index?noticeUID=CO1.NTC.3651310&amp;isFromPublicArea=True&amp;isModal=true&amp;asPopupView=true</t>
  </si>
  <si>
    <t>FDLSC-CPS-627-2022</t>
  </si>
  <si>
    <t>FDLSC-CD-342-2022</t>
  </si>
  <si>
    <t>ANGIE ESTEFANN PEREZ BARBOSA</t>
  </si>
  <si>
    <t>https://community.secop.gov.co/Public/Tendering/OpportunityDetail/Index?noticeUID=CO1.NTC.3651282&amp;isFromPublicArea=True&amp;isModal=true&amp;asPopupView=true</t>
  </si>
  <si>
    <t>Ingreso vital para San Cristóbal</t>
  </si>
  <si>
    <t xml:space="preserve">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t>
  </si>
  <si>
    <t>FDLSC-CPS-628-2022</t>
  </si>
  <si>
    <t>FDLSC-CD-343-2022</t>
  </si>
  <si>
    <t>YADY ANDREA BAREÑO RUIZ</t>
  </si>
  <si>
    <t>https://community.secop.gov.co/Public/Tendering/OpportunityDetail/Index?noticeUID=CO1.NTC.3652280&amp;isFromPublicArea=True&amp;isModal=true&amp;asPopupView=true</t>
  </si>
  <si>
    <t>20235420000193</t>
  </si>
  <si>
    <t>PRESTAR LOS SERVICIOS PROFESIONALES PARA LA OPERACIÓN, PRESTACIÓN, SEGUIMIENTO Y 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acuerdo con lo contemplado en el(los) proyecto(s) 1852 --- INGRESO VITAL PARA SAN CRISTÓBAL</t>
  </si>
  <si>
    <t>FDLSC-CPS-629-2022</t>
  </si>
  <si>
    <t>LUISA FERNANDA ROBLES CHABUR</t>
  </si>
  <si>
    <t>FDLSC-CPS-630-2022</t>
  </si>
  <si>
    <t>ANGY KARINA HERNANDEZ RUIZ</t>
  </si>
  <si>
    <t>FDLSC-CPS-631-2022</t>
  </si>
  <si>
    <t>ORIANA MILENA HERNANDEZ VILLEGAS</t>
  </si>
  <si>
    <t>FDLSC-CPS-632-2022</t>
  </si>
  <si>
    <t>LUIS ALEJANDRO BAREÑO PALACIO</t>
  </si>
  <si>
    <t>PRESTAR SUS SERVICIOS DE APOYO ASISTENCIAL PARA FORTALECER LA CAPACIDAD INSTITUCIONAL A TRAVÉS DE LA  PROMOCIÓN DE LA SEPARACIÓN EN LA FUENTE Y RECICLAJE, A LA LUZ DEL PLAN DE DESARROLLO 2021-2024 UN NUEVO CONTRATO AMBIENTAL Y SOCIAL PARA SANCRISTÓBAL</t>
  </si>
  <si>
    <t>FDLSC-CPS-633-2022</t>
  </si>
  <si>
    <t>FDLSC-CPS-634-2022</t>
  </si>
  <si>
    <t>MARTHA INES TRIANA VIGOYA</t>
  </si>
  <si>
    <t>PRESTAR SUS SERVICIOS PROFESIONALES COMO APOYO EN LA REVISIÓN JURÍDICA, NORMATIVA Y POLICIVA DE LOS PROCESOS Y ACTUACIONES ADMINISTRATIVAS DERIVADOS DEL ÁREA DE GESTIÓN POLICIVA Y JURIDICA DE LA ALCALDÍA LOCAL DE SAN CRISTÓBAL</t>
  </si>
  <si>
    <t>FDLSC-CPS-635-2022</t>
  </si>
  <si>
    <t>FDLSC-CD-346-2022</t>
  </si>
  <si>
    <t xml:space="preserve">GUSTAVO HERNANDO JIMENEZ SANDOVAL </t>
  </si>
  <si>
    <t>https://community.secop.gov.co/Public/Tendering/OpportunityDetail/Index?noticeUID=CO1.NTC.3661857&amp;isFromPublicArea=True&amp;isModal=true&amp;asPopupView=true</t>
  </si>
  <si>
    <t>FDLSC-CPS-636-2022</t>
  </si>
  <si>
    <t>FDLSC-CD-344-2022</t>
  </si>
  <si>
    <t>DUMAR IVAN GARCIA CHALA</t>
  </si>
  <si>
    <t>https://community.secop.gov.co/Public/Tendering/OpportunityDetail/Index?noticeUID=CO1.NTC.3652969&amp;isFromPublicArea=True&amp;isModal=true&amp;asPopupView=true</t>
  </si>
  <si>
    <t>20225420000183</t>
  </si>
  <si>
    <t>FDLSC-CPS-637-2022</t>
  </si>
  <si>
    <t>FDLSC-CD-345-2022</t>
  </si>
  <si>
    <t>https://community.secop.gov.co/Public/Tendering/OpportunityDetail/Index?noticeUID=CO1.NTC.3656952&amp;isFromPublicArea=True&amp;isModal=true&amp;asPopupView=true</t>
  </si>
  <si>
    <t>FDLSC-CPS-638-2022</t>
  </si>
  <si>
    <t>20235420000163</t>
  </si>
  <si>
    <t>O23011605570000001873
O23011602330000001863
O23011604490000001871</t>
  </si>
  <si>
    <t>San Cristóbal al servicio de la ciudadanía
San Cristóbal construye espacios para la recreación
Obras para la movilidad en San Cristóbal</t>
  </si>
  <si>
    <t>CONCURSO DE MERITOS ABIERTO</t>
  </si>
  <si>
    <t>REALIZAR LA REVISION Y VERIFICACION DE LA ESTABILIDAD Y CALIDAD DE LAS OBRAS DE INFRAESTRUCTURA EJECUTADAS CON RECURSOS DEL FONDO DE DESARROLLO LOCAL DE SAN CRISTÓBAL Y QUE CUENTEN CON PÓLIZA DE ESTABILIDAD VIGENTE, EN CUMPLIMIENTO DEL ARTÍCULO 4º, NUMERAL 4º DE LA LEY 80 DE 1993</t>
  </si>
  <si>
    <t>FDLSC-CPS-639-2022</t>
  </si>
  <si>
    <t>FDLSC-CMA-006-2022</t>
  </si>
  <si>
    <t>SAVIMAC SAS</t>
  </si>
  <si>
    <t>https://community.secop.gov.co/Public/Tendering/OpportunityDetail/Index?noticeUID=CO1.NTC.3615841&amp;isFromPublicArea=True&amp;isModal=true&amp;asPopupView=true</t>
  </si>
  <si>
    <t>SANDRA YINETH FAJARDO USAQUEN/DIEGO CABALLERO</t>
  </si>
  <si>
    <t xml:space="preserve"> 20235420001653</t>
  </si>
  <si>
    <t>Participación ciudadana para el desarrollo local</t>
  </si>
  <si>
    <t>CONSULTORIA</t>
  </si>
  <si>
    <t>CCO</t>
  </si>
  <si>
    <t>CONTRATAR LA ELABORACIÓN DE ESTUDIOS, DISEÑOS Y OBTENCIÓN DE LA LICENCIA DE CONSTRUCCIÓN EN LA MODALIDAD QUE CORRESPONDA Y DISPONIBILIDAD DE SERVICIOS PUBLICOS PARA LA CONSTRUCCIÓN DE SALONES COMUNALES EN LA LOCALIDAD DE SAN CRISTOBAL DE LA CIUDAD DE BOGOTÁ D. C</t>
  </si>
  <si>
    <t>FDLSC-CCO-640-2022</t>
  </si>
  <si>
    <t>FDLSC-CMA-004-2022</t>
  </si>
  <si>
    <t>GRUPO M&amp;M CONSULTORIA S.A.S</t>
  </si>
  <si>
    <t>14/06/2023
15/072023
15/8/2023
24/10/2023</t>
  </si>
  <si>
    <t>14/07/2023
14/08/2023
14/10/2023
16/11/2023</t>
  </si>
  <si>
    <t>https://community.secop.gov.co/Public/Tendering/OpportunityDetail/Index?noticeUID=CO1.NTC.3616031&amp;isFromPublicArea=True&amp;isModal=true&amp;asPopupView=true</t>
  </si>
  <si>
    <t>CEYCO INGENIERIA SAS</t>
  </si>
  <si>
    <t>FDLSC-INTV-642-2022</t>
  </si>
  <si>
    <t>PRESTAR LOS SERVICIOS PARA LA FORMACIÓN DE LA ESCUELA DE SEGURIDAD CIUDADANA, LA IMPLEMENTACIÓN DE ACCIONES PEDAGÓGICAS DEL CÓDIGO NACIONAL DE SEGURIDAD ENTREGA DE EQUIPOS TECNOLÓGICOS DE ALARMAS COMUNITARIAS PARA EL FORTALECIMIENTO DE LAS REDES DE SEGURIDAD CIUDADANA</t>
  </si>
  <si>
    <t>FDLSC-CPS-641-2022</t>
  </si>
  <si>
    <t>FDLSC-LP-008-2022</t>
  </si>
  <si>
    <t>H &amp; M TECNOLOGIES Y CIA S EN C</t>
  </si>
  <si>
    <t>45 DIAS y 20 DIAS</t>
  </si>
  <si>
    <t>7 MESES 5 DIAS</t>
  </si>
  <si>
    <t>https://community.secop.gov.co/Public/Tendering/OpportunityDetail/Index?noticeUID=CO1.NTC.3575531&amp;isFromPublicArea=True&amp;isModal=true&amp;asPopupView=true</t>
  </si>
  <si>
    <t>REALIZAR LA INTERVENTORÍA TÉCNICA, ADMINISTRATIVA, FINANCIERA, SOCIAL, CONTABLE, AMBIENTAL Y JURÍDICA AL CONTRATO QUE TIENE POR OBJETO CONTRATAR LA ELABORACIÓN DE ESTUDIOS, DISEÑOS Y OBTENCIÓN DE LA LICENCIA DE CONSTRUCCIÓN EN LA MODALIDAD QUE CORRESPONDA Y DISPONIBILIDAD DE SERVICIOS PUBLICOS PARA LA CONSTRUCCIÓN DE SALONES COMUNALES EN LA LOCALIDAD DE SAN CRISTOBAL DE LA CIUDAD DE BOGOTÁ D. C</t>
  </si>
  <si>
    <t>FDLSC-CMA-005-2022</t>
  </si>
  <si>
    <t>https://community.secop.gov.co/Public/Tendering/OpportunityDetail/Index?noticeUID=CO1.NTC.3623449&amp;isFromPublicArea=True&amp;isModal=true&amp;asPopupView=true</t>
  </si>
  <si>
    <t>PRESTAR SUS SERVICIOS DE APOYO ASISTENCIAL PARA LA GESTIÓN DEL RIESGO, EN EL MARCO DE LOS VÍGIAS DEL RIESGO DE LA LOCALIDAD DE SANPRESTAR SUS SERVICIOS DE APOYO ASISTENCIAL PARA LA GESTIÓN DEL RIESGO, EN EL MARCO DE LOS VÍGIAS DEL RIESGO DE LA LOCALIDAD DE SAN CRISTÓBAL, A LA LUZ DEL PLAN DE DESARROLLO 2021-2024</t>
  </si>
  <si>
    <t>FDLSC-CPS-643-2022</t>
  </si>
  <si>
    <t>JOSE ALBERTO CARVAJAL LIZARAZO</t>
  </si>
  <si>
    <t>FDLSC-CPS-644-2022</t>
  </si>
  <si>
    <t>MARIAN DAYANA SARMIENTO PULIDO</t>
  </si>
  <si>
    <t>FDLSC-CPS-646-2022</t>
  </si>
  <si>
    <t>FDLSC-CD-347-2022</t>
  </si>
  <si>
    <t>https://community.secop.gov.co/Public/Tendering/OpportunityDetail/Index?noticeUID=CO1.NTC.3672209&amp;isFromPublicArea=True&amp;isModal=true&amp;asPopupView=true</t>
  </si>
  <si>
    <t>San Cristóbal protege todas las formas de vida</t>
  </si>
  <si>
    <t>PRESTAR SU SERVICIOS ASISTENCIALES PARA EL APOYO A LOS PROCESO DE PROTECCIÓN Y BIENESTAR ANIMAL DEL FONDO DE DESARROLLO LOCAL DE SAN CRÍSTOBAL EN MATERIA ADMINISTRATIVA, ASÍ COMO LABORES DE CAMPO</t>
  </si>
  <si>
    <t>FDLSC-CPS-647-2022</t>
  </si>
  <si>
    <t>FDLSC-CD-348-2022</t>
  </si>
  <si>
    <t>MARTHA ISABEL MORA BERMUDEZ</t>
  </si>
  <si>
    <t>https://community.secop.gov.co/Public/Tendering/OpportunityDetail/Index?noticeUID=CO1.NTC.3681279&amp;isFromPublicArea=True&amp;isModal=true&amp;asPopupView=true</t>
  </si>
  <si>
    <t>20235420000153</t>
  </si>
  <si>
    <t>FDLSC-CPS-648-2022</t>
  </si>
  <si>
    <t>FDLSC-CD-349-2022</t>
  </si>
  <si>
    <t>DIANA PILAR GARCIA HUERFANO</t>
  </si>
  <si>
    <t>https://community.secop.gov.co/Public/Tendering/OpportunityDetail/Index?noticeUID=CO1.NTC.3672617&amp;isFromPublicArea=True&amp;isModal=true&amp;asPopupView=true</t>
  </si>
  <si>
    <t>20225420000143</t>
  </si>
  <si>
    <t>ADQUISICIÓN DE ELEMENTOS DEPORTIVOS PARA LA DOTACIÓN DE LAS ESCUELAS Y CLUBES DEPORTIVOS, AVALADOS POR EL IDRD Y DEPORTISTAS DE ALTO RENDIMIENTO DE LA LOCALIDAD DE SAN CRISTÓBAL EN EL MARCO DEL PROYECTO 1801, SAN CRISTÓBAL ES DEPORTE.</t>
  </si>
  <si>
    <t>FDLSC-CSU-649-2022</t>
  </si>
  <si>
    <t>FDLSC-SASI-009-2022</t>
  </si>
  <si>
    <t>CONSORCIO DEPORTES SAN CRISTOBAL</t>
  </si>
  <si>
    <t>2 MESES
2 MESES</t>
  </si>
  <si>
    <t>https://community.secop.gov.co/Public/Tendering/OpportunityDetail/Index?noticeUID=CO1.NTC.3297541&amp;isFromPublicArea=True&amp;isModal=true&amp;asPopupView=true</t>
  </si>
  <si>
    <t>CONTRATAR EL SUMINISTRO DE BIENES PARA LA ENTREGA DE CHAQUETAS ROMPE VIENTOS PARA CICLISTAS DE LA LOCALIDAD DE SAN CRISTÓBAL, DEMARCACIÓN Y SEÑALIZACIÓN CON PINTURA DE TRÁFICO PESADO DE LA RUTA SEGURA, E HIDRATACIÓN PARA LOS ASISTENTES, EN EL MARCO DEL PROYECTO 1835, POR UN BUEN USO EN EL ESPACIO PÚBLICO EN SAN CRISTÓBAL</t>
  </si>
  <si>
    <t>FDLSC-CSU-645-2022</t>
  </si>
  <si>
    <t>FDLSC-MIC-015-2022</t>
  </si>
  <si>
    <t>SOLUCIONES INTEGRALES NIRYA SAS</t>
  </si>
  <si>
    <t>https://community.secop.gov.co/Public/Tendering/OpportunityDetail/Index?noticeUID=CO1.NTC.3653191&amp;isFromPublicArea=True&amp;isModal=true&amp;asPopupView=true</t>
  </si>
  <si>
    <t>ESPACIO PÚBLICO</t>
  </si>
  <si>
    <t>LIZETH CATALINA VARGAS</t>
  </si>
  <si>
    <t xml:space="preserve"> 20235420003053*</t>
  </si>
  <si>
    <t>O23011601240000001858</t>
  </si>
  <si>
    <t>ADQUIRIR LA DOTACIÓN TÉCNICA ESPECIALIZADA Y PUESTA EN FUNCIONAMIENTO DE SISTEMAS DE SONIDO, EQUIPOS TECNOLÓGICOS, ESTRUCTURAS METÁLICAS Y MOBILIARIO PARA PROMOVER LA GESTIÓN LOCAL EN LOS TEMAS DE ARTE, CULTURA Y PATRIMONIO EN LA LOCALIDAD DE SAN CRISTÓBAL</t>
  </si>
  <si>
    <t>FDLSC-CV-650-2022</t>
  </si>
  <si>
    <t>FDLSC-SASI-014-2022</t>
  </si>
  <si>
    <t>45 DIAS
20 DIAS
12 DIAS
3 MESES</t>
  </si>
  <si>
    <t>10 MESES 17 DIAS</t>
  </si>
  <si>
    <t>https://community.secop.gov.co/Public/Tendering/OpportunityDetail/Index?noticeUID=CO1.NTC.3624166&amp;isFromPublicArea=True&amp;isModal=true&amp;asPopupView=true</t>
  </si>
  <si>
    <t>San Cristóbal ambientalmente sostenible</t>
  </si>
  <si>
    <t>SELECCIÓN ABREVIADA POR MENOR CUANTÍA</t>
  </si>
  <si>
    <t>PRESTACIÓN DE SERVICIOS PARA EL  FORTALECIMIENTO, ACOMPAÑAMIENTO Y ASESORÍA EN LA FORMULACIÓN Y EJECUCIÓN DE LOS PROCESOS CIUDADANOS DE EDUCACIÓN AMBIENTAL DE LA LOCALIDAD DE SAN CRISTÓBAL</t>
  </si>
  <si>
    <t>FDLSC-CPS-651-2022</t>
  </si>
  <si>
    <t>FDLSC-SAMC-004-2022</t>
  </si>
  <si>
    <t xml:space="preserve">FUNDACION SIN ANIMO DE LUCRO ECOLOGICA FULECOL- FULECOL </t>
  </si>
  <si>
    <t>30 DIAS
20 días</t>
  </si>
  <si>
    <t>7 MESES 20 DIAS</t>
  </si>
  <si>
    <t>https://community.secop.gov.co/Public/Tendering/OpportunityDetail/Index?noticeUID=CO1.NTC.3624410&amp;isFromPublicArea=True&amp;isModal=true&amp;asPopupView=true</t>
  </si>
  <si>
    <t>20235420000443</t>
  </si>
  <si>
    <t>MÍNIMA CUANTIA</t>
  </si>
  <si>
    <t>CONTRATAR EL SERVICIO TÉCNICO ESPECIALIZADO PARA TALA DE DOS (2) INDIVIDUOS ARBÓREOS QUE PRESENTAN RIESGO, EN LA ALCALDÍA LOCAL DE SAN CRISTÓBAL; INCLUIDO EL TRANSPORTE Y DISPOSICIÓN FINAL DE RESIDUOS.</t>
  </si>
  <si>
    <t>FDLSC-CPS-652-2022</t>
  </si>
  <si>
    <t>FDLSC-MIC-012-2022</t>
  </si>
  <si>
    <t>FUNDACION PARA EL DESARROLLO SOSTENIBLE DE LAS ZONAS DEL PARAMO Y SU AREA DE INFLUENCIA</t>
  </si>
  <si>
    <t>https://community.secop.gov.co/Public/Tendering/OpportunityDetail/Index?noticeUID=CO1.NTC.3650171&amp;isFromPublicArea=True&amp;isModal=true&amp;asPopupView=true</t>
  </si>
  <si>
    <t>20235420000463</t>
  </si>
  <si>
    <t>SUMINISTRO DE REPUESTOS A PRECIOS UNITARIOS Y MONTO AGOTABLE SIN FORMULA  DE REAJUSTE PARA LOS VEHICULOS DEL PARQUE AUTOMOTOR DEL FONDO DE DESARROLLO LOCAL DE SAN CRISTOBAL QUE INCIDEN EN LAS ACTIVIDADES DE LOS PROYECTOS DE INVERSION</t>
  </si>
  <si>
    <t>FDLSC-CSU-653-2022</t>
  </si>
  <si>
    <t>CENTRO CAR 19 LIMITADA</t>
  </si>
  <si>
    <r>
      <rPr>
        <sz val="9"/>
        <color rgb="FF000000"/>
        <rFont val="Century Gothic"/>
        <family val="2"/>
      </rPr>
      <t xml:space="preserve">EDUARD MAURICIO RINCON ZAPATA
</t>
    </r>
    <r>
      <rPr>
        <strike/>
        <sz val="9"/>
        <color rgb="FF000000"/>
        <rFont val="Century Gothic"/>
        <family val="2"/>
      </rPr>
      <t>JAVIER ENRIQUE PIÑEROS BAQUERO</t>
    </r>
  </si>
  <si>
    <r>
      <rPr>
        <sz val="9"/>
        <color rgb="FF000000"/>
        <rFont val="Century Gothic"/>
        <family val="2"/>
      </rPr>
      <t xml:space="preserve">20235420006113
</t>
    </r>
    <r>
      <rPr>
        <strike/>
        <sz val="9"/>
        <color rgb="FF000000"/>
        <rFont val="Century Gothic"/>
        <family val="2"/>
      </rPr>
      <t>20235420000483</t>
    </r>
  </si>
  <si>
    <t>O23011603450000001835
O23011605570000001873</t>
  </si>
  <si>
    <t>Por un buen uso en el espacio publico en San Cristóbal.
San Cristóbal al servicio de la ciudadanía</t>
  </si>
  <si>
    <t>LA ADQUISICIÓN DE CHAQUETAS Y OTROS ELEMENTOS AFINES PARA PROMOVER Y FORTALECER LA IMAGEN INSTITUCIONAL EN EL DESARROLLO DE DIFERENTES ACTIVIDADES EN EL MARCO DEL PLAN DE DESARROLLO 2021-2024, DE CONFORMIDAD CON LAS CONDICIONES, CANTIDADES Y ESPECIFICACIONES TECNICAS ESTABLECIDAS</t>
  </si>
  <si>
    <t>FDLSC-CV-654-2022</t>
  </si>
  <si>
    <t>FDLSC-SASI-011-2022</t>
  </si>
  <si>
    <t>CASTECK S.A.S</t>
  </si>
  <si>
    <t>07/07/2023
28/07/2023</t>
  </si>
  <si>
    <t>27/07/2023
03/08/2023</t>
  </si>
  <si>
    <t>https://community.secop.gov.co/Public/Tendering/OpportunityDetail/Index?noticeUID=CO1.NTC.3588060&amp;isFromPublicArea=True&amp;isModal=true&amp;asPopupView=true</t>
  </si>
  <si>
    <t>LISSETH CATALINA VARGAS MAYORGA</t>
  </si>
  <si>
    <t>20235420003243</t>
  </si>
  <si>
    <t xml:space="preserve">CONTRATAR LA ADQUISICIÓN DE ELEMENTOS PARA LA EJECUCIÓN DE ACCIONES, EN EL MARCO DE LOS ESCENARIOS DE RIESGO CARACTERIZADOS EN EL PLAN LOCAL DE GESTIÓN DE RIESGOS DE LA LOCALIDAD DE SAN CRISTÓBAL </t>
  </si>
  <si>
    <t>FDLSC-CSU-655-2022</t>
  </si>
  <si>
    <t>FDLSC-SASI-013-2022 LOTE 1</t>
  </si>
  <si>
    <t>CONVIL SOLUCIONES S.A.S</t>
  </si>
  <si>
    <t>2 meses y 22 días</t>
  </si>
  <si>
    <t>10 MESES 22 DIAS</t>
  </si>
  <si>
    <t>https://community.secop.gov.co/Public/Tendering/OpportunityDetail/Index?noticeUID=CO1.NTC.3625526&amp;isFromPublicArea=True&amp;isModal=true&amp;asPopupView=true</t>
  </si>
  <si>
    <t>JUAN SEBASTIAN AMARRILLO  /  MICHELL PEÑA RODRIGUEZ</t>
  </si>
  <si>
    <t>FDLSC-CSU-656-2022</t>
  </si>
  <si>
    <t>FDLSC-SASI-013-2022 LOTE 2</t>
  </si>
  <si>
    <t>BRAND CENTER S.A.S.</t>
  </si>
  <si>
    <t>FDLSC-CSU-657-2022</t>
  </si>
  <si>
    <t>FDLSC-SASI-013-2022 LOTE 3</t>
  </si>
  <si>
    <t>COMPAÑIA MAYFER SB SAS</t>
  </si>
  <si>
    <t>2 meses y 22 días
1 mes y 8 dias</t>
  </si>
  <si>
    <t xml:space="preserve">O23011603450000001835
</t>
  </si>
  <si>
    <t>FDLSC-CPS-658-2022</t>
  </si>
  <si>
    <t>FDLSC-CD-350-2022</t>
  </si>
  <si>
    <t xml:space="preserve">BRIAN ANDRÉS CAICEDO FARFÁN </t>
  </si>
  <si>
    <t>https://community.secop.gov.co/Public/Tendering/OpportunityDetail/Index?noticeUID=CO1.NTC.3680891&amp;isFromPublicArea=True&amp;isModal=true&amp;asPopupView=true</t>
  </si>
  <si>
    <t>20235420000043</t>
  </si>
  <si>
    <t>CONTRATAR SERVICIOS TÉCNICOS Y OPERATIVOS ENTRE EL FONDO DE DESARROLLO LOCAL DE SAN CRISTÓBAL Y EL PROPONENTE PARA LA EJECUCIÓN DE ACTIVIDADES DE MANTENIMIENTO DE JARDINERÍA EN LA LOCALIDAD DE SAN CRISTÓBAL</t>
  </si>
  <si>
    <t>FDLSC-CPS-659-2022</t>
  </si>
  <si>
    <t>FDLSC-SAMC-013-2022</t>
  </si>
  <si>
    <t>AREAS VERDES LTDA</t>
  </si>
  <si>
    <t>https://community.secop.gov.co/Public/Tendering/OpportunityDetail/Index?noticeUID=CO1.NTC.3627353&amp;isFromPublicArea=True&amp;isModal=true&amp;asPopupView=true</t>
  </si>
  <si>
    <t>CONTRATAR LOS SERVICIOS TÉCNICOS Y OPERATIVOS ENTRE EL FONDO DE DESARROLLO LOCAL DE SAN CRISTÓBAL Y EL PROPONENTE, PARA EJECUTAR ACTIVIDADES DE AVANCE, FORTALECIMIENTO Y MANEJO DE AGRICULTURA URBANA EN LA LOCALIDAD DE SAN CRISTÓBAL</t>
  </si>
  <si>
    <t>FDLSC-CPS-660-2022</t>
  </si>
  <si>
    <t>FDLSC-SAMC-014-2022</t>
  </si>
  <si>
    <t xml:space="preserve">IMPULSAR FUNDACIÓN SOCIAL </t>
  </si>
  <si>
    <t>https://community.secop.gov.co/Public/Tendering/OpportunityDetail/Index?noticeUID=CO1.NTC.3627454&amp;isFromPublicArea=True&amp;isModal=true&amp;asPopupView=true</t>
  </si>
  <si>
    <t>ADQUISICIÓN DE CONTENEDOR Y ELEMENTOS PARA EL ALMACENAMIENTO TEMPORAL ADECUADO DE LOS RESIDUOS PELIGROSOS (RESPEL), CONFORME A LA IMPLEMENTACIÓN DEL PLAN INSTITUCIONAL DE GESTIÓN AMBIENTAL -PIGA- EN LA ALCALDÍA LOCAL DE SAN CRISTÓBAL”.</t>
  </si>
  <si>
    <t>FDLSC-CV-661-2022</t>
  </si>
  <si>
    <t>FDLSC-MIC-011-2022</t>
  </si>
  <si>
    <t>MOSTHYE VICENTE MEDINA RODRIGUEZ</t>
  </si>
  <si>
    <t>https://community.secop.gov.co/Public/Tendering/OpportunityDetail/Index?noticeUID=CO1.NTC.3650918&amp;isFromPublicArea=True&amp;isModal=true&amp;asPopupView=true</t>
  </si>
  <si>
    <t>CONTRATAR A MONTO AGOTABLE LA ADQUISICIÓN DE IMPRESOS PARA EL FORTALECIMIENTO DE LAS CAPACIDADES COMUNITARIAS EN LA LOCALIDAD DE SAN CRISTÓBAL”</t>
  </si>
  <si>
    <t>FDLSC-CSU-662-2022</t>
  </si>
  <si>
    <t>FDLSC-MIC-016-2022</t>
  </si>
  <si>
    <t>FENIX MEDIA GROUP SAS</t>
  </si>
  <si>
    <t>https://community.secop.gov.co/Public/Tendering/OpportunityDetail/Index?noticeUID=CO1.NTC.3659166&amp;isFromPublicArea=True&amp;isModal=true&amp;asPopupView=true</t>
  </si>
  <si>
    <t>CONTRATAR LA RENOVACIÓN DE LAS LICENCIAS DE LA SUITE ADOBE CREATIVE CLOUD Y AUTOCAD LT PARA EL FONDO DE DESARROLLO LOCAL DE SAN CRISTOBAL CRISTOBAL”</t>
  </si>
  <si>
    <t>FDLSC-CV-663-2022</t>
  </si>
  <si>
    <t>FDLSC-MIC-013-2022</t>
  </si>
  <si>
    <t>https://community.secop.gov.co/Public/Tendering/OpportunityDetail/Index?noticeUID=CO1.NTC.3652410&amp;isFromPublicArea=True&amp;isModal=true&amp;asPopupView=true</t>
  </si>
  <si>
    <t>“DOTACIONES LOGISTICAS A ORGANISMOS DE SEGURIDAD EN LA LOCALIDAD DE SAN CRISTOBAL”</t>
  </si>
  <si>
    <t>FDLSC-CV-664-2022</t>
  </si>
  <si>
    <t>FDLSC-SASI-010-2022</t>
  </si>
  <si>
    <t>LAURA ESTEFANÍA PINZÓN QUIROGA</t>
  </si>
  <si>
    <t>https://community.secop.gov.co/Public/Tendering/OpportunityDetail/Index?noticeUID=CO1.NTC.3619356&amp;isFromPublicArea=True&amp;isModal=true&amp;asPopupView=true</t>
  </si>
  <si>
    <t>“CONTRATAR LA ADQUISICIÓN DE ELEMENTOS PARA EL FORTALECIMIENTO DEL CENTRO DE RESERVAS Y ACCIONES OPERATIVAS DE LA LOCALIDAD DE SAN CRISTÓBAL”</t>
  </si>
  <si>
    <t>FDLSC-CV-665-2022</t>
  </si>
  <si>
    <t>FDLSC-SASI-012-2022</t>
  </si>
  <si>
    <t>ESM SOLUTIONS SAS</t>
  </si>
  <si>
    <t>https://community.secop.gov.co/Public/Tendering/OpportunityDetail/Index?noticeUID=CO1.NTC.3620078&amp;isFromPublicArea=True&amp;isModal=true&amp;asPopupView=true</t>
  </si>
  <si>
    <t>1801
1835
1866
1872
1873</t>
  </si>
  <si>
    <t>San Cristóbal es deporte
Por un buen uso en el espacio publico en San Cristóbal..
San Cristóbal preparada ante emergencias
Participación ciudadana para el desarrollo local
San Cristóbal al servicio de la ciudadanía</t>
  </si>
  <si>
    <t>CONTRATAR LOS SERVICIOS DE APOYO LOGÍSTICOS, TRANSPORTE, PUBLICITARIOS, ELEMENTOS DE MERCHANDISING Y CATERING REQUERIDOS PARA EL DESARROLLO OPERATIVO DE LOS EVENTOS LIDERADOS POR LA ALCALDIA LOCAL DE SAN CRISTÓBAL</t>
  </si>
  <si>
    <t>FDLSC-CPS-666-2022</t>
  </si>
  <si>
    <t>FDLSC-SAMC-005-2022</t>
  </si>
  <si>
    <t>B2 NETWORKS SAS</t>
  </si>
  <si>
    <t>https://community.secop.gov.co/Public/Tendering/OpportunityDetail/Index?noticeUID=CO1.NTC.3601213&amp;isFromPublicArea=True&amp;isModal=true&amp;asPopupView=true</t>
  </si>
  <si>
    <t>1803
1865
1869
1872
1803</t>
  </si>
  <si>
    <t>San Cristóbal promotora del arte, la cultura y el patrimonio
San Cristóbal le apuesta a la reactivación económica apoyando lo nuestro
San Cristóbal territorio de paz y reconciliación
Participación ciudadana para el desarrollo local
San Cristóbal promotora del arte, la cultura y el patrimonio</t>
  </si>
  <si>
    <t>REALIZAR LAS  ACCIONES  TÉCNICAS,  JURÍDICAS  Y FINANCIERAS  NECESARIAS  PARA  LA  GESTIÓN DE LOS PROYECTOS DE INVERSIÓN DEL FONDO DE DESARROLLO LOCAL DE SAN CRISTÓBAL RELACIONADOS CON ESTÍMULOS, EMOLUMENTOS Y  FORTALECIMIENTO DE ORGANIZACIONES DE LA LOCALIDAD, ASÍ COMO LAS DEMÁS ACTIVIDADES REQUERIDAS EN SU DESARROLLO QUE SE ENMARCAN EN LOS CRITERIOS DE ELEGIBILIDAD Y MARCO NORMATIVO VINCULANTE DE CADA COMPONENTE</t>
  </si>
  <si>
    <t>FDLSC-CTOI-667-2022</t>
  </si>
  <si>
    <t>FDLSC-CD-351-2022</t>
  </si>
  <si>
    <t>EMPRESA NACIONAL PROMOTORA DEL DESARROLLO TERRITORIAL - ENTERRITORIO</t>
  </si>
  <si>
    <t>2 Meses y 23 Dias</t>
  </si>
  <si>
    <t>https://community.secop.gov.co/Public/Tendering/OpportunityDetail/Index?noticeUID=CO1.NTC.3686363&amp;isFromPublicArea=True&amp;isModal=true&amp;asPopupView=true</t>
  </si>
  <si>
    <t>LISSETH CATALINA VARGAS MAYORGA
FABIAN ANDRES MIRANDA JACINTO
ZAFIRO CIFUENTES AGAMEZ
JEIMY JULIETH TORRES FORERO</t>
  </si>
  <si>
    <t>AUNAR ESFUERZOS, TÉCNICOS, ADMINISTRATIVOS Y FINANCIEROS PARA DESARROLLAR ACTIVIDADES DE PROYECTOS DE INVERSIÓN DEL FONDO DE DESARROLLO   LOCAL   DE   SAN   CRISTÓBAL   RELACIONADOS   CON   TEMÁTICAS SOCIALES QUE IMPACTAN DIRECTAMENTE LA COMUNIDAD DE LA LOCALIDAD</t>
  </si>
  <si>
    <t>FDLSC-CVNI-668-2022</t>
  </si>
  <si>
    <t>FDLSC-CD-352-2022</t>
  </si>
  <si>
    <t xml:space="preserve">ALIANZA PÚBLICA PARA EL DESARROLLO INTEGRAL – ALDESARROLLO </t>
  </si>
  <si>
    <t>24 DÍAS Y UN MES
3 MESES</t>
  </si>
  <si>
    <t>https://community.secop.gov.co/Public/Tendering/OpportunityDetail/Index?noticeUID=CO1.NTC.3686568&amp;isFromPublicArea=True&amp;isModal=true&amp;asPopupView=true</t>
  </si>
  <si>
    <t>ANGELICA JOHANNA PATARROYO
JUAN CARLOS MORENO
DEISY ANGELICA CASTIBLANCO MURCIA
MONICA ALEJANDRA BERNAL
OSWALDO JAVIER SANCHEZ SOLER
TANIA CONSTANZA TRUJILLO ORTEGA
JULIO CESAR BARRERA ROMERO
DAVID ARTURO JAIMES MARTINEZ
DARWIN JOHAN CRISTANCHO MICAN
LUZ NELLY CARREÑO PEREZ
ARCADIO SARMIENTO RAMIREZ</t>
  </si>
  <si>
    <t>O23011601200000001801-O23011602330000001867</t>
  </si>
  <si>
    <t>CONTRATAR LA GERENCIA INTEGRAL PARA DESARROLLAR ACTIVIDADES DE PROYECTOS DE INVERSIÓN DEL FONDO DE DESARROLLO LOCAL DE SAN CRISTÓBAL RELACIONADOS CON TEMÁTICAS SOCIALES QUE IMPACTAN DIRECTAMENTE LA COMUNIDAD DE LA LOCALIDAD.</t>
  </si>
  <si>
    <t>FDLSC-CTOI-669-2022</t>
  </si>
  <si>
    <t>FDLSC-CD-353-2022</t>
  </si>
  <si>
    <t>FONDO DE DESARROLLO DE PROYECTOS DE CUNDINAMARCA - FONDECÚN</t>
  </si>
  <si>
    <t>02 MESES Y 19 DÍAS</t>
  </si>
  <si>
    <t>10 MESES 19 DIAS</t>
  </si>
  <si>
    <t>https://community.secop.gov.co/Public/Tendering/OpportunityDetail/Index?noticeUID=CO1.NTC.3686807&amp;isFromPublicArea=True&amp;isModal=true&amp;asPopupView=true</t>
  </si>
  <si>
    <t>DEPORTES AMBIENTE</t>
  </si>
  <si>
    <t>FREDY ALBERTO HERNANDEZ PAEZ   
DIEGO MAURICIO ROJAS CACHOPE</t>
  </si>
  <si>
    <t>San Cristóbal saludable</t>
  </si>
  <si>
    <t xml:space="preserve">PRESTAR EL SERVICIO DE ACCIONES TÉCNICAS, METODOLÓGICAS, OPERATIVAS Y LOGÍSTICAS PARA IMPLEMENTAR ESTRATEGIAS DE RECONOCIMIENTO DE LOS SABERES ANCESTRALES EN MEDICINA EN LA LOCALIDAD DE SAN CRISTÓBAL. </t>
  </si>
  <si>
    <t>FDLSC-CTOI-670-2022</t>
  </si>
  <si>
    <t>FDLSC-CD-354-2022</t>
  </si>
  <si>
    <t>CABILDO INDIGENA INGA DE BOGOTÁ D.C</t>
  </si>
  <si>
    <t>Un (1) mes</t>
  </si>
  <si>
    <t>https://community.secop.gov.co/Public/Tendering/OpportunityDetail/Index?noticeUID=CO1.NTC.3684953&amp;isFromPublicArea=True&amp;isModal=true&amp;asPopupView=true</t>
  </si>
  <si>
    <t>CONTRATAR LA FABRICACION, ADQUISICIÓN, SUMINISTRO, INSTALACIÓN Y TRANSPORTE, DEL BIEN MUEBLE MODULAR, COMO CAMPUS CULTURAL PARA LA ALCALDIA LOCAL DE SAN CRISTÓBAL</t>
  </si>
  <si>
    <t>FDLSC-CPS-671-2022</t>
  </si>
  <si>
    <t>FDLSC-SAMC-012-2022</t>
  </si>
  <si>
    <t>LIMACOR MY S A S</t>
  </si>
  <si>
    <t>https://community.secop.gov.co/Public/Tendering/OpportunityDetail/Index?noticeUID=CO1.NTC.3634226&amp;isFromPublicArea=True&amp;isModal=true&amp;asPopupView=true</t>
  </si>
  <si>
    <t>PRESTAR SUS SERVICIOS DE APOYO ASISTENCIAL PARA VERIFICAR EL CUMPLIMIENTO DE LOS ACUERDOS CIUDADANOS SOBRE USO ADECUADO DEL ESPACIO PÚBLICO, LA PROMOCIÓN DE MEDIOS DE TRANSPORTE NO MOTORIZADOS Y LA PROMOCIÓN DE LA FORMALIDAD DE LOS VENDEDORES Y VENDEDORAS INFORMALES, CELEBRADOS EN EL MARCO DEL PROYECTO 1835 POR UN BUEN USO DEL ESPACIO PÚBLICO EN SAN CRISTÓBAL</t>
  </si>
  <si>
    <t>FDLSC-CPS-672-2022</t>
  </si>
  <si>
    <t>FDLSC-CD-355-2022</t>
  </si>
  <si>
    <t>DIANA MARCELA LEMUS</t>
  </si>
  <si>
    <t>https://community.secop.gov.co/Public/Tendering/OpportunityDetail/Index?noticeUID=CO1.NTC.3691782&amp;isFromPublicArea=True&amp;isModal=true&amp;asPopupView=true</t>
  </si>
  <si>
    <t>FDLSC-CPS-673-2022</t>
  </si>
  <si>
    <t>FDLSC-CPS-674-2022</t>
  </si>
  <si>
    <t>EDUARD FABIAN RUCINQUE RODRIGUEZ</t>
  </si>
  <si>
    <t>FDLSC-CPS-675-2022</t>
  </si>
  <si>
    <t>LEIDY JACQELINE DUARTE MORA</t>
  </si>
  <si>
    <t>FDLSC-CPS-676-2022</t>
  </si>
  <si>
    <t>FDLSC-CPS-677-2022</t>
  </si>
  <si>
    <t xml:space="preserve">CLAUDIA ROCIO SANDOVAL VELOZA	</t>
  </si>
  <si>
    <t>GINA MIREYA TORRES BARON</t>
  </si>
  <si>
    <t>FDLSC-CPS-678-2022</t>
  </si>
  <si>
    <t>CESÁREO ESPINOZA MONTEALEGRE</t>
  </si>
  <si>
    <t>FDLSC-CPS-679-2022</t>
  </si>
  <si>
    <t xml:space="preserve">FDLSC-CPS-680-2022	</t>
  </si>
  <si>
    <t>MARIA ISABEL MATAMOROS GONZALEZ</t>
  </si>
  <si>
    <t>FDLSC-CPS-681-2022</t>
  </si>
  <si>
    <t>JULY ANDREA MARTINEZ BOGOTA</t>
  </si>
  <si>
    <t>FDLSC-CPS-682-2022</t>
  </si>
  <si>
    <t>JOHANA ANDREA PINILLA NOVA</t>
  </si>
  <si>
    <t>FDLSC-CPS-683-2022</t>
  </si>
  <si>
    <t>ROIBER LUIS BARRIOS GALARCIO</t>
  </si>
  <si>
    <t>FDLSC-CPS-684-2022</t>
  </si>
  <si>
    <t>MILLER JOHANNY SALAS ACEVEDO</t>
  </si>
  <si>
    <t>FDLSC-CPS-685-2022</t>
  </si>
  <si>
    <t>KEVIN DANIEL PULIDO ROMERO</t>
  </si>
  <si>
    <t>FDLSC-CPS-686-2022</t>
  </si>
  <si>
    <t xml:space="preserve">JULIAN HERNANDEZ MOJICA	</t>
  </si>
  <si>
    <t>FDLSC-CPS-687-2022</t>
  </si>
  <si>
    <t>O21202020080585330</t>
  </si>
  <si>
    <t>Servicios de limpieza general</t>
  </si>
  <si>
    <t>SELECCIÓN ABREVIADA POR ACUERDO MARCO DE PRECIOS</t>
  </si>
  <si>
    <t>CONTRATAR LA PRESTACIÓN DE SERVICIO Y SUMINISTRO DE ASEO Y CAFETERÍA PARA LAS INSTALACIONES DE LA ALCALDÍA LOCAL DE SAN CRISTOBAL SUS SEDES Y LA JUNTA ADMINISTRADORA LOCAL, DE CONFORMIDAD CON LAS DISPOSICIONES TÉCNICAS ESTABLECIDAS EN EL ACUERDO MARCO DE PRECIOS No CCE-972-AMP-2019</t>
  </si>
  <si>
    <t>LADOINSA LABORES DOTACIONES INDUSTRIALES S.A.S</t>
  </si>
  <si>
    <t>MARIA FERNANDA GÓMEZ CARDONA</t>
  </si>
  <si>
    <t>96 DIAS + 48 DIAS</t>
  </si>
  <si>
    <t>13 MESES 24 DIAS</t>
  </si>
  <si>
    <t>https://colombiacompra.gov.co/tienda-virtual-del-estado-colombiano/ordenes-compra/85202</t>
  </si>
  <si>
    <t>MONICA ALEXANDRA GÓMEZ SARMIENTO</t>
  </si>
  <si>
    <t>20235410000163</t>
  </si>
  <si>
    <t>O21202020080383143</t>
  </si>
  <si>
    <t>Software originales</t>
  </si>
  <si>
    <t>SELECCIÓN ABREVIADA POR INSTRUMENTO DE GREGACIÓN DE DEMANDA</t>
  </si>
  <si>
    <t>“ADQUISICION DE LICENCIAS MICROSOFT OFFICE 365 - E 1 PARA EL FONDO DE DESARROLLO LOCAL DE SAN CRISTOBAL MEDIANTE EL IAD
CCE-139-2020”.</t>
  </si>
  <si>
    <t>UT Soft IG 3</t>
  </si>
  <si>
    <t>JOSE BERNARDO GARCÍA AGAMEZ</t>
  </si>
  <si>
    <t>https://colombiacompra.gov.co/tienda-virtual-del-estado-colombiano/ordenes-compra/94333</t>
  </si>
  <si>
    <t>JULIETH MARTINEZ</t>
  </si>
  <si>
    <t>ADQUIRIR LA ACTUALIZACIÓN Y SOPORTE PARA LAS LICENCIAS DE PROPIEDAD DEL FONDO DE DESARROLLO LOCAL DE SAN CRISTÓBAL,
ARCGIS BASIC SINGLE Y ARCGIS STANDARD CONCURRENT</t>
  </si>
  <si>
    <t>ESRI COLOMBIA SAS</t>
  </si>
  <si>
    <t>ESTEFANÍA CASALLAS</t>
  </si>
  <si>
    <t>https://colombiacompra.gov.co/tienda-virtual-del-estado-colombiano/ordenes-compra/96030</t>
  </si>
  <si>
    <t>COMPRAVENTA DE MOBILIARIO PARA LAS DIFERENTES DEPENDENCIAS DE LA ALCALDIA LOCAL DE SAN CRISTOBAL</t>
  </si>
  <si>
    <t>CAJA COLOMBIANA DE SUBSIDIO FAMILIAR COL SUBSIDIO</t>
  </si>
  <si>
    <t>https://colombiacompra.gov.co/tienda-virtual-del-estado-colombiano/ordenes-compra/100283</t>
  </si>
  <si>
    <t>CONTRATAR LA ADQUISICIÓN DE EQUIPOS TECNOLÓGICOS QUE INCIDAN EN EL FORTALECIMIENTO INSTITUCIONAL Y FOMENTO DE LA PARTICIPACIÓN CIUDADANA A TRAVÉS DE LA ESTRATEGIA GOBIERNO ABIERTO - LOTE II: TABLETAS DIGITALES - (LOTE 5 ACUERDO MARCO DE PRECIOS)</t>
  </si>
  <si>
    <t>XOREX DE COLOMBIA S A S</t>
  </si>
  <si>
    <t>https://colombiacompra.gov.co/tienda-virtual-del-estado-colombiano/ordenes-compra/102779</t>
  </si>
  <si>
    <t>JULIETH ANDREA MARTÍNEZ TOVAR</t>
  </si>
  <si>
    <t>CONTRATAR LA ADQUISICIÓN DE EQUIPOS TECNOLÓGICOS QUE INCIDAN EN EL FORTALECIMIENTO INSTITUCIONAL Y FOMENTO DE LA PARTICIPACIÓN CIUDADANA A TRAVÉS DE LA ESTRATEGIA GOBIERNO ABIERTO - LOTE IV: PANTALLA INTERACTIVA Y VIDEOPROYECTOR (LOTE 13 ACUERDO MARCO DE PRECIOS)</t>
  </si>
  <si>
    <t>KEY MARKET SAS - EN REORGANIZACION</t>
  </si>
  <si>
    <t>https://colombiacompra.gov.co/tienda-virtual-del-estado-colombiano/ordenes-compra/102821</t>
  </si>
  <si>
    <t>CONTRATAR LA ADQUISICIÓN DE EQUIPOS TECNOLÓGICOS QUE INCIDAN EN EL FORTALECIMIENTO INSTITUCIONAL Y FOMENTO DE LA PARTICIPACIÓN CIUDADANA A TRAVÉS DE LA ESTRATEGIA GOBIERNO ABIERTO - LOTE 1: COMPUTADORES PORTATILES Y DISCOS DUROS EXTERNOS (LOTE 6 ACUERDO MARCO DE PRECIOS)</t>
  </si>
  <si>
    <t>SUMIMAS S A S</t>
  </si>
  <si>
    <t>https://colombiacompra.gov.co/tienda-virtual-del-estado-colombiano/ordenes-compra/102973</t>
  </si>
  <si>
    <t>CONTRATAR LA ADQUISICIÓN DE EQUIPOS TECNOLÓGICOS QUE INCIDAN EN EL FORTALECIMIENTO INSTITUCIONAL Y FOMENTO DE LA PARTICIPACIÓN CIUDADANA A TRAVÉS DE LA ESTRATEGIA GOBIERNO ABIERTO LOTE III: IMPRESORAS PORTATILES (LOTE 11 ACUERDO MARCO DE PRECIOS)</t>
  </si>
  <si>
    <t>https://colombiacompra.gov.co/tienda-virtual-del-estado-colombiano/ordenes-compra/103056</t>
  </si>
  <si>
    <t>DIGITO VERIFICACION</t>
  </si>
  <si>
    <t>PLAZO INICIAL MESES</t>
  </si>
  <si>
    <t>ESTADO DEL CONTRATO(juridico)</t>
  </si>
  <si>
    <t>ESTADO ACTUAL EN SECOP - PERO ESTA TERMINADO</t>
  </si>
  <si>
    <t>PLATAFORMA</t>
  </si>
  <si>
    <t>SIPSE</t>
  </si>
  <si>
    <t>CUPOS SIPSE POR PROCESO</t>
  </si>
  <si>
    <t>VALOR MENSUAL SIPSE 2023</t>
  </si>
  <si>
    <t>APROBACION</t>
  </si>
  <si>
    <t>SOLICITUD DOCUMENTOS</t>
  </si>
  <si>
    <t>FECHA DE ASIGNACIÓN</t>
  </si>
  <si>
    <t>MEMO SOLICITUD CRP</t>
  </si>
  <si>
    <t>FECHA REVISIÓN</t>
  </si>
  <si>
    <t>RECIBIDO</t>
  </si>
  <si>
    <t>SEMAFORO</t>
  </si>
  <si>
    <t>FECHA SUSCRIPCION CONTRATO SECOP</t>
  </si>
  <si>
    <t>ID CONTRATO EN SECOP</t>
  </si>
  <si>
    <t>PLAZO EN DIAS</t>
  </si>
  <si>
    <t>CARGUE ACTA DE INICIO EN SECOP</t>
  </si>
  <si>
    <t>CDP</t>
  </si>
  <si>
    <t>FECHA CDP</t>
  </si>
  <si>
    <t>FECHA  EXPEDICIÓN DEL CRP</t>
  </si>
  <si>
    <t>CARGUE RP SECOP</t>
  </si>
  <si>
    <t>FECHA COBERTURA ARL</t>
  </si>
  <si>
    <t>RIESGO ARL</t>
  </si>
  <si>
    <t>RIESGO EST. PREVIO</t>
  </si>
  <si>
    <t>NÚMERO DE PÓLIZA</t>
  </si>
  <si>
    <t>ASEGURADORA</t>
  </si>
  <si>
    <t>FECHA DE EXPEDICIÓN DE LA PÓLIZA</t>
  </si>
  <si>
    <t>FECHA DE INICIO DE COBERTURA</t>
  </si>
  <si>
    <t>FECHA FINAL DE COBERTURA</t>
  </si>
  <si>
    <t>CARGUE APROBACIÓN DE PÓLIZA SECOP</t>
  </si>
  <si>
    <t xml:space="preserve">Sujetos de Especial Protección Constitucional </t>
  </si>
  <si>
    <t>INSCRIPCIÓN A TALENTO NO PALANCA</t>
  </si>
  <si>
    <t>NIVEL DE ESTUDIO</t>
  </si>
  <si>
    <t>GENERO</t>
  </si>
  <si>
    <t>CONTRATOS CON OTRAS ENTIDADES</t>
  </si>
  <si>
    <t>NACIONALIDAD DEL CONTRATISTA</t>
  </si>
  <si>
    <t>SECOP II</t>
  </si>
  <si>
    <t>ALMACÉN</t>
  </si>
  <si>
    <t>OK</t>
  </si>
  <si>
    <t>VERDE</t>
  </si>
  <si>
    <t>NO</t>
  </si>
  <si>
    <t>JURIDICA</t>
  </si>
  <si>
    <t>COLOMBIANA</t>
  </si>
  <si>
    <t>ROJO</t>
  </si>
  <si>
    <t>SAN CRISTÓBAL AL SERVICIO DE LA CIUDADANIA</t>
  </si>
  <si>
    <t>CONTRATO DE PRESTACIÓN DE SERVICIOS PROFESIONALES Y/O APOYO A LA GESTIÓN</t>
  </si>
  <si>
    <t>PRESTAR SERVICIOS DE APOYO TÉCNICO AL ÁREA DE GESTIÓN DEL DESARROLLO LOCAL EN ACTIVIDADES DE CONTRATACIÓN, PARA FORTALECER LAS ETAPAS PRECONTRACTUALES Y CONTRACTUALES DE ACUERDO CON EL PLAN ANUAL DE ADQUISICIONES DE LA ALCALDÍA LOCAL DE SAN CRISTÓBAL.</t>
  </si>
  <si>
    <t>FDLSC-CPS-009-2023</t>
  </si>
  <si>
    <t>https://community.secop.gov.co/Public/Tendering/OpportunityDetail/Index?noticeUID=CO1.NTC.3825896&amp;isFromPublicArea=True&amp;isModal=true&amp;asPopupView=true</t>
  </si>
  <si>
    <t>LUZ NELLY CARREÑO PEREZ</t>
  </si>
  <si>
    <t>PRIMERA</t>
  </si>
  <si>
    <t>DIANA</t>
  </si>
  <si>
    <t>Terminación anticipada</t>
  </si>
  <si>
    <t>CO1.PCCNTR.4464647</t>
  </si>
  <si>
    <t>SI</t>
  </si>
  <si>
    <t xml:space="preserve">39-44-101146191 </t>
  </si>
  <si>
    <t>SEGUROS DEL ESTADO</t>
  </si>
  <si>
    <t>24/01/2023_x000D_</t>
  </si>
  <si>
    <t>31/01/2024_x000D_</t>
  </si>
  <si>
    <t>TÉCNICO</t>
  </si>
  <si>
    <t>FEMENINO</t>
  </si>
  <si>
    <t>PRESTAR LOS SERVICIOS PROFESIONALES ESPECIALIZADOS AL DESPACHO DEL ALCALDE LOCAL PARA ORIENTAR EN TEMAS DE DERECHO ADMINISTRATIVO Y CONTRACTUAL, EN EL MARCO DE LAS NECESIDADES DEL FONDO DE DESARROLLO LOCAL.</t>
  </si>
  <si>
    <t>FDLSC-CPS-010-2023</t>
  </si>
  <si>
    <t>https://community.secop.gov.co/Public/Tendering/OpportunityDetail/Index?noticeUID=CO1.NTC.3824569&amp;isFromPublicArea=True&amp;isModal=true&amp;asPopupView=true</t>
  </si>
  <si>
    <t>CO1.PCCNTR.4463606</t>
  </si>
  <si>
    <t>660-47-994000023069</t>
  </si>
  <si>
    <t>ASEGURADORA SOLIDARIA DE COLOMBIA</t>
  </si>
  <si>
    <t>23/01/2023_x000D_</t>
  </si>
  <si>
    <t>25/06/2024_x000D_</t>
  </si>
  <si>
    <t>POSGRADO</t>
  </si>
  <si>
    <t>MASCULINO</t>
  </si>
  <si>
    <t>SI(ESCUELA SUPERIOR DE ADM PUBLICA)</t>
  </si>
  <si>
    <t>PRESTAR SUS SERVICIOS PROFESIONALES ESPECIALIZADOS PARA APOYAR TÉCNICAMENTE AL DESPACHO EN LA REVISIÓN Y SEGUIMIENTO DE TODOS LOS PROCESOS RELACIONADOS CON ENTES DE CONTROL Y LOS RESPECTIVOS PROCEDIMIENTOS DE IMPLEMENTACIÓN Y FORTALECIMIENTO DEL SISTEMA INTEGRADO DE GESTIÓN DE LA ALCALDÍA LOCAL DE SAN CRISTÓBAL.</t>
  </si>
  <si>
    <t>FDLSC-CPS-011-2023</t>
  </si>
  <si>
    <t>https://community.secop.gov.co/Public/Tendering/OpportunityDetail/Index?noticeUID=CO1.NTC.3827181&amp;isFromPublicArea=True&amp;isModal=true&amp;asPopupView=true</t>
  </si>
  <si>
    <t>DESPACHO - REFERENTE</t>
  </si>
  <si>
    <t>CO1.PCCNTR.4465827</t>
  </si>
  <si>
    <t>660 47 994000023072</t>
  </si>
  <si>
    <t>23/05/2024_x000D_</t>
  </si>
  <si>
    <t>PRESTAR SUS SERVICIOS PROFESIONALES ESPECIALIZADOS PARA APOYAR AL DESPACHO DEL ALCALDE LOCAL EN EL FORTALECIMIENTO DE CAPACIDADES INSTITUCIONALES Y SECTORIALES EN ARTICULACIÓN CON LOS EQUIPOS DE LA ALCALDIA LOCAL DE SAN CRISTÓBAL ENCARGADOS DE LA GESTIÓN.</t>
  </si>
  <si>
    <t>FDLSC-CPS-012-2023</t>
  </si>
  <si>
    <t>https://community.secop.gov.co/Public/Tendering/OpportunityDetail/Index?noticeUID=CO1.NTC.3836104&amp;isFromPublicArea=True&amp;isModal=true&amp;asPopupView=true</t>
  </si>
  <si>
    <t>CO1.PCCNTR.4474212</t>
  </si>
  <si>
    <t xml:space="preserve">25-46-101025040 </t>
  </si>
  <si>
    <t>25/01/2023_x000D_</t>
  </si>
  <si>
    <t>01/02/2024_x000D_</t>
  </si>
  <si>
    <t>SI( ART)</t>
  </si>
  <si>
    <t>PRESTAR LOS SERVICIOS DE APOYO TÉCNICO A LA GESTIÓN DE LA ALCALDÍA LOCAL DE SAN CRISTÓBAL EN EL DESARROLLO DE ACTIVIDADES DE REACTIVACIÓN ECONÓMICA, ACOMPAÑAMIENTO EN CAMPO Y PARTICIPACIÓN EN LOS PROCESOS NECESARIOS PARA LA CORRECTA EJECUCIÓN DE LOS EVENTOS RELACIONADOS Y DE LAS NECESIDADES DE LA ALCALDÍA LOCAL.</t>
  </si>
  <si>
    <t>FDLSC-CPS-013-2023</t>
  </si>
  <si>
    <t xml:space="preserve">LUIS ALFONSO MIRANDA RODRIGUEZ	</t>
  </si>
  <si>
    <t>https://community.secop.gov.co/Public/Tendering/OpportunityDetail/Index?noticeUID=CO1.NTC.3828481&amp;isFromPublicArea=True&amp;isModal=true&amp;asPopupView=true</t>
  </si>
  <si>
    <t>REACTIVACIÓN</t>
  </si>
  <si>
    <t>CO1.PCCNTR.4467730</t>
  </si>
  <si>
    <t xml:space="preserve">17-44-101208057 </t>
  </si>
  <si>
    <t>28/06/2024_x000D_</t>
  </si>
  <si>
    <t>PRESTAR SUS SERVICIOS TÉCNICOS PARA LA GESTIÓN DEL RIESGO, A LA LUZ DEL PLAN DE DESARROLLO 2021-2024 "UN NUEVO CONTRATO AMBIENTAL Y SOCIAL PARA SAN CRISTÓBAL"</t>
  </si>
  <si>
    <t>FDLSC-CPS-014-2023</t>
  </si>
  <si>
    <t>INES GISSELL GUINEA LINARES</t>
  </si>
  <si>
    <t>https://community.secop.gov.co/Public/Tendering/OpportunityDetail/Index?noticeUID=CO1.NTC.3841756&amp;isFromPublicArea=True&amp;isModal=true&amp;asPopupView=true</t>
  </si>
  <si>
    <t>CO1.PCCNTR.4479145</t>
  </si>
  <si>
    <t xml:space="preserve">14-46-101084444 </t>
  </si>
  <si>
    <t>26/01/2023_x000D_</t>
  </si>
  <si>
    <t>PRESTAR SUS SERVICIOS DE APOYO ASISTENCIAL PARA LA GESTIÓN DEL RIESGO, EN EL MARCO DE LOS VIGÍAS DEL RIESGO DE LA LOCALIDAD DE SAN CRISTÓBAL, A LA LUZ DEL PLAN DE DESARROLLO 2021-2024.</t>
  </si>
  <si>
    <t>FDLSC-CPS-015-2023</t>
  </si>
  <si>
    <t>https://community.secop.gov.co/Public/Tendering/OpportunityDetail/Index?noticeUID=CO1.NTC.3828233&amp;isFromPublicArea=True&amp;isModal=true&amp;asPopupView=true</t>
  </si>
  <si>
    <t>DECIMOSEXTA APROBACIÓN</t>
  </si>
  <si>
    <t>CO1.PCCNTR.4467225</t>
  </si>
  <si>
    <t>21-46-101065857</t>
  </si>
  <si>
    <t>BACHILLER</t>
  </si>
  <si>
    <t>FDLSC-CPS-016-2023</t>
  </si>
  <si>
    <t>CO1.PCCNTR.4484167</t>
  </si>
  <si>
    <t xml:space="preserve">21-46-101058870 </t>
  </si>
  <si>
    <t>26/03/2024_x000D_</t>
  </si>
  <si>
    <t>SI(ALCALDIA BOSA)</t>
  </si>
  <si>
    <t>PRESTAR SU SERVICIOS TÉCNICOS PARA EL APOYO A LOS PROCESOS DE SALUD DEL FONDO DE DESARROLLO LOCAL DE SAN CRISTÓBAL EN MATERIA ADMINISTRATIVA, ASÍ COMO LABORES DE CAMPO</t>
  </si>
  <si>
    <t>FDLSC-CPS-017-2023</t>
  </si>
  <si>
    <t>LUZ DARY HERRERA HERRERA</t>
  </si>
  <si>
    <t>https://community.secop.gov.co/Public/Tendering/OpportunityDetail/Index?noticeUID=CO1.NTC.3853604&amp;isFromPublicArea=True&amp;isModal=true&amp;asPopupView=true</t>
  </si>
  <si>
    <t>ELISA ARACELY VARGAS</t>
  </si>
  <si>
    <t>CO1.PCCNTR.4489467</t>
  </si>
  <si>
    <t xml:space="preserve">14-46-101084665 </t>
  </si>
  <si>
    <t>27/01/2023_x000D_</t>
  </si>
  <si>
    <t>30/06/2024_x000D_</t>
  </si>
  <si>
    <t>FDLSC-CPS-018-2023</t>
  </si>
  <si>
    <t>https://community.secop.gov.co/Public/Tendering/OpportunityDetail/Index?noticeUID=CO1.NTC.3833934&amp;isFromPublicArea=True&amp;isModal=true&amp;asPopupView=true</t>
  </si>
  <si>
    <t>GLORIA ISABEL CASTILLO GARCIA</t>
  </si>
  <si>
    <t>CO1.PCCNTR.4472513</t>
  </si>
  <si>
    <t>11-46-101031747</t>
  </si>
  <si>
    <t>FDLSC-CPS-019-2023</t>
  </si>
  <si>
    <t>https://community.secop.gov.co/Public/Tendering/OpportunityDetail/Index?noticeUID=CO1.NTC.3836422&amp;isFromPublicArea=True&amp;isModal=False</t>
  </si>
  <si>
    <t>CO1.PCCNTR.4474342</t>
  </si>
  <si>
    <t xml:space="preserve">33-44-101234972 </t>
  </si>
  <si>
    <t>30/10/2023_x000D_</t>
  </si>
  <si>
    <t>FDLSC-CPS-020-2023</t>
  </si>
  <si>
    <t>https://community.secop.gov.co/Public/Tendering/OpportunityDetail/Index?noticeUID=CO1.NTC.3838762&amp;isFromPublicArea=True&amp;isModal=true&amp;asPopupView=true</t>
  </si>
  <si>
    <t>CO1.PCCNTR.4476695</t>
  </si>
  <si>
    <t xml:space="preserve">17-44-101208078 </t>
  </si>
  <si>
    <t>24/03/2024_x000D_</t>
  </si>
  <si>
    <t>PRESTAR SERVICIOS PROFESIONALES PARATRAMITAR  LAS  ETAPAS  PRECONTRACTUALES  Y  CONTRACTUALES,  ASI  COMO  EN  LAPROYECCIÓN  DE  LOS  DIFERENTES  DOCUMENTOS  QUE  SE  REQUIERAN  EN  LAS  CITADASETAPAS, DE ACUERDO CON EL PLAN ANUAL DE ADQUISICIONES Y EL PLAN DE CONTRATACIÓNQUE ADELANTE EL FONDO DE DESARROLLO LOCAL DE SAN CRISTÓBAL</t>
  </si>
  <si>
    <t>FDLSC-CPS-021-2023</t>
  </si>
  <si>
    <t xml:space="preserve">MARIA FERNANDA GOMEZ CARDONA </t>
  </si>
  <si>
    <t>https://community.secop.gov.co/Public/Tendering/OpportunityDetail/Index?noticeUID=CO1.NTC.3844931&amp;isFromPublicArea=True&amp;isModal=False</t>
  </si>
  <si>
    <t>CO1.PCCNTR.4483366</t>
  </si>
  <si>
    <t xml:space="preserve">15-44-101274281 </t>
  </si>
  <si>
    <t>30/03/2024_x000D_</t>
  </si>
  <si>
    <t>PROFESIONAL</t>
  </si>
  <si>
    <t>FDLSC-CPS-022-2023</t>
  </si>
  <si>
    <t xml:space="preserve">LIGIA MARGARITA DE JESUS MOGOLLON BEHAINE </t>
  </si>
  <si>
    <t>https://community.secop.gov.co/Public/Tendering/OpportunityDetail/Index?noticeUID=CO1.NTC.3834913&amp;isFromPublicArea=True&amp;isModal=true&amp;asPopupView=true</t>
  </si>
  <si>
    <t>CO1.PCCNTR.4473125</t>
  </si>
  <si>
    <t xml:space="preserve">33-44-101234813 </t>
  </si>
  <si>
    <t>05/02/2024_x000D_</t>
  </si>
  <si>
    <t>SI(DEFENSORIA DEL PUEBLO)</t>
  </si>
  <si>
    <t xml:space="preserve">PRESTAR SERVICIOS PROFESIONALES ESPECIALIZADOS PARA LA FORMULACIÓN, EVALUACIÓN Y SEGUIMIENTO DE LOS PROYECTOS DE GESTIÓN AMBIENTAL, EN CUMPLIMIENTO A LAS METAS ESTABLECIDAS EN EL PLAN DE DESARROLLO LOCAL 2021 2024 </t>
  </si>
  <si>
    <t>FDLSC-CPS-023-2023</t>
  </si>
  <si>
    <t>https://community.secop.gov.co/Public/Tendering/OpportunityDetail/Index?noticeUID=CO1.NTC.3835860&amp;isFromPublicArea=True&amp;isModal=False</t>
  </si>
  <si>
    <t>AMBIENTE-REFERENTE</t>
  </si>
  <si>
    <t>CO1.PCCNTR.4473795</t>
  </si>
  <si>
    <t>SEGUROS DE CREDITO Y CUMPLIMIENTO</t>
  </si>
  <si>
    <t>28/03/2024_x000D_</t>
  </si>
  <si>
    <t>APOYAR AL ALCALDE LOCAL EN LA FORMULACIÓN, SEGUIMIENTO E IMPLEMENTACION DE LA ESTRATEGIA LOCAL PARA LA TERMINACIÓN JURIDICA O INACTIVACION DE LAS ACTUACIONES ADMINISTRATIVAS QUE CURSAN EN LA ALCALDÍA LOCAL</t>
  </si>
  <si>
    <t>FDLSC-CPS-024-2023</t>
  </si>
  <si>
    <t>https://community.secop.gov.co/Public/Tendering/ContractNoticePhases/View?PPI=CO1.PPI.22744836&amp;isFromPublicArea=True&amp;isModal=False</t>
  </si>
  <si>
    <t>CO1.PCCNTR.4529559</t>
  </si>
  <si>
    <t xml:space="preserve">11-44-101197177 </t>
  </si>
  <si>
    <t>01/02/2023_x000D_</t>
  </si>
  <si>
    <t>03/11/2023_x000D_</t>
  </si>
  <si>
    <t>SI( ALCALDIA TEUSAQUILLO)</t>
  </si>
  <si>
    <t>EL CONTRATISTA PRESTARA SUS SERVICIOS PROFESIONALES AL FONDO DE DESARROLLO LOCAL DE SAN CRISTOBAL EN EL MARCO DEL PLAN DE DESARROLLO 2021- 2024, REALIZANDO LA FORMULACION DE LOS PROYECTOS DE FUNCIONAMIENTO Y SEGUIMIENTO A LOS MISMOS Y LAS DEMAS ACTIVIDADES QUE SE GENEREN.”</t>
  </si>
  <si>
    <t>FDLSC-CPS-025-2023</t>
  </si>
  <si>
    <t>https://community.secop.gov.co/Public/Tendering/OpportunityDetail/Index?noticeUID=CO1.NTC.3846173&amp;isFromPublicArea=True&amp;isModal=true&amp;asPopupView=true</t>
  </si>
  <si>
    <t>ADMINISTRATIVA-REFERENTE</t>
  </si>
  <si>
    <t>CO1.PCCNTR.4483544</t>
  </si>
  <si>
    <t xml:space="preserve">14-46-101084539 </t>
  </si>
  <si>
    <t>31/03/2024_x000D_</t>
  </si>
  <si>
    <t>PRESTAR SUS SERVICIOS TÉCNICOS PARA EL SEGUIMIENTO Y APOYO EN LAS ACTIVIDADES RELACIONADAS CON LA POBLACIÓN VÍCTIMA DE LA LOCALIDAD</t>
  </si>
  <si>
    <t>FDLSC-CPS-026-2023</t>
  </si>
  <si>
    <t>https://community.secop.gov.co/Public/Tendering/OpportunityDetail/Index?noticeUID=CO1.NTC.3841241&amp;isFromPublicArea=True&amp;isModal=true&amp;asPopupView=true</t>
  </si>
  <si>
    <t>VÍCTIMAS</t>
  </si>
  <si>
    <t>CO1.PCCNTR.4478476</t>
  </si>
  <si>
    <t xml:space="preserve">21-44-101404482 </t>
  </si>
  <si>
    <t>25/10/2023_x000D_</t>
  </si>
  <si>
    <t>PRESTACIÓN DE SERVICIOS TECNICOS, PARA EL LEVANTAMIENTO DE INFORMACIÓN, TRAMITES ADMINISTRATIVOS, ACOMPAÑAMIENTO Y ORIENTACIÓN, DERIVADOS DE LA ATENCIÓN A LA MUJER Y A LA COMUNIDAD, EN EL MARCO DEL PROYECTO DE INVERSION Y EL PLAN DE DESARROLLO LOCAL 2021-2024</t>
  </si>
  <si>
    <t>FDLSC-CPS-027-2023</t>
  </si>
  <si>
    <t>https://community.secop.gov.co/Public/Tendering/ContractNoticePhases/View?PPI=CO1.PPI.22765582&amp;isFromPublicArea=True&amp;isModal=False</t>
  </si>
  <si>
    <t>MUJER Y GÉNERO</t>
  </si>
  <si>
    <t>CO1.PCCNTR.4486985</t>
  </si>
  <si>
    <t xml:space="preserve">21-46-101059772 </t>
  </si>
  <si>
    <t>31/01/2023_x000D_</t>
  </si>
  <si>
    <t>FDLSC-CPS-028-2023</t>
  </si>
  <si>
    <t>https://community.secop.gov.co/Public/Tendering/OpportunityDetail/Index?noticeUID=CO1.NTC.3848225&amp;isFromPublicArea=True&amp;isModal=true&amp;asPopupView=true</t>
  </si>
  <si>
    <t>CO1.PCCNTR.4485109</t>
  </si>
  <si>
    <t xml:space="preserve">21-46-101058851 </t>
  </si>
  <si>
    <t>26/01/2024_x000D_</t>
  </si>
  <si>
    <t>FDLSC-CPS-029-2023</t>
  </si>
  <si>
    <t>CO1.PCCNTR.4482329</t>
  </si>
  <si>
    <t xml:space="preserve">21-46-101058836 </t>
  </si>
  <si>
    <t>FDLSC-CPS-030-2023</t>
  </si>
  <si>
    <t>MANUEL ALEJANDRO GONZALEZ DELVASTO</t>
  </si>
  <si>
    <t>DECIMOSEPTIMA APROBACIÓN</t>
  </si>
  <si>
    <t>CO1.PCCNTR.4483774</t>
  </si>
  <si>
    <t>21-46-101066119</t>
  </si>
  <si>
    <t>SI( SUPER NOTARIADO REGISTRO)</t>
  </si>
  <si>
    <t>FDLSC-CPS-031-2023</t>
  </si>
  <si>
    <t>https://community.secop.gov.co/Public/Tendering/OpportunityDetail/Index?noticeUID=CO1.NTC.3876576&amp;isFromPublicArea=True&amp;isModal=true&amp;asPopupView=true</t>
  </si>
  <si>
    <t>CO1.PCCNTR.4514802</t>
  </si>
  <si>
    <t xml:space="preserve">15-46-101032766 </t>
  </si>
  <si>
    <t>09/03/2023_x000D_</t>
  </si>
  <si>
    <t>01/07/2024_x000D_</t>
  </si>
  <si>
    <t>APOYAR LAS INSPECCIONES DE POLICÍA CON EL INGRESO DE INFORMACIÓN, USO Y APROPIACIÓN DE LOS SISTEMAS DE INFORMACIÓN VIGENTES DISPUESTOS PARA LAS ACTUACIONES DE POLICÍA</t>
  </si>
  <si>
    <t>FDLSC-CPS-032-2023</t>
  </si>
  <si>
    <t>https://community.secop.gov.co/Public/Tendering/OpportunityDetail/Index?noticeUID=CO1.NTC.3851616&amp;isFromPublicArea=True&amp;isModal=true&amp;asPopupView=true</t>
  </si>
  <si>
    <t>CO1.PCCNTR.4488060</t>
  </si>
  <si>
    <t xml:space="preserve">14-46-101084526 </t>
  </si>
  <si>
    <t>FDLSC-CPS-033-2023</t>
  </si>
  <si>
    <t>CO1.PCCNTR.4484070</t>
  </si>
  <si>
    <t>660-47-994000023097</t>
  </si>
  <si>
    <t>SI ( DEFENSORIA ESPACIO PUBLICO)</t>
  </si>
  <si>
    <t>FDLSC-CPS-034-2023</t>
  </si>
  <si>
    <t>CO1.PCCNTR.4484802</t>
  </si>
  <si>
    <t xml:space="preserve">14-46-101084625 </t>
  </si>
  <si>
    <t>SI( DEFENSORIA DEL PUEBLO)</t>
  </si>
  <si>
    <t>FDLSC-CPS-035-2023</t>
  </si>
  <si>
    <t>https://community.secop.gov.co/Public/Tendering/OpportunityDetail/Index?noticeUID=CO1.NTC.3857647&amp;isFromPublicArea=True&amp;isModal=true&amp;asPopupView=true</t>
  </si>
  <si>
    <t>SEGUNDA</t>
  </si>
  <si>
    <t>CO1.PCCNTR.4493570</t>
  </si>
  <si>
    <t xml:space="preserve">17-46-101023839 </t>
  </si>
  <si>
    <t>SI( MINISTERIO DE VIVIENDA Y TERRITORIO)</t>
  </si>
  <si>
    <t>PRESTAR SUS SERVICIOS PROFESIONALES EN EL AREA DE DESARROLLO LOCAL, GESTIONANDO LOS PROCESOS CONTABLES Y FINANCIEROS, ASÍ COMO EN LOS PROCESOS DE ANALISIS, REVISIÓN Y CAUSACIÓN CONTABLE DEL PAGO DE LOS CONTRATOS DEL FONDO DE DESARROLLO LOCAL, APLICANDO LA NORMATIVIDAD VIGENTE</t>
  </si>
  <si>
    <t>FDLSC-CPS-036-2023</t>
  </si>
  <si>
    <t>JACQUELINE MORA MARTINEZ</t>
  </si>
  <si>
    <t>https://community.secop.gov.co/Public/Tendering/OpportunityDetail/Index?noticeUID=CO1.NTC.3856387&amp;isFromPublicArea=True&amp;isModal=true&amp;asPopupView=true</t>
  </si>
  <si>
    <t>GERSON SAMUEL DIAZ</t>
  </si>
  <si>
    <t>CO1.PCCNTR.4493043</t>
  </si>
  <si>
    <t xml:space="preserve">15-44-101274305 </t>
  </si>
  <si>
    <t>PRESTAR SUS SERVICIOS PROFESIONALES PARA APOYAR EN LA PRODUCCIÓN, MONTAJE Y REALIZACIÓN DE EVENTOS DE LA ALCALDÍA LOCAL PARA LA DIFUSIÓN DE CONTENIDOS Y ACTIVIDADES DE LA ENTIDAD</t>
  </si>
  <si>
    <t>FDLSC-CPS-037-2023</t>
  </si>
  <si>
    <t xml:space="preserve">MATEO ALEXANDER REINA SUÁREZ </t>
  </si>
  <si>
    <t>https://community.secop.gov.co/Public/Tendering/OpportunityDetail/Index?noticeUID=CO1.NTC.3863821&amp;isFromPublicArea=True&amp;isModal=true&amp;asPopupView=true</t>
  </si>
  <si>
    <t>JOHN JAIRO POSSE CARRERO</t>
  </si>
  <si>
    <t>CO1.PCCNTR.4499913</t>
  </si>
  <si>
    <t xml:space="preserve">14-46-101084939 </t>
  </si>
  <si>
    <t>30/01/2023_x000D_</t>
  </si>
  <si>
    <t>SI( MINISTERIO DE SALUD Y PROTECCIÓN SOCIAL)</t>
  </si>
  <si>
    <t>FDLSC-CPS-038-2023</t>
  </si>
  <si>
    <t xml:space="preserve">ERWIN JOHAN TORRES CARRION </t>
  </si>
  <si>
    <t>https://community.secop.gov.co/Public/Tendering/OpportunityDetail/Index?noticeUID=CO1.NTC.3882910&amp;isFromPublicArea=True&amp;isModal=true&amp;asPopupView=true</t>
  </si>
  <si>
    <t xml:space="preserve">SANDRA YINETH FAJARDO USAQUEN </t>
  </si>
  <si>
    <t>CO1.PCCNTR.4518374</t>
  </si>
  <si>
    <t xml:space="preserve">39-44-101146373 </t>
  </si>
  <si>
    <t>02/11/2023_x000D_</t>
  </si>
  <si>
    <t>SI(ALCALDIA RESTREPO)</t>
  </si>
  <si>
    <t>FDLSC-CPS-039-2023</t>
  </si>
  <si>
    <t>https://community.secop.gov.co/Public/Tendering/OpportunityDetail/Index?noticeUID=CO1.NTC.3932928&amp;isFromPublicArea=True&amp;isModal=true&amp;asPopupView=true</t>
  </si>
  <si>
    <t>CO1.PCCNTR.4564847</t>
  </si>
  <si>
    <t xml:space="preserve">18-46-101016768 </t>
  </si>
  <si>
    <t>06/02/2023_x000D_</t>
  </si>
  <si>
    <t>08/11/2023_x000D_</t>
  </si>
  <si>
    <t>PRESTAR SUS SERVICIOS PROFESIONALES EN EL APOYO DE LOS PROCESOS E INSTANCIAS DE PARTICIPACIÓN CIUDADANA DE CONFORMIDAD CON EL MARCO NORMATIVO APLICABLE EN LA MATERIA</t>
  </si>
  <si>
    <t>FDLSC-CPS-040-2023</t>
  </si>
  <si>
    <t>https://community.secop.gov.co/Public/Tendering/OpportunityDetail/Index?noticeUID=CO1.NTC.3982233&amp;isFromPublicArea=True&amp;isModal=true&amp;asPopupView=true</t>
  </si>
  <si>
    <t>20235420001643 -20235420001993</t>
  </si>
  <si>
    <t>CO1.PCCNTR.4607360</t>
  </si>
  <si>
    <t xml:space="preserve">21-46-101062553 </t>
  </si>
  <si>
    <t>13/02/2023_x000D_</t>
  </si>
  <si>
    <t>23/02/2024_x000D_</t>
  </si>
  <si>
    <t>PRESTAR SUS SERVICIOS DE APOYOTÉCNICO PARA LA GESTIÓN DE SEGUIMIENTO Y REPORTES RELACIONADOS CON ELSISTEMA INTEGRADO DE GESTIÓN DE CALIDAD (SIG), ORIENTADO AL DESARROLLO EFICIENTEDE PROCESOS Y PROCEDIMIENTOS EN CUMPLIMIENTO A LAS METAS ESTABLECIDAS EN EL'PLAN DE DESARROLLO LOCAL 2021-2024</t>
  </si>
  <si>
    <t>FDLSC-CPS-041-2023</t>
  </si>
  <si>
    <t>https://community.secop.gov.co/Public/Tendering/OpportunityDetail/Index?noticeUID=CO1.NTC.3932725&amp;isFromPublicArea=True&amp;isModal=true&amp;asPopupView=true</t>
  </si>
  <si>
    <t>CO1.PCCNTR.4564717</t>
  </si>
  <si>
    <t xml:space="preserve">21-46-101061233 </t>
  </si>
  <si>
    <t>16/02/2024_x000D_</t>
  </si>
  <si>
    <t>FDLSC-CPS-042-2023</t>
  </si>
  <si>
    <t>https://community.secop.gov.co/Public/Tendering/OpportunityDetail/Index?noticeUID=CO1.NTC.3875421&amp;isFromPublicArea=True&amp;isModal=true&amp;asPopupView=true</t>
  </si>
  <si>
    <t>TERCERA</t>
  </si>
  <si>
    <t>CO1.PCCNTR.4513845</t>
  </si>
  <si>
    <t xml:space="preserve">21-46-101059605 </t>
  </si>
  <si>
    <t>10/02/2024_x000D_</t>
  </si>
  <si>
    <t>PRESTAR SUS SERVICIOS TÉCNICOS PARA APOYAR LA PRESENTACIÓN Y SEGUIMIENTO DE LOS PROYECTOS DE GESTIÓN DEPORTIVA, ACTIVIDAD FÍSICA Y RECREATIVA Y APOYO EN TODOS LOS PROCESOS DEPORTIVOS DESARROLLADOS EN LA LOCALIDAD EN EL MARCO DEL PLAN DE DESARROLLO 2021-2024</t>
  </si>
  <si>
    <t>FDLSC-CPS-043-2023</t>
  </si>
  <si>
    <t>HARRISON SEBASTIAN POVEDA PATIÑO</t>
  </si>
  <si>
    <t>https://community.secop.gov.co/Public/Tendering/OpportunityDetail/Index?noticeUID=CO1.NTC.3875440&amp;isFromPublicArea=True&amp;isModal=true&amp;asPopupView=true</t>
  </si>
  <si>
    <t>CO1.PCCNTR.4513587</t>
  </si>
  <si>
    <t xml:space="preserve">14-46-101086646 </t>
  </si>
  <si>
    <t>PRESTAR SUS SERVICIOS PROFESIONALES EN TEMAS TÉCNICOS DE SEPARACIÓN EN LA FUENTE, A LA LUZ DEL PLAN DE DESARROLLO 2021-2024 UN NUEVO CONTRATO AMBIENTAL Y SOCIAL PARA SAN CRISTÓBAL.</t>
  </si>
  <si>
    <t>FDLSC-CPS-044-2023</t>
  </si>
  <si>
    <t>EDGAR RODRIGO DOMINGUEZ AMAZO</t>
  </si>
  <si>
    <t>https://community.secop.gov.co/Public/Tendering/OpportunityDetail/Index?noticeUID=CO1.NTC.3876862&amp;isFromPublicArea=True&amp;isModal=true&amp;asPopupView=true</t>
  </si>
  <si>
    <t>ANGÉLICA JOHANNA PATARROYO LONDOÑO</t>
  </si>
  <si>
    <t>CO1.PCCNTR.4513959</t>
  </si>
  <si>
    <t>380-47-994000131343</t>
  </si>
  <si>
    <t>03/02/2024_x000D_</t>
  </si>
  <si>
    <t>PRESTAR SUS SERVICIOS PROFESIONALES ESPECIALIZADOS PARA APOYAR AL ALCALDE LOCAL EN LA PROMOCIÓN, ACOMPAÑAMIENTO Y ATENCIÓN DE LAS INSTANCIAS DE COORDINACIÓN INTERINSTITUCIONALES Y LAS INSTANCIAS DE PARTICIPACIÓN LOCALES, ASÍ COMO LOS PROCESOS COMUNITARIOS EN LA LOCALIDAD</t>
  </si>
  <si>
    <t>FDLSC-CPS-045-2023</t>
  </si>
  <si>
    <t>https://community.secop.gov.co/Public/Tendering/OpportunityDetail/Index?noticeUID=CO1.NTC.3884250&amp;isFromPublicArea=True&amp;isModal=true&amp;asPopupView=true</t>
  </si>
  <si>
    <t>PARTICIPACION-REFERENTE</t>
  </si>
  <si>
    <t>CO1.PCCNTR.4520160</t>
  </si>
  <si>
    <t xml:space="preserve">21-46-101059634 </t>
  </si>
  <si>
    <t>10/04/2024_x000D_</t>
  </si>
  <si>
    <t>PRESTAR SUS SERVICIOS TECNICOS EN EL DESPACHO DEL ALCALDE LOCAL PARA APOYAR EN LOS DISTINTOS PROCESOS A CARGO INCLUYENDO EL TRÁMITE ADMINISTRATIVO, OPERATIVO Y LA REALIZACIÓN DE LOS DESPACHOS COMISORIOS</t>
  </si>
  <si>
    <t>FDLSC-CPS-046-2023</t>
  </si>
  <si>
    <t>https://community.secop.gov.co/Public/Tendering/OpportunityDetail/Index?noticeUID=CO1.NTC.3882906&amp;isFromPublicArea=True&amp;isModal=true&amp;asPopupView=true</t>
  </si>
  <si>
    <t>CO1.PCCNTR.4520344</t>
  </si>
  <si>
    <t xml:space="preserve">21-46-101059965 </t>
  </si>
  <si>
    <t>FDLSC-CPS-047-2023</t>
  </si>
  <si>
    <t>CO1.PCCNTR.4575001</t>
  </si>
  <si>
    <t>380 47 994000131890</t>
  </si>
  <si>
    <t>08/02/2023_x000D_</t>
  </si>
  <si>
    <t>PRESTAR SUS SERVICIOS PROFESIONALES PARA APOYAR LA IMPLEMENTACIÓN DEL PROYECTO DE INVERSIÓN VINCULADO AL PROGRAMA JÓVENES A LA U, EN EL MARCO DEL PLAN DE DESARROLLO LOCAL: UN NUEVO CONTRATO SOCIAL Y AMBIENTAL PARA SAN CRISTÓBAL, 2021 -2024.</t>
  </si>
  <si>
    <t>FDLSC-CPS-048-2023</t>
  </si>
  <si>
    <t>https://community.secop.gov.co/Public/Tendering/OpportunityDetail/Index?noticeUID=CO1.NTC.3945052&amp;isFromPublicArea=True&amp;isModal=true&amp;asPopupView=true</t>
  </si>
  <si>
    <t>CO1.PCCNTR.4574631</t>
  </si>
  <si>
    <t xml:space="preserve">NB-100245692 </t>
  </si>
  <si>
    <t>MUNDIAL DE SEGUROS</t>
  </si>
  <si>
    <t>07/02/2023_x000D_</t>
  </si>
  <si>
    <t>07/06/2024_x000D_</t>
  </si>
  <si>
    <t>FDLSC-CPS-049-2023</t>
  </si>
  <si>
    <t>https://community.secop.gov.co/Public/Tendering/OpportunityDetail/Index?noticeUID=CO1.NTC.3876725&amp;isFromPublicArea=True&amp;isModal=true&amp;asPopupView=true</t>
  </si>
  <si>
    <t>CO1.PCCNTR.4513077</t>
  </si>
  <si>
    <t xml:space="preserve">14-44-101173207 </t>
  </si>
  <si>
    <t>01/04/2024_x000D_</t>
  </si>
  <si>
    <t>PRESTAR SUS SERVICIOS PROFESIONALES EN LA GESTIÓN Y ACOMPAÑAMIENTO DE LOS PROCESOS E INSTANCIAS DE PARTICIPACIÓN CIUDADANA DE CONFORMIDAD CON EL MARCO NORMATIVO APLICABLE EN LA MATERIA</t>
  </si>
  <si>
    <t>FDLSC-CPS-050-2023</t>
  </si>
  <si>
    <t>https://community.secop.gov.co/Public/Tendering/OpportunityDetail/Index?noticeUID=CO1.NTC.3947216&amp;isFromPublicArea=True&amp;isModal=true&amp;asPopupView=true</t>
  </si>
  <si>
    <t>CO1.PCCNTR.4576447</t>
  </si>
  <si>
    <t xml:space="preserve">NB-100245814 </t>
  </si>
  <si>
    <t>08/02/2024_x000D_</t>
  </si>
  <si>
    <t>SI( SECRETARIA INTEGRACIÓN SOCIAL)</t>
  </si>
  <si>
    <t>FDLSC-CPS-051-2023</t>
  </si>
  <si>
    <t>https://community.secop.gov.co/Public/Tendering/OpportunityDetail/Index?noticeUID=CO1.NTC.3882279&amp;isFromPublicArea=True&amp;isModal=true&amp;asPopupView=true</t>
  </si>
  <si>
    <t xml:space="preserve">JUAN CARLOS TRIANA </t>
  </si>
  <si>
    <t>CO1.PCCNTR.4518620</t>
  </si>
  <si>
    <t xml:space="preserve">15-46-101030839 </t>
  </si>
  <si>
    <t>FDLSC-CPS-052-2023</t>
  </si>
  <si>
    <t>CO1.PCCNTR.4518627</t>
  </si>
  <si>
    <t>NB-100244591</t>
  </si>
  <si>
    <t>FDLSC-CPS-053-2023</t>
  </si>
  <si>
    <t>https://community.secop.gov.co/Public/Tendering/OpportunityDetail/Index?noticeUID=CO1.NTC.3882096&amp;isFromPublicArea=True&amp;isModal=true&amp;asPopupView=true</t>
  </si>
  <si>
    <t>CO1.PCCNTR.4518467</t>
  </si>
  <si>
    <t>PRESTAR SUS SERVICIOS PROFESIONALES ESPECIALIZADOS PARA APOYAR AL ALCALDE LOCAL, EN LA REVISIÓN DE LOS PRODUCTOS DERIVADOS DE LA GESTIÓN Y EN LA IMPLEMENTACIÓN DE LA INICIATIVA INOVADORA "MONITOREO INTEGRAL GESTIÓN LOCAL" EN EL MARCO DEL LABORATORIO DE INNOVACIÓN DE LA SDG</t>
  </si>
  <si>
    <t>FDLSC-CPS-054-2023</t>
  </si>
  <si>
    <t>https://community.secop.gov.co/Public/Tendering/OpportunityDetail/Index?noticeUID=CO1.NTC.3884461&amp;isFromPublicArea=True&amp;isModal=true&amp;asPopupView=true</t>
  </si>
  <si>
    <t>CO1.PCCNTR.4520449</t>
  </si>
  <si>
    <t xml:space="preserve">21-46-101059781 </t>
  </si>
  <si>
    <t>FDLSC-CPS-055-2023</t>
  </si>
  <si>
    <t>CO1.PCCNTR.4514382</t>
  </si>
  <si>
    <t xml:space="preserve">21-46-101060128 </t>
  </si>
  <si>
    <t>PRESTAR SUS SERVICIOS PROFESIONALES AL FONDO DE DESARROLLO LOCAL DE SAN CRISTOBAL EN EL MARCO DEL PLAN DE DESARROLLO 2021- 2024 APOYANDO LA GESTIÓN ADMINISTRATIVA TENDIENTE A INCREMENTAR LAS HABILIDADES DEL PERSONAL, EL BIENESTAR INSTITUCIONAL, FORMULACION Y SEGUIMIENTO DE TEMAS DE FUNCIONAMIENTO Y LAS DEMAS ACTIVIDADES QUE SE GENEREN</t>
  </si>
  <si>
    <t>FDLSC-CPS-056-2023</t>
  </si>
  <si>
    <t>https://community.secop.gov.co/Public/Tendering/OpportunityDetail/Index?noticeUID=CO1.NTC.3881276&amp;isFromPublicArea=True&amp;isModal=true&amp;asPopupView=true</t>
  </si>
  <si>
    <t>CO1.PCCNTR.4517618</t>
  </si>
  <si>
    <t>14-46-10108575</t>
  </si>
  <si>
    <t>05/07/2024_x000D_</t>
  </si>
  <si>
    <t>PRESTAR SUS SERVICIOS PROFESIONALES PARA APOYAR TECNICAMENTE A LOS RESPONSABLES E INTEGRANTES DE LOS PROCESOS EN LA IMPLEMENTACIÓN DE HERRAMIENTAS DE GESTIÓN, SIGUIENDO LOS LINEAMIENTOS METODOLÓGICOS ESTABLECIDOS POR LA OFICINA ASESORA DE PLANEACIÓN DE LA SECRETARIA DE GOBIERNO</t>
  </si>
  <si>
    <t>FDLSC-CPS-057-2023</t>
  </si>
  <si>
    <t>https://community.secop.gov.co/Public/Tendering/OpportunityDetail/Index?noticeUID=CO1.NTC.3900191&amp;isFromPublicArea=True&amp;isModal=true&amp;asPopupView=true</t>
  </si>
  <si>
    <t>CALIDAD - REFERENTE</t>
  </si>
  <si>
    <t>CO1.PCCNTR.4534814</t>
  </si>
  <si>
    <t xml:space="preserve">11-46-10-1032443 </t>
  </si>
  <si>
    <t>02/02/2023_x000D_</t>
  </si>
  <si>
    <t>04/02/2024_x000D_</t>
  </si>
  <si>
    <t>FDLSC-CPS-058-2023</t>
  </si>
  <si>
    <t>https://community.secop.gov.co/Public/Tendering/OpportunityDetail/Index?noticeUID=CO1.NTC.3881436&amp;isFromPublicArea=True&amp;isModal=true&amp;asPopupView=true</t>
  </si>
  <si>
    <t>DECIMA APROBACIÓN</t>
  </si>
  <si>
    <t>CO1.PCCNTR.4517640</t>
  </si>
  <si>
    <t>39-44-101147439</t>
  </si>
  <si>
    <t>FDLSC-CPS-059-2023</t>
  </si>
  <si>
    <t>CO1.PCCNTR.4517348</t>
  </si>
  <si>
    <t xml:space="preserve">33-46-101047600 </t>
  </si>
  <si>
    <t>10/11/2023_x000D_</t>
  </si>
  <si>
    <t>FDLSC-CPS-060-2023</t>
  </si>
  <si>
    <t>https://community.secop.gov.co/Public/Tendering/OpportunityDetail/Index?noticeUID=CO1.NTC.3884210&amp;isFromPublicArea=True&amp;isModal=true&amp;asPopupView=true</t>
  </si>
  <si>
    <t xml:space="preserve">PAULO CESAR CRUZ DELGADILLO </t>
  </si>
  <si>
    <t>CO1.PCCNTR.4530083</t>
  </si>
  <si>
    <t xml:space="preserve">21-46-101060045 </t>
  </si>
  <si>
    <t>FDLSC-CPS-061-2023</t>
  </si>
  <si>
    <t>MEIDY CRISTINA BECERRA VARGAS</t>
  </si>
  <si>
    <t>MANUEL ALEJANDRO GONZÁLEZ DELVASTO</t>
  </si>
  <si>
    <t>DECIMOCTAVA APROBACIÓN</t>
  </si>
  <si>
    <t>CO1.PCCNTR.4513792</t>
  </si>
  <si>
    <t>14-46-101092433</t>
  </si>
  <si>
    <t>FDLSC-CPS-062-2023</t>
  </si>
  <si>
    <t>CO1.PCCNTR.4514135</t>
  </si>
  <si>
    <t xml:space="preserve">14-46-101085179 </t>
  </si>
  <si>
    <t>05/11/2023_x000D_</t>
  </si>
  <si>
    <t>FDLSC-CPS-063-2023</t>
  </si>
  <si>
    <t>CO1.PCCNTR.4514221</t>
  </si>
  <si>
    <t xml:space="preserve">14-46-101085199 </t>
  </si>
  <si>
    <t>PRESTAR SUS SERVICIOS PROFESIONALES PARA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</si>
  <si>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FDLSC-CPS-064-2023</t>
  </si>
  <si>
    <t>https://community.secop.gov.co/Public/Tendering/OpportunityDetail/Index?noticeUID=CO1.NTC.3882834&amp;isFromPublicArea=True&amp;isModal=true&amp;asPopupView=true</t>
  </si>
  <si>
    <t>CO1.PCCNTR.4518677</t>
  </si>
  <si>
    <t xml:space="preserve">21-46-101059748 </t>
  </si>
  <si>
    <t>FDLSC-CPS-065-2023</t>
  </si>
  <si>
    <t>https://community.secop.gov.co/Public/Tendering/OpportunityDetail/Index?noticeUID=CO1.NTC.3882541&amp;isFromPublicArea=True&amp;isModal=true&amp;asPopupView=true</t>
  </si>
  <si>
    <t>CUARTA APROBACIÓN</t>
  </si>
  <si>
    <t>CO1.PCCNTR.4518760</t>
  </si>
  <si>
    <t xml:space="preserve">11-46-101032165 </t>
  </si>
  <si>
    <t>02/03/2024_x000D_</t>
  </si>
  <si>
    <t>PRESTAR SUS SERVICIOS PROFESIONALES PARA LA EVALUACIÓN, PRESENTACIÓN Y SEGUIMIENTO A LOS PROYECTOS DE INVERSIÓN RELACIONADOS CON TEMAS DE SALUD, EN EL MARCO DE LAS NECESIDADES DE LA ALCALDÍA LOCAL DE SAN CRISTÓBAL</t>
  </si>
  <si>
    <t>FDLSC-CPS-066-2023</t>
  </si>
  <si>
    <t>https://community.secop.gov.co/Public/Tendering/OpportunityDetail/Index?noticeUID=CO1.NTC.3882098&amp;isFromPublicArea=True&amp;isModal=true&amp;asPopupView=true</t>
  </si>
  <si>
    <t>SALUD-REFERENTE</t>
  </si>
  <si>
    <t>CO1.PCCNTR.4518926</t>
  </si>
  <si>
    <t>310-47-994000007378</t>
  </si>
  <si>
    <t>SI (INST RECREACIÓN Y DEPORTE)</t>
  </si>
  <si>
    <t>FDLSC-CPS-067-2023</t>
  </si>
  <si>
    <t>https://community.secop.gov.co/Public/Tendering/OpportunityDetail/Index?noticeUID=CO1.NTC.3882100&amp;isFromPublicArea=True&amp;isModal=true&amp;asPopupView=true</t>
  </si>
  <si>
    <t>OSWALDO JAVIER SÁNCHEZ SOLER</t>
  </si>
  <si>
    <t>CO1.PCCNTR.4518741</t>
  </si>
  <si>
    <t xml:space="preserve">21-46-10-1059879 </t>
  </si>
  <si>
    <t>FDLSC-CPS-068-2023</t>
  </si>
  <si>
    <t>https://community.secop.gov.co/Public/Tendering/OpportunityDetail/Index?noticeUID=CO1.NTC.3882046&amp;isFromPublicArea=True&amp;isModal=true&amp;asPopupView=true</t>
  </si>
  <si>
    <t>INFRAESTRUCTURA-REFERENTE</t>
  </si>
  <si>
    <t>CO1.PCCNTR.4517981</t>
  </si>
  <si>
    <t xml:space="preserve">14-46-10-1085667 </t>
  </si>
  <si>
    <t>FDLSC-CPS-069-2023</t>
  </si>
  <si>
    <t>NELSON AURELIO RUIZ MARIN</t>
  </si>
  <si>
    <t>https://community.secop.gov.co/Public/Tendering/OpportunityDetail/Index?noticeUID=CO1.NTC.3884654&amp;isFromPublicArea=True&amp;isModal=true&amp;asPopupView=true</t>
  </si>
  <si>
    <t>CO1.PCCNTR.4520751</t>
  </si>
  <si>
    <t>14-46-101093217</t>
  </si>
  <si>
    <t>PRESTAR SUS SERVICIOS TÉCNICOS EN EL ÁREA GESTIÓN DEL DESARROLLO LOCAL EN LOS PROYECTOS DE INFRAESTRUCTURA Y OBRAS CIVILES EN MARCO DEL PLAN DE DESARROLLO LOCAL 2021-2024</t>
  </si>
  <si>
    <t>FDLSC-CPS-070-2023</t>
  </si>
  <si>
    <t>https://community.secop.gov.co/Public/Tendering/OpportunityDetail/Index?noticeUID=CO1.NTC.3891314&amp;isFromPublicArea=True&amp;isModal=true&amp;asPopupView=true</t>
  </si>
  <si>
    <t>CO1.PCCNTR.4527122</t>
  </si>
  <si>
    <t xml:space="preserve">39-44101146469 </t>
  </si>
  <si>
    <t>FDLSC-CPS-071-2023</t>
  </si>
  <si>
    <t xml:space="preserve">KAREN YUFFENI QUINTERO MAHECHA </t>
  </si>
  <si>
    <t>PRIMERA/CUARTA</t>
  </si>
  <si>
    <t>CO1.PCCNTR.4525255</t>
  </si>
  <si>
    <t>380- 47-994000131676</t>
  </si>
  <si>
    <t>03/02/2023_x000D_</t>
  </si>
  <si>
    <t>29/02/2024_x000D_</t>
  </si>
  <si>
    <t>FDLSC-CPS-072-2023</t>
  </si>
  <si>
    <t>https://community.secop.gov.co/Public/Tendering/OpportunityDetail/Index?noticeUID=CO1.NTC.3890094&amp;isFromPublicArea=True&amp;isModal=true&amp;asPopupView=true</t>
  </si>
  <si>
    <t>CO1.PCCNTR.4526073</t>
  </si>
  <si>
    <t xml:space="preserve">18-44-101086319 </t>
  </si>
  <si>
    <t>06/11/2023_x000D_</t>
  </si>
  <si>
    <t>FDLSC-CPS-073-2023</t>
  </si>
  <si>
    <t>MARCO ANTONIO GOMEZ CARO</t>
  </si>
  <si>
    <t>CO1.PCCNTR.4532235</t>
  </si>
  <si>
    <t>17-44-101209233</t>
  </si>
  <si>
    <t>PRESTAR LOS SERVICIOS PROFESIONALES PARA APOYAR LA ORGANIZACIÓN Y ACOMPAÑAMIENTO DE LAS ACTIVIDADES Y EVENTOS QUE SE REALICEN DESDE LA ALCALDIA LOCAL DE SAN CRISTOBAL EN EL TERRITORIO LOCAL.</t>
  </si>
  <si>
    <t>FDLSC-CPS-074-2023</t>
  </si>
  <si>
    <t>https://community.secop.gov.co/Public/Tendering/OpportunityDetail/Index?noticeUID=CO1.NTC.3892374&amp;isFromPublicArea=True&amp;isModal=true&amp;asPopupView=true</t>
  </si>
  <si>
    <t>CO1.PCCNTR.4528133</t>
  </si>
  <si>
    <t>NV-100083050</t>
  </si>
  <si>
    <t>02/02/2024_x000D_</t>
  </si>
  <si>
    <t>FDLSC-CPS-075-2023</t>
  </si>
  <si>
    <t>CO1.PCCNTR.4529678</t>
  </si>
  <si>
    <t xml:space="preserve">11-46-101032447 </t>
  </si>
  <si>
    <t>PRESTAR SERVICIOS PROFESIONALES EN EL ÁREA DE GESTIÓN DE DESARROLLO LOCAL PARA LA FORMULACIÓN, EVALUACIÓN, PRESENTACIÓN Y SEGUIMIENTO A PROYECTOS DE INVERSIÓN LOCAL, ASI CÓMO EL APOYO PARA EL REGISTRO DE LOS MISMOS EN LOS DIFERENTES SISTEMAS DE INFORMACIÓN.</t>
  </si>
  <si>
    <t>FDLSC-CPS-076-2023</t>
  </si>
  <si>
    <t>https://community.secop.gov.co/Public/Tendering/OpportunityDetail/Index?noticeUID=CO1.NTC.3898678&amp;isFromPublicArea=True&amp;isModal=true&amp;asPopupView=true</t>
  </si>
  <si>
    <t>CO1.PCCNTR.4533629</t>
  </si>
  <si>
    <t xml:space="preserve">18-44-101086360 </t>
  </si>
  <si>
    <t>05/04/2024_x000D_</t>
  </si>
  <si>
    <t>FDLSC-CPS-077-2023</t>
  </si>
  <si>
    <t>CO1.PCCNTR.4533909</t>
  </si>
  <si>
    <t xml:space="preserve">14-46-101069225 </t>
  </si>
  <si>
    <t>FDLSC-CPS-078-2023</t>
  </si>
  <si>
    <t>CO1.PCCNTR.4533929</t>
  </si>
  <si>
    <t xml:space="preserve">21-46-101060503 </t>
  </si>
  <si>
    <t>12/02/2024_x000D_</t>
  </si>
  <si>
    <t>POR UN BUEN USO EN EL ESPACIO PUBLICO EN SAN CRISTÓBAL</t>
  </si>
  <si>
    <t>FDLSC-CPS-079-2023</t>
  </si>
  <si>
    <t>https://community.secop.gov.co/Public/Tendering/OpportunityDetail/Index?noticeUID=CO1.NTC.3925638&amp;isFromPublicArea=True&amp;isModal=true&amp;asPopupView=true</t>
  </si>
  <si>
    <t xml:space="preserve">LISSETH CATALINA VARGAS MAYORGA </t>
  </si>
  <si>
    <t>CO1.PCCNTR.4557607</t>
  </si>
  <si>
    <t xml:space="preserve">18-46-101016756 </t>
  </si>
  <si>
    <t>FDLSC-CPS-080-2023</t>
  </si>
  <si>
    <t>CO1.PCCNTR.4558189</t>
  </si>
  <si>
    <t xml:space="preserve">11-46-101026613 </t>
  </si>
  <si>
    <t>10/02/2023_x000D_</t>
  </si>
  <si>
    <t>FDLSC-CPS-081-2023</t>
  </si>
  <si>
    <t>https://community.secop.gov.co/Public/Tendering/OpportunityDetail/Index?noticeUID=CO1.NTC.3890749&amp;isFromPublicArea=True&amp;isModal=true&amp;asPopupView=true</t>
  </si>
  <si>
    <t>CULTURA-REFERENTE</t>
  </si>
  <si>
    <t>CO1.PCCNTR.4526377</t>
  </si>
  <si>
    <t xml:space="preserve">15-44-101274631 </t>
  </si>
  <si>
    <t>FDLSC-CPS-082-2023</t>
  </si>
  <si>
    <t>https://community.secop.gov.co/Public/Tendering/OpportunityDetail/Index?noticeUID=CO1.NTC.3959908&amp;isFromPublicArea=True&amp;isModal=true&amp;asPopupView=true</t>
  </si>
  <si>
    <t>CO1.PCCNTR.4587517</t>
  </si>
  <si>
    <t xml:space="preserve">14-46-10-1087373 </t>
  </si>
  <si>
    <t>09/02/2023_x000D_</t>
  </si>
  <si>
    <t>15/02/2024_x000D_</t>
  </si>
  <si>
    <t>FDLSC-CPS-083-2023</t>
  </si>
  <si>
    <t>https://community.secop.gov.co/Public/Tendering/OpportunityDetail/Index?noticeUID=CO1.NTC.3902305&amp;isFromPublicArea=True&amp;isModal=true&amp;asPopupView=true</t>
  </si>
  <si>
    <t>CO1.PCCNTR.4538889</t>
  </si>
  <si>
    <t xml:space="preserve">11-46-101032590 </t>
  </si>
  <si>
    <t>04/02/2023_x000D_</t>
  </si>
  <si>
    <t>10/09/2023_x000D_</t>
  </si>
  <si>
    <t>SI(ALCALDIA KENNEDY)</t>
  </si>
  <si>
    <t>FDLSC-CPS-084-2023</t>
  </si>
  <si>
    <t>CO1.PCCNTR.4536391</t>
  </si>
  <si>
    <t xml:space="preserve">18-44-101086405 </t>
  </si>
  <si>
    <t>10/03/2024_x000D_</t>
  </si>
  <si>
    <t>PRESTAR LOS SERVICIOS PROFESIONALES A LA ALCALDÍA LOCAL DE SAN CRISTÓBAL, PARA EL DESARROLLO DEL PROYECTO DE FORTALECIMIENTO DEL PATRIMONIO Y APROPIACIÓN DE LA CULTURA PATRIMONIAL EN LA LOCALIDAD QUE SE ENMARQUEN EN EL ARTICULO 21 DEL PLAN DE DESARROLLO LOCAL: PROGRAMA CREACIÓN Y VIDA COTIDIANA: APROPIACIÓN CIUDADANA DEL ARTE, LA CULTURA Y EL PATRIMONIO, PARA LA DEMOCRACIA CULTURAL.</t>
  </si>
  <si>
    <t>FDLSC-CPS-085-2023</t>
  </si>
  <si>
    <t>https://community.secop.gov.co/Public/Tendering/OpportunityDetail/Index?noticeUID=CO1.NTC.3937483&amp;isFromPublicArea=True&amp;isModal=true&amp;asPopupView=true</t>
  </si>
  <si>
    <t>CO1.PCCNTR.4568900</t>
  </si>
  <si>
    <t xml:space="preserve">21-46-101061706 </t>
  </si>
  <si>
    <t>18/04/2024_x000D_</t>
  </si>
  <si>
    <t>PRESTAR SUS SERVICIOS PROFESIONALES REALIZANDO ACTIVIDADES ESTADÍSTICAS DE LOS PROYECTOS DE INVERSIÓN, DATOS ABIERTOS, ASÍ COMO DE IDENTIFICACIÓN, ESPACIALIZACIÒN Y ADQUISICIÓN DE INFORMACIÓN PREDIAL PARA LOS DIFERENTES PROYECTOS DE LA ALCALDÍA LOCAL DE SAN CRISTÓBAL</t>
  </si>
  <si>
    <t>FDLSC-CPS-086-2023</t>
  </si>
  <si>
    <t>https://community.secop.gov.co/Public/Tendering/OpportunityDetail/Index?noticeUID=CO1.NTC.3945223&amp;isFromPublicArea=True&amp;isModal=true&amp;asPopupView=true</t>
  </si>
  <si>
    <t>CO1.PCCNTR.4574490</t>
  </si>
  <si>
    <t xml:space="preserve">14-46-101086879 </t>
  </si>
  <si>
    <t>15/02/2023_x000D_</t>
  </si>
  <si>
    <t>SI( INST AGUSTIN CODAZZI)</t>
  </si>
  <si>
    <t>PRESTAR SUS SERVICIOS TÉCNICOS DE APOYO PARA REVISAR, DIGITAR Y PROCESAR LA INFORMACION SOLICITADA POR EL ALMACENISTA OPORTUNAMENTE SIGUIENDO LOS PROCESOS ESTABLECIDOS PARA TEMAS DE ALMACEN EN LA ALCALDÍA LOCAL DE SAN CRISTÓBAL.</t>
  </si>
  <si>
    <t>FDLSC-CPS-087-2023</t>
  </si>
  <si>
    <t>NICOLAS STEVENS PEÑA GUEVARA</t>
  </si>
  <si>
    <t>https://community.secop.gov.co/Public/Tendering/OpportunityDetail/Index?noticeUID=CO1.NTC.4028991&amp;isFromPublicArea=True&amp;isModal=true&amp;asPopupView=true</t>
  </si>
  <si>
    <t>CO1.PCCNTR.4650836</t>
  </si>
  <si>
    <t>14-46-101091739</t>
  </si>
  <si>
    <t>FDLSC-CPS-088-2023</t>
  </si>
  <si>
    <t xml:space="preserve">MANUEL SALVADOR GALLEGO POLO </t>
  </si>
  <si>
    <t>CO1.PCCNTR.4519701</t>
  </si>
  <si>
    <t>11-46101032221</t>
  </si>
  <si>
    <t>01/12/2023_x000D_</t>
  </si>
  <si>
    <t>SI( DIRECCIÓN ED POLICIAL)</t>
  </si>
  <si>
    <t>FDLSC-CPS-089-2023</t>
  </si>
  <si>
    <t>https://community.secop.gov.co/Public/Tendering/OpportunityDetail/Index?noticeUID=CO1.NTC.3937064&amp;isFromPublicArea=True&amp;isModal=true&amp;asPopupView=true</t>
  </si>
  <si>
    <t>CO1.PCCNTR.4568825</t>
  </si>
  <si>
    <t xml:space="preserve">39-44-101146687 </t>
  </si>
  <si>
    <t>FDLSC-CPS-090-2023</t>
  </si>
  <si>
    <t>CO1.PCCNTR.4520125</t>
  </si>
  <si>
    <t xml:space="preserve">21-46-101059676 </t>
  </si>
  <si>
    <t>PRESTAR SUS SERVICIOS PROFESIONALES EN EL ÁREA DE GESTIÓN DEL DESARROLLOLOCAL PARA QUE APOYE LAS ACTIVIDADES DE PLANEACIÓN EN TEMAS ADMINISTRATIVOS Y EN PROYECTOS DE INVERSIÓN LOCAL COMO LOS DE DEPORTE DE LA ALCALDÍA LOCAL DE SAN CRISTÓBAL</t>
  </si>
  <si>
    <t>FDLSC-CPS-091-2023</t>
  </si>
  <si>
    <t>https://community.secop.gov.co/Public/Tendering/OpportunityDetail/Index?noticeUID=CO1.NTC.3884211&amp;isFromPublicArea=True&amp;isModal=true&amp;asPopupView=true</t>
  </si>
  <si>
    <t>CO1.PCCNTR.4520126</t>
  </si>
  <si>
    <t xml:space="preserve">63-46-101003903 </t>
  </si>
  <si>
    <t>01/11/2023_x000D_</t>
  </si>
  <si>
    <t>PRESTAR SUS SERVICIOS PROFESIONALES PARA APOYAR Y ORIENTAR LA IMPLEMENTACIÓN DEL PROYECTO DE INVERSIÓN VINCULADO AL PROGRAMA JÓVENES A LA U, EN EL MARCO DEL PLAN DE DESARROLLO LOCAL UN NUEVO CONTRATO SOCIAL Y AMBIENTAL PARA SAN CRISTÓBAL, 2021- 2024</t>
  </si>
  <si>
    <t>FDLSC-CPS-092-2023</t>
  </si>
  <si>
    <t>https://community.secop.gov.co/Public/Tendering/OpportunityDetail/Index?noticeUID=CO1.NTC.3887779&amp;isFromPublicArea=True&amp;isModal=true&amp;asPopupView=true</t>
  </si>
  <si>
    <t>CO1.PCCNTR.4524107</t>
  </si>
  <si>
    <t xml:space="preserve">NB-100244666 </t>
  </si>
  <si>
    <t>FDLSC-CPS-093-2023</t>
  </si>
  <si>
    <t>https://community.secop.gov.co/Public/Tendering/OpportunityDetail/Index?noticeUID=CO1.NTC.3892088&amp;isFromPublicArea=True&amp;isModal=true&amp;asPopupView=true</t>
  </si>
  <si>
    <t>ARCHIVO-REFERENTE</t>
  </si>
  <si>
    <t>CO1.PCCNTR.4527746</t>
  </si>
  <si>
    <t xml:space="preserve">18-46-101016610 </t>
  </si>
  <si>
    <t>06/03/2024_x000D_</t>
  </si>
  <si>
    <t>PRESTAR SUS SERVICIOS PROFESIONALES PARA ATENDER TODO LO RELACIONADO AL MANEJO DE EMERGENCIAS Y REDUCCIÓN DEL RIESGO, A LA LUZ DEL PLAN DE DESARROLLO LOCAL "UN NUEVO CONTRATO AMBIENTAL Y SOCIAL PARA SAN CRISTÓBAL 2021-2024</t>
  </si>
  <si>
    <t>FDLSC-CPS-094-2023</t>
  </si>
  <si>
    <t>https://community.secop.gov.co/Public/Tendering/OpportunityDetail/Index?noticeUID=CO1.NTC.3885120&amp;isFromPublicArea=True&amp;isModal=true&amp;asPopupView=true</t>
  </si>
  <si>
    <t>CO1.PCCNTR.4521316</t>
  </si>
  <si>
    <t xml:space="preserve">21-46-101059969 </t>
  </si>
  <si>
    <t>FDLSC-CPS-095-2023</t>
  </si>
  <si>
    <t>https://community.secop.gov.co/Public/Tendering/OpportunityDetail/Index?noticeUID=CO1.NTC.3886298&amp;isFromPublicArea=True&amp;isModal=true&amp;asPopupView=true</t>
  </si>
  <si>
    <t>CO1.PCCNTR.4522813</t>
  </si>
  <si>
    <t>PRESTAR SERVICIOS PROFESIONALES PARA TRAMITAR LAS ETAPAS PRECONTRACTUALES Y CONTRACTUALES, ASI COMO EN LA PROYECCIÓN DE LOS DIFERENTES DOCUMENTOS QUE SE REQUIERAN EN LAS CITADAS ETAPAS, DE ACUERDO CON EL PLAN ANUAL DE ADQUISICIONES Y EL PLAN DE CONTRATACIÓN QUE ADELANTE EL FONDO DE DESARROLLO LOCAL DE SAN CRISTÓBAL</t>
  </si>
  <si>
    <t>FDLSC-CPS-096-2023</t>
  </si>
  <si>
    <t>JENNY CAROLINA SANCHEZ BARRANTES</t>
  </si>
  <si>
    <t>https://community.secop.gov.co/Public/Tendering/OpportunityDetail/Index?noticeUID=CO1.NTC.3892141&amp;isFromPublicArea=True&amp;isModal=true&amp;asPopupView=true</t>
  </si>
  <si>
    <t>CO1.PCCNTR.4527383</t>
  </si>
  <si>
    <t xml:space="preserve">21-46-101060118 </t>
  </si>
  <si>
    <t>15/04/2024_x000D_</t>
  </si>
  <si>
    <t>SI 20235410114482</t>
  </si>
  <si>
    <t>SI (IPES)</t>
  </si>
  <si>
    <t>FDLSC-CPS-097-2023</t>
  </si>
  <si>
    <t>CO1.PCCNTR.4523378</t>
  </si>
  <si>
    <t>660-47-994000023150</t>
  </si>
  <si>
    <t xml:space="preserve">PRESTAR SUS SERVICIOS PROFESIONALES ALFDLSC PARA REALIZAR LA PRESENTACIÓN, EVALUACIÓN, SEGUIMIENTO Y APOYAR LA SUPERVISIÓN DE LOSPROCESOS CONTRACTUALES DERIVADOS DE TEMAS DE RECREACIÓN Y CULTURA, Y LOS DEMÁS QUE LESEAN ASIGNADOS PARA LA PLANEACIÓN. </t>
  </si>
  <si>
    <t>FDLSC-CPS-098-2023</t>
  </si>
  <si>
    <t>https://community.secop.gov.co/Public/Tendering/OpportunityDetail/Index?noticeUID=CO1.NTC.3892854&amp;isFromPublicArea=True&amp;isModal=true&amp;asPopupView=true</t>
  </si>
  <si>
    <t>CO1.PCCNTR.4528407</t>
  </si>
  <si>
    <t xml:space="preserve">14-46-101085383 </t>
  </si>
  <si>
    <t>FDLSC-CPS-099-2023</t>
  </si>
  <si>
    <t>https://community.secop.gov.co/Public/Tendering/OpportunityDetail/Index?noticeUID=CO1.NTC.3888204&amp;isFromPublicArea=True&amp;isModal=true&amp;asPopupView=true</t>
  </si>
  <si>
    <t xml:space="preserve">PRENSA </t>
  </si>
  <si>
    <t>CO1.PCCNTR.4524222</t>
  </si>
  <si>
    <t xml:space="preserve">14-46-101085301 </t>
  </si>
  <si>
    <t>FDLSC-CPS-100-2023</t>
  </si>
  <si>
    <t>https://community.secop.gov.co/Public/Tendering/OpportunityDetail/Index?noticeUID=CO1.NTC.3887855&amp;isFromPublicArea=True&amp;isModal=true&amp;asPopupView=true</t>
  </si>
  <si>
    <t>CO1.PCCNTR.4524116</t>
  </si>
  <si>
    <t xml:space="preserve">21-46-101059851 </t>
  </si>
  <si>
    <t>SI( SUPER ECONOMIA SOLIDARIA)</t>
  </si>
  <si>
    <t>FDLSC-CPS-101-2023</t>
  </si>
  <si>
    <t>CO1.PCCNTR.4524433</t>
  </si>
  <si>
    <t xml:space="preserve">21-46-101059859 </t>
  </si>
  <si>
    <t>FDLSC-CPS-102-2023</t>
  </si>
  <si>
    <t>QUINTA APROBACIÓN</t>
  </si>
  <si>
    <t>CO1.PCCNTR.4522787</t>
  </si>
  <si>
    <t xml:space="preserve">36-46-101017181 </t>
  </si>
  <si>
    <t>01/03/2024_x000D_</t>
  </si>
  <si>
    <t>FDLSC-CPS-103-2023</t>
  </si>
  <si>
    <t>CO1.PCCNTR.4523402</t>
  </si>
  <si>
    <t xml:space="preserve">14-46-101085590 </t>
  </si>
  <si>
    <t>05/12/2023_x000D_</t>
  </si>
  <si>
    <t>APOYAR LA FORMULACION, EJECUCION, SEGUIMIENTO Y MEJORA CONTINUA DE LAS HERRAMIENTAS QUE CONFORMAN LA GESTION AMBIENTAL INSTITUCIONAL Y SEGUIMIENTO DE PLANES, PROGRAMAS Y PROYECTOS RELACIONADOS CON EL COMPONENTE DE SEGURIDAD Y SALUD EN EL TRABAJO QUE SEAN ORIENTADOS POR LA DIRECCIÓN DE GESTIÓN DE TALENTO HUMANO Y QUE SE ENCUENTRAN A CARGO DEL ÁREA DE GESTIÓN DE DESARROLLO LOCAL DE LA ALCALDÍA LOCAL</t>
  </si>
  <si>
    <t>FDLSC-CPS-104-2023</t>
  </si>
  <si>
    <t xml:space="preserve">GLITZA JOHANNA VEGA </t>
  </si>
  <si>
    <t>https://community.secop.gov.co/Public/Tendering/OpportunityDetail/Index?noticeUID=CO1.NTC.3888336&amp;isFromPublicArea=True&amp;isModal=true&amp;asPopupView=true</t>
  </si>
  <si>
    <t>CO1.PCCNTR.4524262</t>
  </si>
  <si>
    <t>PRESTAR SUS SERVICIOS TÉCNICOS COMO APOYO AL DESPACHO PARA LA GESTIÓN DE LOS ASUNTOS RELACIONADOS CON EL FORTALECIMIENTO A LOS PROCESOS CIUDADANOS GESTIÓN DE HABITAT EN LA LOCALIDAD DE SAN CRISTÓBAL, DE CONFORMIDAD CON EL MARCO NORMATIVO APLICABLE EN LA MATERIA</t>
  </si>
  <si>
    <t>FDLSC-CPS-105-2023</t>
  </si>
  <si>
    <t>https://community.secop.gov.co/Public/Tendering/OpportunityDetail/Index?noticeUID=CO1.NTC.3894515&amp;isFromPublicArea=True&amp;isModal=true&amp;asPopupView=true</t>
  </si>
  <si>
    <t>CO1.PCCNTR.4529812</t>
  </si>
  <si>
    <t xml:space="preserve">21-46-101059900 </t>
  </si>
  <si>
    <t>10/07/2024_x000D_</t>
  </si>
  <si>
    <t>FDLSC-CPS-106-2023</t>
  </si>
  <si>
    <t>CLAUDIA PATRICIA OCHOA LÓPEZ</t>
  </si>
  <si>
    <t>https://community.secop.gov.co/Public/Tendering/OpportunityDetail/Index?noticeUID=CO1.NTC.3944880&amp;isFromPublicArea=True&amp;isModal=true&amp;asPopupView=true</t>
  </si>
  <si>
    <t>CO1.PCCNTR.4574605</t>
  </si>
  <si>
    <t>21-46-101067952</t>
  </si>
  <si>
    <t>FDLSC-CPS-107-2023</t>
  </si>
  <si>
    <t>https://community.secop.gov.co/Public/Tendering/OpportunityDetail/Index?noticeUID=CO1.NTC.3943263&amp;isFromPublicArea=True&amp;isModal=true&amp;asPopupView=true</t>
  </si>
  <si>
    <t>CO1.PCCNTR.4580619</t>
  </si>
  <si>
    <t xml:space="preserve">17-44-101208578 </t>
  </si>
  <si>
    <t>APOYAR AL AL ALCADE LOCAL EN EL FORTALECIMIENTO E INCLUSIÓN DE LAS COMUNIDADES NEGRAS, AFROCOLOMBIANAS Y PALENQUERAS EN EL MARCO DE LA POLITICA PÚBLICA DISTRITAL AFRODESCENDIENTE Y LOS ESPACIOS DE PARTICIPACIÓN</t>
  </si>
  <si>
    <t>FDLSC-CPS-108-2023</t>
  </si>
  <si>
    <t>https://community.secop.gov.co/Public/Tendering/OpportunityDetail/Index?noticeUID=CO1.NTC.3892849&amp;isFromPublicArea=True&amp;isModal=true&amp;asPopupView=true</t>
  </si>
  <si>
    <t>INDIGENAS Y AFROS-REFERENTE</t>
  </si>
  <si>
    <t>CO1.PCCNTR.4528321</t>
  </si>
  <si>
    <t xml:space="preserve">21-46-101059959 </t>
  </si>
  <si>
    <t>FDLSC-CPS-109-2023</t>
  </si>
  <si>
    <t>OSCAR FELIPE GOMEZ GALINDO</t>
  </si>
  <si>
    <t>https://community.secop.gov.co/Public/Tendering/OpportunityDetail/Index?noticeUID=CO1.NTC.3893879&amp;isFromPublicArea=True&amp;isModal=true&amp;asPopupView=true</t>
  </si>
  <si>
    <t>LUIS FERNANDO ROSAS MANRIQUE</t>
  </si>
  <si>
    <t>CO1.PCCNTR.4529448</t>
  </si>
  <si>
    <t xml:space="preserve">14-46-101091844	</t>
  </si>
  <si>
    <t>FDLSC-CPS-110-2023</t>
  </si>
  <si>
    <t>https://community.secop.gov.co/Public/Tendering/OpportunityDetail/Index?noticeUID=CO1.NTC.3894475&amp;isFromPublicArea=True&amp;isModal=true&amp;asPopupView=true</t>
  </si>
  <si>
    <t>CO1.PCCNTR.4530006</t>
  </si>
  <si>
    <t xml:space="preserve">14-44-101173716 </t>
  </si>
  <si>
    <t>17/07/2024_x000D_</t>
  </si>
  <si>
    <t>FDLSC-CPS-111-2023</t>
  </si>
  <si>
    <t xml:space="preserve">DIANA CONSTANZA REINA MORENO </t>
  </si>
  <si>
    <t>CO1.PCCNTR.4549701</t>
  </si>
  <si>
    <t>PRESTAR SUS SERVICIOS PROFESIONALES ESPECIALIZADOS PARA EL FONDO DE DESARROLLO LOCAL DE SAN CRISTOBAL EN LOS TEMAS REFERENTES A SEPARACIÓN EN LA FUENTE, A LA LUZ DEL PLAN DE DESARROLLO 2021-2024 UN NUEVO CONTRATO AMBIENTAL Y SOCIAL PARA SAN CRISTOBAL</t>
  </si>
  <si>
    <t>FDLSC-CPS-112-2023</t>
  </si>
  <si>
    <t>https://community.secop.gov.co/Public/Tendering/OpportunityDetail/Index?noticeUID=CO1.NTC.3894356&amp;isFromPublicArea=True&amp;isModal=true&amp;asPopupView=true</t>
  </si>
  <si>
    <t>SEPARACIÓN EN LA FUENTE-REFERENTE</t>
  </si>
  <si>
    <t>CO1.PCCNTR.4545392</t>
  </si>
  <si>
    <t xml:space="preserve">18-46-101016637 </t>
  </si>
  <si>
    <t>FDLSC-CPS-113-2023</t>
  </si>
  <si>
    <t>DEISY ANGELICA CASTIBLANCO MURCIA</t>
  </si>
  <si>
    <t>https://community.secop.gov.co/Public/Tendering/OpportunityDetail/Index?noticeUID=CO1.NTC.3895236&amp;isFromPublicArea=True&amp;isModal=true&amp;asPopupView=true</t>
  </si>
  <si>
    <t>PREVENCIÓN DE VIOLENCIAS-REFERENTE</t>
  </si>
  <si>
    <t>CO1.PCCNTR.4546333</t>
  </si>
  <si>
    <t xml:space="preserve">17-44-101208405 </t>
  </si>
  <si>
    <t>03/03/2024_x000D_</t>
  </si>
  <si>
    <t>FDLSC-CPS-114-2023</t>
  </si>
  <si>
    <t>https://community.secop.gov.co/Public/Tendering/OpportunityDetail/Index?noticeUID=CO1.NTC.3898660&amp;isFromPublicArea=True&amp;isModal=true&amp;asPopupView=true</t>
  </si>
  <si>
    <t>NATALY</t>
  </si>
  <si>
    <t>CO1.PCCNTR.4533384</t>
  </si>
  <si>
    <t xml:space="preserve">	21-46-101060137 </t>
  </si>
  <si>
    <t>FDLSC-CPS-115-2023</t>
  </si>
  <si>
    <t>https://community.secop.gov.co/Public/Tendering/OpportunityDetail/Index?noticeUID=CO1.NTC.3909392&amp;isFromPublicArea=True&amp;isModal=true&amp;asPopupView=true</t>
  </si>
  <si>
    <t>CO1.PCCNTR.4543685</t>
  </si>
  <si>
    <t xml:space="preserve">25-46-101025510 </t>
  </si>
  <si>
    <t>PRESTAR LOS SERVICIOS PROFESIONALES ESPECIALIZADOS A LA ALCALDÍA LOCAL DE SAN CRISTÓBAL, PARA LA EJECUCIÓN DE LAS ACTIVIDADES Y PROCESOS ADMINISTRATIVOS Y DE CAMPO RELACIONADOS CON LA ATENCIÓN A VÍCTIMAS EN EL MARCO DE LAS NECESIDADES DEL FONDO DE DESARROLLO LOCAL Y DINAMIZACIÓN PARA LA EJECUCIÓN DE LOS PROYECTOS QUE HACEN PARTE DEL PLAN DE DESARROLLO.</t>
  </si>
  <si>
    <t>FDLSC-CPS-116-2023</t>
  </si>
  <si>
    <t>https://community.secop.gov.co/Public/Tendering/OpportunityDetail/Index?noticeUID=CO1.NTC.3925376&amp;isFromPublicArea=True&amp;isModal=true&amp;asPopupView=true</t>
  </si>
  <si>
    <t>CO1.PCCNTR.4557174</t>
  </si>
  <si>
    <t xml:space="preserve">36-46-101017213 </t>
  </si>
  <si>
    <t>FDLSC-CPS-117-2023</t>
  </si>
  <si>
    <t>ISMAEL ALBERTO RENGIFO PELAEZ</t>
  </si>
  <si>
    <t>CO1.PCCNTR.4529958</t>
  </si>
  <si>
    <t xml:space="preserve">14-44-101173367 </t>
  </si>
  <si>
    <t>20/03/2024_x000D_</t>
  </si>
  <si>
    <t>SI( ALCALDIA SANTAFE)</t>
  </si>
  <si>
    <t>PRESTAR SERVICIOS PROFESIONALES ESPECIALIZADOS PARA APOYAR TECNICAMENTE LA FORMULACIÓN, EVALUACIÓN, PRESENTACIÓN Y SEGUIMIENTO DE LOS PROYECTOS DE INVERSIÓN, EN TEMAS D</t>
  </si>
  <si>
    <t>FDLSC-CPS-118-2023</t>
  </si>
  <si>
    <t>https://community.secop.gov.co/Public/Tendering/OpportunityDetail/Index?noticeUID=CO1.NTC.3900781&amp;isFromPublicArea=True&amp;isModal=true&amp;asPopupView=true</t>
  </si>
  <si>
    <t>DOTACIONES ESCOLARES</t>
  </si>
  <si>
    <t>CO1.PCCNTR.4535524</t>
  </si>
  <si>
    <t xml:space="preserve">21-46-10-1060379 </t>
  </si>
  <si>
    <t>SI( MINISTERIO PROTECCIÓN SOCIAL)</t>
  </si>
  <si>
    <t>PRESTAR SUS SERVICIOS PROFESIONALES ESPECIALIZADOS PARA EL SEGUIMIENTO TÉCNICO Y OPERATIVO EN LA FORMULACIÓN Y SEGUIMIENTO DE LOS PROYECTOS DE INVERSIÓN RELACIONADOS CON TEMAS DE REACTIVACIÓN ECONÓMICA, EN EL MARCO DE LAS NECESIDADES Y CUMPLIMIENTO DEL PLAN DE DESARROLLO LOCAL DE SAN CRISTÓBAL</t>
  </si>
  <si>
    <t>FDLSC-CPS-119-2023</t>
  </si>
  <si>
    <t>https://community.secop.gov.co/Public/Tendering/OpportunityDetail/Index?noticeUID=CO1.NTC.3904479&amp;isFromPublicArea=True&amp;isModal=true&amp;asPopupView=true</t>
  </si>
  <si>
    <t>CO1.PCCNTR.4538600</t>
  </si>
  <si>
    <t xml:space="preserve">21-46-10-1060493 </t>
  </si>
  <si>
    <t>12/12/2023_x000D_</t>
  </si>
  <si>
    <t>FDLSC-CPS-120-2023</t>
  </si>
  <si>
    <t>https://community.secop.gov.co/Public/Tendering/OpportunityDetail/Index?noticeUID=CO1.NTC.3894500&amp;isFromPublicArea=True&amp;isModal=true&amp;asPopupView=true</t>
  </si>
  <si>
    <t>LUZ MYRIAM RIANO BARRERA</t>
  </si>
  <si>
    <t>VALIDAR FECHA</t>
  </si>
  <si>
    <t>CO1.PCCNTR.4530026</t>
  </si>
  <si>
    <t xml:space="preserve">21-46-101059915 </t>
  </si>
  <si>
    <t>FDLSC-CPS-121-2023</t>
  </si>
  <si>
    <t>CO1.PCCNTR.4549930</t>
  </si>
  <si>
    <t xml:space="preserve">14-46-101086236 </t>
  </si>
  <si>
    <t>FDLSC-CPS-122-2023</t>
  </si>
  <si>
    <t>VIVIANA ANDREA HUERTAS ROMERO</t>
  </si>
  <si>
    <t>CO1.PCCNTR.4529970</t>
  </si>
  <si>
    <t xml:space="preserve">17-44-101208273 </t>
  </si>
  <si>
    <t>25/01/20234</t>
  </si>
  <si>
    <t>FDLSC-CPS-123-2023</t>
  </si>
  <si>
    <t>CO1.PCCNTR.4533248</t>
  </si>
  <si>
    <t xml:space="preserve">18-44-101086358 </t>
  </si>
  <si>
    <t>07/11/2023_x000D_</t>
  </si>
  <si>
    <t>FDLSC-CPS-124-2023</t>
  </si>
  <si>
    <t>CO1.PCCNTR.4533527</t>
  </si>
  <si>
    <t xml:space="preserve">18-44-101086461 </t>
  </si>
  <si>
    <t>11/02/2024_x000D_</t>
  </si>
  <si>
    <t>FDLSC-CPS-125-2023</t>
  </si>
  <si>
    <t>https://community.secop.gov.co/Public/Tendering/OpportunityDetail/Index?noticeUID=CO1.NTC.3909751&amp;isFromPublicArea=True&amp;isModal=true&amp;asPopupView=true</t>
  </si>
  <si>
    <t>ALMACEN-CONDUCTOR</t>
  </si>
  <si>
    <t>CO1.PCCNTR.4545429</t>
  </si>
  <si>
    <t xml:space="preserve">14-46-101086338 </t>
  </si>
  <si>
    <t>FDLSC-CPS-126-2023</t>
  </si>
  <si>
    <t>CO1.PCCNTR.4548524</t>
  </si>
  <si>
    <t>CBO-100016567</t>
  </si>
  <si>
    <t>22/11/2023_x000D_</t>
  </si>
  <si>
    <t>FDLSC-CPS-127-2023</t>
  </si>
  <si>
    <t>CO1.PCCNTR.4543849</t>
  </si>
  <si>
    <t xml:space="preserve">21-46-101060508 </t>
  </si>
  <si>
    <t>02/02/2023_x000D_2)02/02/2023_x000D_</t>
  </si>
  <si>
    <t>FDLSC-CPS-128-2023</t>
  </si>
  <si>
    <t>https://community.secop.gov.co/Public/Tendering/OpportunityDetail/Index?noticeUID=CO1.NTC.3995910&amp;isFromPublicArea=True&amp;isModal=true&amp;asPopupView=true</t>
  </si>
  <si>
    <t>CO1.PCCNTR.4619817</t>
  </si>
  <si>
    <t xml:space="preserve">21-46-101062805 </t>
  </si>
  <si>
    <t>14/02/2023_x000D_</t>
  </si>
  <si>
    <t>FDLSC-CPS-129-2023</t>
  </si>
  <si>
    <t>https://community.secop.gov.co/Public/Tendering/OpportunityDetail/Index?noticeUID=CO1.NTC.3977936&amp;isFromPublicArea=True&amp;isModal=true&amp;asPopupView=true</t>
  </si>
  <si>
    <t>CO1.PCCNTR.4603235</t>
  </si>
  <si>
    <t xml:space="preserve">21-46-101062641 </t>
  </si>
  <si>
    <t>23/03/2024_x000D_</t>
  </si>
  <si>
    <t>APOYAR AL ALCALDE LOCAL EN LA PROMOCIÓN, ARTICULACIÓN, ACOMPAÑAMIENTO Y SEGUIMIENTO PARA LA ATENCIÓN Y PROTECCIÓN DE LOS ANIMALES DOMÉSTICOS Y SILVESTRES DE LA LOCALIDAD.</t>
  </si>
  <si>
    <t>FDLSC-CPS-130-2023</t>
  </si>
  <si>
    <t>https://community.secop.gov.co/Public/Tendering/OpportunityDetail/Index?noticeUID=CO1.NTC.3922354&amp;isFromPublicArea=True&amp;isModal=true&amp;asPopupView=true</t>
  </si>
  <si>
    <t>BIENESTAR ANIMAL</t>
  </si>
  <si>
    <t>SEXTA</t>
  </si>
  <si>
    <t>CO1.PCCNTR.4555106</t>
  </si>
  <si>
    <t xml:space="preserve">15-44-101275164 </t>
  </si>
  <si>
    <t>10/12/2023_x000D_</t>
  </si>
  <si>
    <t>PRESTAR SUS SERVICIOS PROFESIONALES AL FDLSC PARA APOYAR LA FORMULACIÓN,SEGUIMIENTO Y SUPERVISIÓN DE LOS PROCESOS CONTRACTUALES DERIVADOS DEL PROYECTO DE INVERSIÓN 1811 SAN CRISTÓBAL TE CUIDA, PARA LA ATENCIÓN A POBLACIÓN AFECTADA POR VIOLENCIA INTRAFAMILIAR Y/O SEXUAL EN SITUACIÓN DE VULNERABILIDAD</t>
  </si>
  <si>
    <t>FDLSC-CPS-131-2023</t>
  </si>
  <si>
    <t>https://community.secop.gov.co/Public/Tendering/OpportunityDetail/Index?noticeUID=CO1.NTC.3908571&amp;isFromPublicArea=True&amp;isModal=true&amp;asPopupView=true</t>
  </si>
  <si>
    <t>PREVENCIÓN DE VIOLENCIAS</t>
  </si>
  <si>
    <t>CO1.PCCNTR.4543116</t>
  </si>
  <si>
    <t xml:space="preserve">14-46-101086095 </t>
  </si>
  <si>
    <t>PRESTAR SUS SERVICIOS TECNICOS DE APOYO CONTABLE EN LOS PROCESOS DE CAUSACIÓN, SISTEMATIZACION, REGISTROS DE INFORMACIÓN Y PRESENTACION DE INFORMES, DANDO CUMPLIMIENTO A LAS POLITICAS CONTABLES APLICABLES A LA SECRETARIA DE GOBIERNO Y LOS FONDOS DE DESARROLLO LOCAL</t>
  </si>
  <si>
    <t>FDLSC-CPS-132-2023</t>
  </si>
  <si>
    <t>https://community.secop.gov.co/Public/Tendering/OpportunityDetail/Index?noticeUID=CO1.NTC.3916969&amp;isFromPublicArea=True&amp;isModal=true&amp;asPopupView=true</t>
  </si>
  <si>
    <t>CO1.PCCNTR.4549682</t>
  </si>
  <si>
    <t xml:space="preserve">21-46-101061055 </t>
  </si>
  <si>
    <t>16/12/2023_x000D_</t>
  </si>
  <si>
    <t>PRESTAR SUS SERVICIOS PROFESIONALES PARA APOYAR EL AREA DE DESARROLLO LOCAL EN LOS PROCESOS CONTABLES Y FINANCIEROS, ASÍ COMO EN LOS PROCESOS DE ANALISIS, REVISIÓN Y CAUSACIÓN CONTABLE DEL PAGO DE LOS CONTRATOS DEL FONDO DE DESARROLLO LOCAL, APLICANDO LA NORMATIVIDAD VIGENTE</t>
  </si>
  <si>
    <t>FDLSC-CPS-133-2023</t>
  </si>
  <si>
    <t>JOHANA ELVIRA PIÑEROS BENAVIDES</t>
  </si>
  <si>
    <t>https://community.secop.gov.co/Public/Tendering/OpportunityDetail/Index?noticeUID=CO1.NTC.3916796&amp;isFromPublicArea=True&amp;isModal=true&amp;asPopupView=true</t>
  </si>
  <si>
    <t>CO1.PCCNTR.4549654</t>
  </si>
  <si>
    <t xml:space="preserve">15-44-101275155 </t>
  </si>
  <si>
    <t>FDLSC-CPS-134-2023</t>
  </si>
  <si>
    <t>KARINA LISETH SUAREZ SALCEDO</t>
  </si>
  <si>
    <t>CO1.PCCNTR.4555519</t>
  </si>
  <si>
    <t>21-46-101066068</t>
  </si>
  <si>
    <t>FDLSC-CPS-135-2023</t>
  </si>
  <si>
    <t>https://community.secop.gov.co/Public/Tendering/OpportunityDetail/Index?noticeUID=CO1.NTC.3936969&amp;isFromPublicArea=True&amp;isModal=true&amp;asPopupView=true</t>
  </si>
  <si>
    <t>CO1.PCCNTR.4568670</t>
  </si>
  <si>
    <t xml:space="preserve">14-46-101086753 </t>
  </si>
  <si>
    <t>FDLSC-CPS-136-2023</t>
  </si>
  <si>
    <t>CO1.PCCNTR.4550379</t>
  </si>
  <si>
    <t>NB-100245290</t>
  </si>
  <si>
    <t>17/11/2023_x000D_</t>
  </si>
  <si>
    <t>FDLSC-CPS-137-2023</t>
  </si>
  <si>
    <t>CO1.PCCNTR.4557426</t>
  </si>
  <si>
    <t xml:space="preserve">21-46-101061670 </t>
  </si>
  <si>
    <t>16/07/2024_x000D_</t>
  </si>
  <si>
    <t>FDLSC-CPS-138-2023</t>
  </si>
  <si>
    <t>CO1.PCCNTR.4572974</t>
  </si>
  <si>
    <t xml:space="preserve">21-46-101061340 </t>
  </si>
  <si>
    <t>17/02/2024_x000D_</t>
  </si>
  <si>
    <t>FDLSC-CPS-139-2023</t>
  </si>
  <si>
    <t>https://community.secop.gov.co/Public/Tendering/OpportunityDetail/Index?noticeUID=CO1.NTC.3942233&amp;isFromPublicArea=True&amp;isModal=true&amp;asPopupView=true</t>
  </si>
  <si>
    <t>CO1.PCCNTR.4572597</t>
  </si>
  <si>
    <t xml:space="preserve">14-44-101174142 </t>
  </si>
  <si>
    <t>FDLSC-CPS-140-2023</t>
  </si>
  <si>
    <t xml:space="preserve">JULIO CESAR PULIDO NIETO </t>
  </si>
  <si>
    <t>https://community.secop.gov.co/Public/Tendering/OpportunityDetail/Index?noticeUID=CO1.NTC.3947336&amp;isFromPublicArea=True&amp;isModal=true&amp;asPopupView=true</t>
  </si>
  <si>
    <t>CO1.PCCNTR.4576271</t>
  </si>
  <si>
    <t xml:space="preserve">25-44-101177220 </t>
  </si>
  <si>
    <t>01/01/2024_x000D_</t>
  </si>
  <si>
    <t>FDLSC-CPS-141-2023</t>
  </si>
  <si>
    <t>LUZ MERY ANGEL HERNANDEZ</t>
  </si>
  <si>
    <t>CO1.PCCNTR.4579977</t>
  </si>
  <si>
    <t xml:space="preserve">21-46-101061719 </t>
  </si>
  <si>
    <t>18/03/2024_x000D_</t>
  </si>
  <si>
    <t>FDLSC-CPS-142-2023</t>
  </si>
  <si>
    <t>NURY DOLORES DEVIA PUERTO CRIOLLO</t>
  </si>
  <si>
    <t>https://community.secop.gov.co/Public/Tendering/OpportunityDetail/Index?noticeUID=CO1.NTC.3947093&amp;isFromPublicArea=True&amp;isModal=true&amp;asPopupView=true</t>
  </si>
  <si>
    <t>CO1.PCCNTR.4576454</t>
  </si>
  <si>
    <t xml:space="preserve">14-46-101086914 </t>
  </si>
  <si>
    <t>20/12/2023_x000D_</t>
  </si>
  <si>
    <t>PRESTAR SUS SERVICIOS DE APOYO ASISTENCIAL PARA 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</si>
  <si>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FDLSC-CPS-143-2023</t>
  </si>
  <si>
    <t xml:space="preserve">NELLY QUIJANO QUIJANO </t>
  </si>
  <si>
    <t>https://community.secop.gov.co/Public/Tendering/OpportunityDetail/Index?noticeUID=CO1.NTC.3940407&amp;isFromPublicArea=True&amp;isModal=true&amp;asPopupView=true</t>
  </si>
  <si>
    <t>CO1.PCCNTR.4571231</t>
  </si>
  <si>
    <t xml:space="preserve">21-46-101061901 </t>
  </si>
  <si>
    <t>FDLSC-CPS-144-2023</t>
  </si>
  <si>
    <t xml:space="preserve">NANCY GABRIELA VARGAS PAJOY </t>
  </si>
  <si>
    <t>https://community.secop.gov.co/Public/Tendering/OpportunityDetail/Index?noticeUID=CO1.NTC.3944655&amp;isFromPublicArea=True&amp;isModal=true&amp;asPopupView=true</t>
  </si>
  <si>
    <t>CO1.PCCNTR.4574235</t>
  </si>
  <si>
    <t xml:space="preserve">21-46-101061711 </t>
  </si>
  <si>
    <t>18/11/2023_x000D_</t>
  </si>
  <si>
    <t>PRESTAR SUS SERVICIOS PROFESIONALES EN EL ÁREA DE GESTIÓN DE DESARROLLO LOCAL PARA LA FORMULACIÓN EVALUACIÓN PRESENTACIÓN Y SEGUIMIENTO A PROYECTOS DE INVERSIÓN EN SALUD</t>
  </si>
  <si>
    <t>FDLSC-CPS-145-2023</t>
  </si>
  <si>
    <t>https://community.secop.gov.co/Public/Tendering/OpportunityDetail/Index?noticeUID=CO1.NTC.3934629&amp;isFromPublicArea=True&amp;isModal=true&amp;asPopupView=true</t>
  </si>
  <si>
    <t>CO1.PCCNTR.4566482</t>
  </si>
  <si>
    <t xml:space="preserve">21-46-101061271 </t>
  </si>
  <si>
    <t xml:space="preserve">PRESTAR SUS SERVICIOS PROFESIONALES PARA APOYAR A EL ALCALDE LOCAL  EN LA GESTIÓN DE LOS ASUNTOS RELACIONADOS CON SEGURIDAD CIUDADANA,  CONVIVENCIA, PREVENCIÓN DE CONFLICTIVIDADES, VIOLENCIAS Y DELITOS EN LA LOCALIDAD, DE CONFORMIDAD CON EL MARCO NORMATIVO APLICABLE EN LA MATERIA. </t>
  </si>
  <si>
    <t>FDLSC-CPS-146-2023</t>
  </si>
  <si>
    <t>PAULO CÉSAR CRUZ DELGADILLO</t>
  </si>
  <si>
    <t>https://community.secop.gov.co/Public/Tendering/OpportunityDetail/Index?noticeUID=CO1.NTC.3936565&amp;isFromPublicArea=True&amp;isModal=true&amp;asPopupView=true</t>
  </si>
  <si>
    <t>CO1.PCCNTR.4666330</t>
  </si>
  <si>
    <t xml:space="preserve">14-46-101089418 </t>
  </si>
  <si>
    <t>22/02/2023_x000D_</t>
  </si>
  <si>
    <t>26/12/2023_x000D_</t>
  </si>
  <si>
    <t>FDLSC-CPS-147-2023</t>
  </si>
  <si>
    <t>https://community.secop.gov.co/Public/Tendering/OpportunityDetail/Index?noticeUID=CO1.NTC.3936379&amp;isFromPublicArea=True&amp;isModal=true&amp;asPopupView=true</t>
  </si>
  <si>
    <t>CO1.PCCNTR.4568269</t>
  </si>
  <si>
    <t xml:space="preserve">63-44-101013527 </t>
  </si>
  <si>
    <t>15/12/2023_x000D_</t>
  </si>
  <si>
    <t>PRESTAR SUS SERVICIOS PROFESIONALES PARA LA GESTIÓN TÉCNICA Y DE REFERENCIACIÓN DEL RIESGO, A LA LUZ DEL PLAN DE DESARROLLO 2021 - 2024</t>
  </si>
  <si>
    <t>FDLSC-CPS-148-2023</t>
  </si>
  <si>
    <t>https://community.secop.gov.co/Public/Tendering/OpportunityDetail/Index?noticeUID=CO1.NTC.3998989&amp;isFromPublicArea=True&amp;isModal=true&amp;asPopupView=true</t>
  </si>
  <si>
    <t>CO1.PCCNTR.4622453</t>
  </si>
  <si>
    <t xml:space="preserve">14-46-101088423 </t>
  </si>
  <si>
    <t>30/12/2023_x000D_</t>
  </si>
  <si>
    <t>FDLSC-CPS-149-2023</t>
  </si>
  <si>
    <t>https://community.secop.gov.co/Public/Tendering/OpportunityDetail/Index?noticeUID=CO1.NTC.3941189&amp;isFromPublicArea=True&amp;isModal=true&amp;asPopupView=true</t>
  </si>
  <si>
    <t>CO1.PCCNTR.4571756</t>
  </si>
  <si>
    <t>NB-100245654</t>
  </si>
  <si>
    <t>FDLSC-CPS-150-2023</t>
  </si>
  <si>
    <t>IVAN FELIPE ALVARADO HERNANDEZ</t>
  </si>
  <si>
    <t>https://community.secop.gov.co/Public/Tendering/OpportunityDetail/Index?noticeUID=CO1.NTC.3936117&amp;isFromPublicArea=True&amp;isModal=true&amp;asPopupView=true</t>
  </si>
  <si>
    <t>CO1.PCCNTR.4567382</t>
  </si>
  <si>
    <t xml:space="preserve">21-46-101061424 </t>
  </si>
  <si>
    <t>FDLSC-CPS-151-2023</t>
  </si>
  <si>
    <t>KATHERINE JOHANNA ESPITIA HERNANDEZ</t>
  </si>
  <si>
    <t>CO1.PCCNTR.4575223</t>
  </si>
  <si>
    <t xml:space="preserve">21-46-101061864 </t>
  </si>
  <si>
    <t>FDLSC-CPS-152-2023</t>
  </si>
  <si>
    <t>https://community.secop.gov.co/Public/Tendering/OpportunityDetail/Index?noticeUID=CO1.NTC.3940941&amp;isFromPublicArea=True&amp;isModal=true&amp;asPopupView=true</t>
  </si>
  <si>
    <t>CO1.PCCNTR.4571488</t>
  </si>
  <si>
    <t xml:space="preserve">15-46-101031522 </t>
  </si>
  <si>
    <t>FDLSC-CPS-153-2023</t>
  </si>
  <si>
    <t>CO1.PCCNTR.4630922</t>
  </si>
  <si>
    <t xml:space="preserve">21-46-101063361 </t>
  </si>
  <si>
    <t>17/02/2023_x000D_</t>
  </si>
  <si>
    <t>FDLSC-CPS-154-2023</t>
  </si>
  <si>
    <t>https://community.secop.gov.co/Public/Tendering/OpportunityDetail/Index?noticeUID=CO1.NTC.3938850&amp;isFromPublicArea=True&amp;isModal=true&amp;asPopupView=true</t>
  </si>
  <si>
    <t>CO1.PCCNTR.4570144</t>
  </si>
  <si>
    <t xml:space="preserve">21-46-101061691 </t>
  </si>
  <si>
    <t>18/02/2024_x000D_</t>
  </si>
  <si>
    <t>FDLSC-CPS-155-2023</t>
  </si>
  <si>
    <t>JHON ALEXANDER MARTINEZ BARRAGAN</t>
  </si>
  <si>
    <t>https://community.secop.gov.co/Public/Tendering/OpportunityDetail/Index?noticeUID=CO1.NTC.3939720&amp;isFromPublicArea=True&amp;isModal=true&amp;asPopupView=true</t>
  </si>
  <si>
    <t>CO1.PCCNTR.4570806</t>
  </si>
  <si>
    <t xml:space="preserve">21-46-101061743 </t>
  </si>
  <si>
    <t>18/07/2024_x000D_</t>
  </si>
  <si>
    <t>FDLSC-CPS-156-2023</t>
  </si>
  <si>
    <t>CO1.PCCNTR.4572252</t>
  </si>
  <si>
    <t xml:space="preserve">14-44-101174373 </t>
  </si>
  <si>
    <t>10/07/2023_x000D_</t>
  </si>
  <si>
    <t>FDLSC-CPS-157-2023</t>
  </si>
  <si>
    <t xml:space="preserve">JAIME JIMENEZ ROJAS </t>
  </si>
  <si>
    <t>CO1.PCCNTR.4576464</t>
  </si>
  <si>
    <t xml:space="preserve">25-46-101025712 </t>
  </si>
  <si>
    <t>FDLSC-CPS-158-2023</t>
  </si>
  <si>
    <t>CO1.PCCNTR.4567348</t>
  </si>
  <si>
    <t xml:space="preserve">14-46-101086945 </t>
  </si>
  <si>
    <t>PRESTAR LOS SERVICIOS DE MENSAJERÍA EN MOTO CON EL FIN DE APOYAR LAS LABORES DE ENTREGA Y RECIBO DE LAS COMUNICACIONES EMITIDAS O RECIBIDAS POR LA ALCALDÍA LOCAL DE SAN CRISTÓBAL</t>
  </si>
  <si>
    <t>FDLSC-CPS-159-2023</t>
  </si>
  <si>
    <t>https://community.secop.gov.co/Public/Tendering/OpportunityDetail/Index?noticeUID=CO1.NTC.4159232&amp;isFromPublicArea=True&amp;isModal=False</t>
  </si>
  <si>
    <t>CO1.PCCNTR.4759610</t>
  </si>
  <si>
    <t xml:space="preserve">21-46-101065731 </t>
  </si>
  <si>
    <t>13/03/2023_x000D_</t>
  </si>
  <si>
    <t>23/06/2024_x000D_</t>
  </si>
  <si>
    <t>APOYAR EL CUBRIMIENTO DE LAS ACTIVIDADES, CRONOGRAMAS Y AGENDA DE LA ALCALDÍA LOCAL A NIVEL INTERNO Y EXTERNO, ASÍ COMO LA GENERACIÓN DE CONTENIDOS PERIODÍSTICOS</t>
  </si>
  <si>
    <t>FDLSC-CPS-160-2023</t>
  </si>
  <si>
    <t>ANGELA JOHANNA NIETO RAMOS</t>
  </si>
  <si>
    <t>https://community.secop.gov.co/Public/Tendering/OpportunityDetail/Index?noticeUID=CO1.NTC.3942630&amp;isFromPublicArea=True&amp;isModal=true&amp;asPopupView=true</t>
  </si>
  <si>
    <t>CO1.PCCNTR.4572851</t>
  </si>
  <si>
    <t xml:space="preserve">62-44-101017301 </t>
  </si>
  <si>
    <t>15/11/2023_x000D_</t>
  </si>
  <si>
    <t>PRESTAR SUS SERVICIOS DE APOYO PARA REALIZAR LA CONDUCCIÓN DE LOS VEHÍCULOS LIVIANOS, PESADOS Y/O MAQUINARIA PESADA QUE SE ENCUENTRE AL SERVICIO DE LAS ACTIVIDADES DESARROLLADAS EN EL FDL</t>
  </si>
  <si>
    <t>FDLSC-CPS-161-2023</t>
  </si>
  <si>
    <t>https://community.secop.gov.co/Public/Tendering/OpportunityDetail/Index?noticeUID=CO1.NTC.3947550&amp;isFromPublicArea=True&amp;isModal=true&amp;asPopupView=true</t>
  </si>
  <si>
    <t>CO1.PCCNTR.4576396</t>
  </si>
  <si>
    <t xml:space="preserve">14-46-101087028 </t>
  </si>
  <si>
    <t>PRESTAR SUS SERVICIOS PROFESIONALES PARA APOYAR LOS PROCESOS DE ATENCION EN TEMAS RELACIONADOS A MUJER Y GÉNERO EN LA LOCALIDAD DE SAN CRISTÓBAL</t>
  </si>
  <si>
    <t>FDLSC-CPS-162-2023</t>
  </si>
  <si>
    <t>https://community.secop.gov.co/Public/Tendering/OpportunityDetail/Index?noticeUID=CO1.NTC.3977147&amp;isFromPublicArea=True&amp;isModal=true&amp;asPopupView=true</t>
  </si>
  <si>
    <t>SEPTIMA APROBACIÓN</t>
  </si>
  <si>
    <t>20235420001723 - 20235420002993</t>
  </si>
  <si>
    <t>CO1.PCCNTR.4602638</t>
  </si>
  <si>
    <t xml:space="preserve">21-46-10-1062379 </t>
  </si>
  <si>
    <t>20/04/2024_x000D_</t>
  </si>
  <si>
    <t>FDLSC-CPS-163-2023</t>
  </si>
  <si>
    <t>MANUEL DARIO RODRIGUEZ CASTRO</t>
  </si>
  <si>
    <t>https://community.secop.gov.co/Public/Tendering/OpportunityDetail/Index?noticeUID=CO1.NTC.3935225&amp;isFromPublicArea=True&amp;isModal=true&amp;asPopupView=true</t>
  </si>
  <si>
    <t>CO1.PCCNTR.4580948</t>
  </si>
  <si>
    <t xml:space="preserve">21-46-101062043 </t>
  </si>
  <si>
    <t>FDLSC-CPS-164-2023</t>
  </si>
  <si>
    <t>JULIETH CATHERIN ULLOA</t>
  </si>
  <si>
    <t>CO1.PCCNTR.4582938</t>
  </si>
  <si>
    <t xml:space="preserve">21-46-101062682 </t>
  </si>
  <si>
    <t>05/03/2024_x000D_</t>
  </si>
  <si>
    <t>FDLSC-CPS-165-2023</t>
  </si>
  <si>
    <t>CO1.PCCNTR.4584512</t>
  </si>
  <si>
    <t xml:space="preserve">14-46-101087252 </t>
  </si>
  <si>
    <t>FDLSC-CPS-166-2023</t>
  </si>
  <si>
    <t>CO1.PCCNTR.4585119</t>
  </si>
  <si>
    <t xml:space="preserve">21-46-101062377  </t>
  </si>
  <si>
    <t>FDLSC-CPS-167-2023</t>
  </si>
  <si>
    <t>CO1.PCCNTR.4585533</t>
  </si>
  <si>
    <t xml:space="preserve">11-46-101032957 </t>
  </si>
  <si>
    <t>FDLSC-CPS-168-2023</t>
  </si>
  <si>
    <t>CO1.PCCNTR.4586510</t>
  </si>
  <si>
    <t>310-47-994000007630</t>
  </si>
  <si>
    <t>PRESTAR SUS SERVICIOS PROFESIONALES AL FDLSC PARA REALIZAR LA FORMULACIÓN, PRESENTACIÓN, EVALUACIÓN, SEGUIMIENTO Y APOYAR LA SUPERVISIÓN DE LOS PROCESOS CONTRACTUALES DERIVADOS DE LOS TEMAS DE CULTURA.</t>
  </si>
  <si>
    <t>FDLSC-CPS-169-2023</t>
  </si>
  <si>
    <t>https://community.secop.gov.co/Public/Tendering/OpportunityDetail/Index?noticeUID=CO1.NTC.4143765&amp;isFromPublicArea=True&amp;isModal=true&amp;asPopupView=true</t>
  </si>
  <si>
    <t>LAURA FERNANDA GARCÍA RODRIGUEZ_x000D_</t>
  </si>
  <si>
    <t xml:space="preserve">CO1.PCCNTR.4748202	</t>
  </si>
  <si>
    <t xml:space="preserve">21-46-101065535 </t>
  </si>
  <si>
    <t>19/03/2024_x000D_</t>
  </si>
  <si>
    <t>PRESTAR SUS SERVICIOS PROFESIONALES AL FDLSC PARA REALIZAR LA FORMULACIÓN, PRESENTACIÓN, EVALUACIÓN, SEGUIMIENTO Y APOYAR LA SUPERVISIÓN DE LOS PROCESOS CONTRACTUALES DERIVADOS DE TEMAS DE RECREACIÓN, CULTURA Y DEPORTE, Y LOS DEMÁS QUE LE SEAN ASIGNADOS PARA LA PLANEACIÓN</t>
  </si>
  <si>
    <t>FDLSC-CPS-170-2023</t>
  </si>
  <si>
    <t>https://community.secop.gov.co/Public/Tendering/OpportunityDetail/Index?noticeUID=CO1.NTC.3998645&amp;isFromPublicArea=True&amp;isModal=true&amp;asPopupView=true</t>
  </si>
  <si>
    <t>OCTAVA APROBACIÓN</t>
  </si>
  <si>
    <t>CO1.PCCNTR.4621884</t>
  </si>
  <si>
    <t xml:space="preserve">21-46-101063005 </t>
  </si>
  <si>
    <t>25/04/2024_x000D_</t>
  </si>
  <si>
    <t>PRESTAR SERVICIOS DE APOYO PARA EL MANTENIMIENTO LOCATIVO,DE JARDINERIA , FONTANERIA, PLOMERIA , ELECTRICO PARA LA ALCALDIA LOCAL DE SAN CRISTOBAL Y LAS SEDES QUE SE ENCUENTRAN A SU CARGO</t>
  </si>
  <si>
    <t>FDLSC-CPS-171-2023</t>
  </si>
  <si>
    <t>https://community.secop.gov.co/Public/Tendering/OpportunityDetail/Index?noticeUID=CO1.NTC.3969755&amp;isFromPublicArea=True&amp;isModal=true&amp;asPopupView=true</t>
  </si>
  <si>
    <t>CO1.PCCNTR.4595796</t>
  </si>
  <si>
    <t xml:space="preserve">14-46-101088102 </t>
  </si>
  <si>
    <t>15/06/2024_x000D_</t>
  </si>
  <si>
    <t>P</t>
  </si>
  <si>
    <t>FDLSC-CPS-173-2023</t>
  </si>
  <si>
    <t>CO1.PCCNTR.4595858</t>
  </si>
  <si>
    <t xml:space="preserve">21-46-101062206 </t>
  </si>
  <si>
    <t>14/04/2024_x000D_</t>
  </si>
  <si>
    <t>FDLSC-CPS-174-2023</t>
  </si>
  <si>
    <t>NANCY MILENA LÒPEZ MOJICA</t>
  </si>
  <si>
    <t>CO1.PCCNTR.4599068</t>
  </si>
  <si>
    <t xml:space="preserve">39-44-101146945 </t>
  </si>
  <si>
    <t>PRESTAR  SUS  SERVICIOS  PROFESIONALES  EN  LO CONCERNIENTE A LA VERIFICACIÓN EN CAMPO DE LAS ACTIVIDADES DE CONTROL DE ESPECIES INVASORAS, Y A LAS ACTIVIDADES DE CAMPO DE RESTAURACIÓN Y MANTENIMIENTO, ASÍ COMO AL APOYO AL PROCESO DE ESTANDARIZACIÓN DEL TRATAMIENTO Y MANEJO DE LAS ESPECIES DE RETAMO LISO Y ESPINOSO ESTABLECIDAS EN EL PROTOCOLO DEL JARDÍN BOTÁNICO DE BOGOTÁ, SECRETARIA DISTRITAL DE AMBIENTE Y LA ALSC, EN EL CENTRO DE RESTAURACIÓN AMBIENTAL CERESA</t>
  </si>
  <si>
    <t>FDLSC-CPS-175-2023</t>
  </si>
  <si>
    <t>JOHN ALEXANDER VANEGAS LIEVANO</t>
  </si>
  <si>
    <t>https://community.secop.gov.co/Public/Tendering/OpportunityDetail/Index?noticeUID=CO1.NTC.3978822&amp;isFromPublicArea=True&amp;isModal=true&amp;asPopupView=true</t>
  </si>
  <si>
    <t>CO1.PCCNTR.4604007</t>
  </si>
  <si>
    <t>11-44-101200989</t>
  </si>
  <si>
    <t>FDLSC-CPS-176-2023</t>
  </si>
  <si>
    <t>https://community.secop.gov.co/Public/Tendering/OpportunityDetail/Index?noticeUID=CO1.NTC.3981701&amp;isFromPublicArea=True&amp;isModal=true&amp;asPopupView=true</t>
  </si>
  <si>
    <t>CO1.PCCNTR.4606782</t>
  </si>
  <si>
    <t>NB-100255551</t>
  </si>
  <si>
    <t>FDLSC-CPS-177-2023</t>
  </si>
  <si>
    <t>CO1.PCCNTR.4606491</t>
  </si>
  <si>
    <t>30/11/2023_x000D_</t>
  </si>
  <si>
    <t>FDLSC-CPS-178-2023</t>
  </si>
  <si>
    <t>CO1.PCCNTR.4619616</t>
  </si>
  <si>
    <t xml:space="preserve">21-46-101062847 </t>
  </si>
  <si>
    <t>24/04/2024_x000D_</t>
  </si>
  <si>
    <t>FDLSC-CPS-179-2023</t>
  </si>
  <si>
    <t>https://community.secop.gov.co/Public/Tendering/OpportunityDetail/Index?noticeUID=CO1.NTC.3978277&amp;isFromPublicArea=True&amp;isModal=true&amp;asPopupView=true</t>
  </si>
  <si>
    <t>CO1.PCCNTR.4603632</t>
  </si>
  <si>
    <t xml:space="preserve">21-46-101062527 </t>
  </si>
  <si>
    <t>23/11/2023_x000D_</t>
  </si>
  <si>
    <t>FDLSC-CPS-180-2023</t>
  </si>
  <si>
    <t>SAINT CORDOBA ORDOÑEZ</t>
  </si>
  <si>
    <t>CO1.PCCNTR.4603924</t>
  </si>
  <si>
    <t>400-47-994000092031</t>
  </si>
  <si>
    <t>SOLIDARIA DE COLOMBIA</t>
  </si>
  <si>
    <t>FDLSC-CPS-181-2023</t>
  </si>
  <si>
    <t>https://community.secop.gov.co/Public/Tendering/OpportunityDetail/Index?noticeUID=CO1.NTC.4065669&amp;isFromPublicArea=True&amp;isModal=true&amp;asPopupView=true</t>
  </si>
  <si>
    <t>CO1.PCCNTR.4682967</t>
  </si>
  <si>
    <t xml:space="preserve">14-46-101089817 </t>
  </si>
  <si>
    <t>25/02/2023_x000D_</t>
  </si>
  <si>
    <t>30/04/2024_x000D_</t>
  </si>
  <si>
    <t>FDLSC-CPS-182-2023</t>
  </si>
  <si>
    <t xml:space="preserve">ANGIE PAOLA GUERRERO LIS </t>
  </si>
  <si>
    <t>https://community.secop.gov.co/Public/Tendering/OpportunityDetail/Index?noticeUID=CO1.NTC.4014467&amp;isFromPublicArea=True&amp;isModal=true&amp;asPopupView=true</t>
  </si>
  <si>
    <t xml:space="preserve">NOVENA APROBACIÓN </t>
  </si>
  <si>
    <t>CO1.PCCNTR.4637341</t>
  </si>
  <si>
    <t>PANAMERICANA DE SEGUROS</t>
  </si>
  <si>
    <t>FDLSC-CPS-183-2023</t>
  </si>
  <si>
    <t>MAYERLI JOHANNA SALAZAR PERRILLA</t>
  </si>
  <si>
    <t>https://community.secop.gov.co/Public/Tendering/OpportunityDetail/Index?noticeUID=CO1.NTC.4148999&amp;isFromPublicArea=True&amp;isModal=true&amp;asPopupView=true</t>
  </si>
  <si>
    <t>CO1.PCCNTR.4751876</t>
  </si>
  <si>
    <t xml:space="preserve">21-46-101065642 </t>
  </si>
  <si>
    <t>10/03/2023_x000D_</t>
  </si>
  <si>
    <t>20/05/2024_x000D_</t>
  </si>
  <si>
    <t>FDLSC-CPS-184-2023</t>
  </si>
  <si>
    <t>CO1.PCCNTR.4631293</t>
  </si>
  <si>
    <t xml:space="preserve">14-46-101088801 </t>
  </si>
  <si>
    <t xml:space="preserve">PRESTAR SUS SERVICIOS DE APOYO ASISTENCIAL AL FONDO DE DESARROLLO LOCAL DE SAN CRISTOBAL EN EL MARCO DEL PLAN DE DESARROLLO 2021- 2024 APOYANDO LA GESTIÓN ADMINISTRATIVA, LOGISTICA Y  DEMÁS ACTIVIDADES QUE LE SEAN ASIGNADAS AL SERVICIO DEL FONDO </t>
  </si>
  <si>
    <t>FDLSC-CPS-185-2023</t>
  </si>
  <si>
    <t>WILLIAM ANTONIO BETANCOURT ORTEGON</t>
  </si>
  <si>
    <t>https://community.secop.gov.co/Public/Tendering/OpportunityDetail/Index?noticeUID=CO1.NTC.4392304&amp;isFromPublicArea=True&amp;isModal=False</t>
  </si>
  <si>
    <t>VEINTIUNO</t>
  </si>
  <si>
    <t>CO1.PCCNTR.4939448</t>
  </si>
  <si>
    <t>14-46-101088599</t>
  </si>
  <si>
    <t xml:space="preserve">  16/02/2023</t>
  </si>
  <si>
    <t xml:space="preserve">  05/07/2024</t>
  </si>
  <si>
    <t>SI (SECRETARIA DE GOBIERNO)</t>
  </si>
  <si>
    <t>PRESTAR SERVICIOS PROFESIONALES COMO APOYO PARA LA REVISIÓN JURÍDICA Y NORMATIVA DE LOS PROCESOS DERIVADOS DE LA GESTIÓN DEL RIESGO, A LA LUZ DEL PLAN DE DESARROLLO 2021-2024
UN NUEVO CONTRATO AMBIENTAL Y SOCIAL PARA SAN CRISTÓBAL</t>
  </si>
  <si>
    <t>FDLSC-CPS-186-2023</t>
  </si>
  <si>
    <t>https://community.secop.gov.co/Public/Tendering/OpportunityDetail/Index?noticeUID=CO1.NTC.4009283&amp;isFromPublicArea=True&amp;isModal=true&amp;asPopupView=true</t>
  </si>
  <si>
    <t>CO1.PCCNTR.4632408</t>
  </si>
  <si>
    <t xml:space="preserve">21-46-101063775 </t>
  </si>
  <si>
    <t>20/02/2023_x000D_</t>
  </si>
  <si>
    <t>FDLSC-CPS-187-2023</t>
  </si>
  <si>
    <t>CO1.PCCNTR.4636322</t>
  </si>
  <si>
    <t xml:space="preserve">14-46-101088599 </t>
  </si>
  <si>
    <t>16/02/2023_x000D_</t>
  </si>
  <si>
    <t>EL CONTRATISTA PRESTARÁ SUS SERVICIOS PROFESIONALES PARA EL APOYO A LOS PROCESOS DE PROTECCIÓN Y BIENESTAR ANIMAL DEL FONDO DE DESARROLLO LOCAL DE SAN CRISTÓBAL EN MATERIA ADMINISTRATIVA, ASÍ COMO LABORES DE CAMPO</t>
  </si>
  <si>
    <t>FDLSC-CPS-188-2023</t>
  </si>
  <si>
    <t>https://community.secop.gov.co/Public/Tendering/OpportunityDetail/Index?noticeUID=CO1.NTC.4007502&amp;isFromPublicArea=True&amp;isModal=true&amp;asPopupView=true</t>
  </si>
  <si>
    <t>CO1.PCCNTR.4631382</t>
  </si>
  <si>
    <t xml:space="preserve">14-46-101088467 </t>
  </si>
  <si>
    <t>FDLSC-CPS-189-2023</t>
  </si>
  <si>
    <t>CO1.PCCNTR.4631197</t>
  </si>
  <si>
    <t>APOYAR TÉCNICAMENTE LAS DISTINTAS ETAPAS DE LOS PROCESOS DE COMPETENCIA DE LA ALCALDÍA LOCAL PARA LA DEPURACIÓN DE ACTUACIONES</t>
  </si>
  <si>
    <t>FDLSC-CPS-191-2023</t>
  </si>
  <si>
    <t>LUIS MARIA PARADA FONSECA</t>
  </si>
  <si>
    <t>https://community.secop.gov.co/Public/Tendering/OpportunityDetail/Index?noticeUID=CO1.NTC.4028335&amp;isFromPublicArea=True&amp;isModal=true&amp;asPopupView=true</t>
  </si>
  <si>
    <t>CO1.PCCNTR.4650304</t>
  </si>
  <si>
    <t xml:space="preserve">21-44-10-1406226 </t>
  </si>
  <si>
    <t>17/12/2023_x000D_</t>
  </si>
  <si>
    <t>FDLSC-CPS-192-2023</t>
  </si>
  <si>
    <t>KARINA ROCIRIS LEON RIAÑO</t>
  </si>
  <si>
    <t>CO1.PCCNTR.4641259</t>
  </si>
  <si>
    <t xml:space="preserve">14-46-101088837 </t>
  </si>
  <si>
    <t>FDLSC-CPS-193-2023</t>
  </si>
  <si>
    <t>NOVENA APROBACIÓN</t>
  </si>
  <si>
    <t>CO1.PCCNTR.4643954</t>
  </si>
  <si>
    <t xml:space="preserve">14-46-101088888 </t>
  </si>
  <si>
    <t>FDLSC-CPS-194-2023</t>
  </si>
  <si>
    <t>UNDECIMA APROBACIÓN</t>
  </si>
  <si>
    <t>CO1.PCCNTR.4662787</t>
  </si>
  <si>
    <t xml:space="preserve">21-46-101063960 </t>
  </si>
  <si>
    <t>21/02/2023_x000D_</t>
  </si>
  <si>
    <t>25/03/2024_x000D_</t>
  </si>
  <si>
    <t>PRESTAR SUS SERVICIOS PROFESIONALES AL FDLSC PARA REALIZAR LA FORMULACIÓN, PRESENTACIÓN, EVALUACIÓN, SEGUIMIENTO Y APOYO A LA SUPERVISIÓN DE LOS PROCESOS CONTRACTUALES EN TEMAS DE RECREACIÓN Y DEPORTE Y LOS DEMÁS QUE LE SEAN ASIGNADOS POR PLANEACIÓN</t>
  </si>
  <si>
    <t>FDLSC-CPS-195-2023</t>
  </si>
  <si>
    <t>https://community.secop.gov.co/Public/Tendering/OpportunityDetail/Index?noticeUID=CO1.NTC.4041331&amp;isFromPublicArea=True&amp;isModal=true&amp;asPopupView=true</t>
  </si>
  <si>
    <t>DEPORTES -REFERENTE</t>
  </si>
  <si>
    <t>DUODÉCIMA APROBACIÓN</t>
  </si>
  <si>
    <t>CO1.PCCNTR.4662747</t>
  </si>
  <si>
    <t xml:space="preserve">63-44-101013612 </t>
  </si>
  <si>
    <t>28/02/2024_x000D_</t>
  </si>
  <si>
    <t>PRESTAR SUS SERVICIOS PROFESIONALES PARA EL APOYO DE LA PRESENTACIÓN Y SEGUIMIENTO DE LOS PROYECTOS DE INFRAESTRUCTURA Y OBRAS CIVILES QUE DESARROLLE LA ENTIDAD, Y EN LOS REQUERIMIENTOS DE INFRAESTRUCTURA CIVIL QUE TENGA LA ALCALDÍA LOCAL DE SAN CRISTÓBAL</t>
  </si>
  <si>
    <t>FDLSC-CPS-196-2023</t>
  </si>
  <si>
    <t>https://community.secop.gov.co/Public/Tendering/OpportunityDetail/Index?noticeUID=CO1.NTC.4045350&amp;isFromPublicArea=True&amp;isModal=true&amp;asPopupView=true</t>
  </si>
  <si>
    <t>CO1.PCCNTR.4666510</t>
  </si>
  <si>
    <t xml:space="preserve">14-46-101089384 </t>
  </si>
  <si>
    <t>FDLSC-CPS-197-2023</t>
  </si>
  <si>
    <t>CO1.PCCNTR.4666057</t>
  </si>
  <si>
    <t xml:space="preserve">21-46-101064144 </t>
  </si>
  <si>
    <t>22/04/2024_x000D_</t>
  </si>
  <si>
    <t>FDLSC-CPS-198-2023</t>
  </si>
  <si>
    <t>CO1.PCCNTR.4662835</t>
  </si>
  <si>
    <t xml:space="preserve">21-46-101059632 </t>
  </si>
  <si>
    <t>PRESTAR SUS SERVICIOS PROFESIONALES PARA EL SEGUIMIENTO TÉCNICO Y OPERATIVO DE LOS ACUERDOS CIUDADANOS, ASÍ CÓMO LA FORMULACIÓN, PRESENTACIÓN EVALUACIÓN Y SEGUIMIENTO DE LOS MISMOS, EN EL MARCO DE LAS NECESIDADES DE LA ALCALDÍA LOCAL DE SAN CRISTÓBAL</t>
  </si>
  <si>
    <t>FDLSC-CPS-199-2023</t>
  </si>
  <si>
    <t>https://community.secop.gov.co/Public/Tendering/OpportunityDetail/Index?noticeUID=CO1.NTC.4045449&amp;isFromPublicArea=True&amp;isModal=true&amp;asPopupView=true</t>
  </si>
  <si>
    <t>CO1.PCCNTR.4666240</t>
  </si>
  <si>
    <t xml:space="preserve">62-46-101005032 </t>
  </si>
  <si>
    <t>29/12/2023_x000D_</t>
  </si>
  <si>
    <t>FDLSC-CPS-200-2023</t>
  </si>
  <si>
    <t>CO1.PCCNTR.4937290</t>
  </si>
  <si>
    <t>14-46-101093544</t>
  </si>
  <si>
    <t>FDLSC-CPS-201-2023</t>
  </si>
  <si>
    <t>DANY ALEXANDER FONSECA SANABRIA</t>
  </si>
  <si>
    <t>https://community.secop.gov.co/Public/Tendering/OpportunityDetail/Index?noticeUID=CO1.NTC.4049678&amp;isFromPublicArea=True&amp;isModal=true&amp;asPopupView=true</t>
  </si>
  <si>
    <t>CO1.PCCNTR.4670654</t>
  </si>
  <si>
    <t xml:space="preserve">17-44-101208827 </t>
  </si>
  <si>
    <t>25/01/2024_x000D_</t>
  </si>
  <si>
    <t>FDLSC-CPS-202-2023</t>
  </si>
  <si>
    <t>https://community.secop.gov.co/Public/Tendering/OpportunityDetail/Index?noticeUID=CO1.NTC.4049682&amp;isFromPublicArea=True&amp;isModal=true&amp;asPopupView=true</t>
  </si>
  <si>
    <t>MAIRA</t>
  </si>
  <si>
    <t>CO1.PCCNTR.4670592</t>
  </si>
  <si>
    <t xml:space="preserve">15-44-101276272 </t>
  </si>
  <si>
    <t>SI (INST DISTRITAL DE LAS ARTES)</t>
  </si>
  <si>
    <t>PRESTAR SUS SERVICIOS PROFESIONALES PARA APOYAR LA GESTIÓN LOCAL Y TERRITORIAL DE LOS TEMAS DE SEGURIDAD Y CONVIVENCIA CIUDADANA, EN EL MARCO DE LAS ACCIONES EN TERRITORIO Y EL TRABAJO INTERINSTITUCIONAL QUE DEMANDA EL CUMPLIMIENTO DEL PLAN DE DESARROLLO LOCAL</t>
  </si>
  <si>
    <t>FDLSC-CPS-203-2023</t>
  </si>
  <si>
    <t>https://community.secop.gov.co/Public/Tendering/OpportunityDetail/Index?noticeUID=CO1.NTC.4051340&amp;isFromPublicArea=True&amp;isModal=true&amp;asPopupView=true</t>
  </si>
  <si>
    <t>CO1.PCCNTR.4671511</t>
  </si>
  <si>
    <t xml:space="preserve">21-46-101064102 </t>
  </si>
  <si>
    <t>24/06/2024_x000D_</t>
  </si>
  <si>
    <t>FDLSC-CPS-204-2023</t>
  </si>
  <si>
    <t>https://community.secop.gov.co/Public/Tendering/OpportunityDetail/Index?noticeUID=CO1.NTC.4065724&amp;isFromPublicArea=True&amp;isModal=true&amp;asPopupView=true</t>
  </si>
  <si>
    <t>CO1.PCCNTR.4682854</t>
  </si>
  <si>
    <t>380 47 994000133045</t>
  </si>
  <si>
    <t>27/02/2023_x000D_</t>
  </si>
  <si>
    <t>26/02/2024_x000D_</t>
  </si>
  <si>
    <t>FDLSC-CPS-205-2023</t>
  </si>
  <si>
    <t>CO1.PCCNTR.4671444</t>
  </si>
  <si>
    <t xml:space="preserve">14-46-101089382 </t>
  </si>
  <si>
    <t>FDLSC-CPS-206-2023</t>
  </si>
  <si>
    <t>SANDRO RIAÑO BARRERA</t>
  </si>
  <si>
    <t>CO1.PCCNTR.4670247</t>
  </si>
  <si>
    <t xml:space="preserve">25-46-101026228 </t>
  </si>
  <si>
    <t>01/05/2024_x000D_</t>
  </si>
  <si>
    <t>FDLSC-CPS-207-2023</t>
  </si>
  <si>
    <t>https://community.secop.gov.co/Public/Tendering/OpportunityDetail/Index?noticeUID=CO1.NTC.4059929&amp;isFromPublicArea=True&amp;isModal=true&amp;asPopupView=true</t>
  </si>
  <si>
    <t>CO1.PCCNTR.4678508</t>
  </si>
  <si>
    <t xml:space="preserve">14-46-101089509 </t>
  </si>
  <si>
    <t>23/02/2023_x000D_</t>
  </si>
  <si>
    <t>FDLSC-CPS-208-2023</t>
  </si>
  <si>
    <t>CO1.PCCNTR.4684199</t>
  </si>
  <si>
    <t xml:space="preserve">14-46-101089659 </t>
  </si>
  <si>
    <t>24/02/2023_x000D_</t>
  </si>
  <si>
    <t>SI(CONTRALORIA BOGOTÁ)</t>
  </si>
  <si>
    <t>FDLSC-CPS-209-2023</t>
  </si>
  <si>
    <t>CO1.PCCNTR.4685678</t>
  </si>
  <si>
    <t xml:space="preserve">21-46-101064437 </t>
  </si>
  <si>
    <t>SI (DILOF)</t>
  </si>
  <si>
    <t>PRESTAR LOS SERVICIOS PROFESIONALES EN EL ÁREA DE GESTIÓN DE DESARROLLO LOCAL PARA REALIZAR LA FORMULACIÓN, EVALUACIÓN, PRESENTACIÓN Y SEGUIMIENTO DE LOS PROYECTOS DE INVERSIÓN LOCAL EN TEMAS DE DOTACIONES ESCOLARES, EN CUMPLIMIENTO DEL PLAN DE DESARROLLO 2021 -2024</t>
  </si>
  <si>
    <t>FDLSC-CPS-210-2023</t>
  </si>
  <si>
    <t>https://community.secop.gov.co/Public/Tendering/OpportunityDetail/Index?noticeUID=CO1.NTC.4074874&amp;isFromPublicArea=True&amp;isModal=False</t>
  </si>
  <si>
    <t>LINDA VANESSA ACUÑA RAMÍREZ</t>
  </si>
  <si>
    <t>CO1.PCCNTR.4692307</t>
  </si>
  <si>
    <t xml:space="preserve">11-44-101198756 </t>
  </si>
  <si>
    <t>25/02/2024_x000D_</t>
  </si>
  <si>
    <t>SI (SECRETARIAINTEGRACIÓN SOCIAL)</t>
  </si>
  <si>
    <t>PRESTAR SUS SERVICIOS DE APOYO ASISTENCIAL EN LA ADMINISTRACIÓN LOCAL, PARA APOYAR LA EJECUCIÓN DEL PLAN INSTITUCIONAL DE GESTIÓN AMBIENTAL Y TODAS LAS ACTIVIDADES QUE SE DESARROLLEN EN EL MARCO DEL SEGUIMIENTO Y MEJORA CONTINUA DE LAS HERRAMIENTAS QUE CONFORMAN LA GESTION AMBIENTAL INSTITUCIONAL.</t>
  </si>
  <si>
    <t>FDLSC-CPS-211-2023</t>
  </si>
  <si>
    <t>https://community.secop.gov.co/Public/Tendering/ContractNoticePhases/View?PPI=CO1.PPI.23452255&amp;isFromPublicArea=True&amp;isModal=False</t>
  </si>
  <si>
    <t>CO1.PCCNTR.4692102</t>
  </si>
  <si>
    <t>660-47-99000023418</t>
  </si>
  <si>
    <t>01/03/2023_x000D_</t>
  </si>
  <si>
    <t>27/06/2024_x000D_</t>
  </si>
  <si>
    <t>FDLSC-CPS-212-2023</t>
  </si>
  <si>
    <t>https://community.secop.gov.co/Public/Tendering/OpportunityDetail/Index?noticeUID=CO1.NTC.4064886&amp;isFromPublicArea=True&amp;isModal=true&amp;asPopupView=true</t>
  </si>
  <si>
    <t xml:space="preserve">ALMACÉN </t>
  </si>
  <si>
    <t>KAREN VIVIANA AREIZA PEREIRA</t>
  </si>
  <si>
    <t>CO1.PCCNTR.4682567</t>
  </si>
  <si>
    <t xml:space="preserve">14-46-101089623 </t>
  </si>
  <si>
    <t>FDLSC-CPS-213-2023</t>
  </si>
  <si>
    <t>CO1.PCCNTR.4687279</t>
  </si>
  <si>
    <t xml:space="preserve">21-46-101064595 </t>
  </si>
  <si>
    <t>07/05/2024_x000D_</t>
  </si>
  <si>
    <t>FDLSC-CPS-214-2023</t>
  </si>
  <si>
    <t>GONZALO CRUZ RUEDA</t>
  </si>
  <si>
    <t>CO1.PCCNTR.4697371</t>
  </si>
  <si>
    <t xml:space="preserve">14-14-101176494 </t>
  </si>
  <si>
    <t>31/12/2024_x000D_</t>
  </si>
  <si>
    <t>FDLSC-CPS-215-2023</t>
  </si>
  <si>
    <t>CO1.PCCNTR.4703208</t>
  </si>
  <si>
    <t xml:space="preserve">11-46-101034280 </t>
  </si>
  <si>
    <t>02/03/2023_x000D_</t>
  </si>
  <si>
    <t>FDLSC-CPS-216-2023</t>
  </si>
  <si>
    <t>CO1.PCCNTR.4698307</t>
  </si>
  <si>
    <t>380-47-994000133197</t>
  </si>
  <si>
    <t>03/03/2023_x000D_</t>
  </si>
  <si>
    <t>SI 20235410098112</t>
  </si>
  <si>
    <t>PRESTAR SUS SERVICIOS TÉCNICOS PARA REALIZAR EL ACOMPAÑAMIENTO OPERATIVO Y COMUNITARIO DE LAS JUNTAS DE ACCIÓN COMUNAL, INSTANCIAS DE PARTICIPACION, SECTORES POBLACIONALES  Y SU INTERLOCUCIÓN CON LA JUNTA ADMINISTRADORA LOCAL DE SAN CRISTÓBAL</t>
  </si>
  <si>
    <t>FDLSC-CPS-217-2023</t>
  </si>
  <si>
    <t>SANDRA MILENA TAMARA GARCIA</t>
  </si>
  <si>
    <t>https://community.secop.gov.co/Public/Tendering/OpportunityDetail/Index?noticeUID=CO1.NTC.4094297&amp;isFromPublicArea=True&amp;isModal=False</t>
  </si>
  <si>
    <t>CO1.PCCNTR.4708598</t>
  </si>
  <si>
    <t xml:space="preserve">21-46-101065749 </t>
  </si>
  <si>
    <t>23/07/2024_x000D_</t>
  </si>
  <si>
    <t>PRESTAR LOS SERVICIOS PROFESIONALES PARA LA OPERACIÓN, SEGUIMIENTO Y CUMPLIMIENTO DE LOS PROCESOS Y PROCEDIMIENTOS DEL SERVICIO APOYO ECONÓMICO TIPO C, REQUERIDOS PARA EL OPORTUNO Y ADECUADO REGISTRO, CRUCE Y REPORTE DE LOS DATOS EN EL SISTEMA MISIONAL – SIRBE, QUE CONTRIBUYAN A LA GARANTÍA DE LOS DERECHOS DE LA POBLACIÓN MAYOR EN EL MARCO DE LA POLÍTICA PÚBLICA SOCIAL PARA EL ENVEJECIMIENTO Y LA VEJEZ5 EN EL DISTRITO CAPITAL A CARGO DE LA ALCALDÍA LOCAL.</t>
  </si>
  <si>
    <t>FDLSC-CPS-218-2023</t>
  </si>
  <si>
    <t>https://community.secop.gov.co/Public/Tendering/ContractNoticePhases/View?PPI=CO1.PPI.23800279&amp;isFromPublicArea=True&amp;isModal=False</t>
  </si>
  <si>
    <t>CO1.PCCNTR.4764301</t>
  </si>
  <si>
    <t xml:space="preserve">21-46-10-1065788 </t>
  </si>
  <si>
    <t>14/03/2023_x000D_</t>
  </si>
  <si>
    <t>24/07/2024_x000D_</t>
  </si>
  <si>
    <t>FDLSC-CPS-219-2023</t>
  </si>
  <si>
    <t>CO1.PCCNTR.4700201</t>
  </si>
  <si>
    <t xml:space="preserve">33-44-101236500 </t>
  </si>
  <si>
    <t>20/02/2024_x000D_</t>
  </si>
  <si>
    <t>FDLSC-CPS-220-2023</t>
  </si>
  <si>
    <t>SABRINA ALEXANDRA PÁEZ POSE</t>
  </si>
  <si>
    <t>https://community.secop.gov.co/Public/Tendering/OpportunityDetail/Index?noticeUID=CO1.NTC.4091602&amp;isFromPublicArea=True&amp;isModal=False</t>
  </si>
  <si>
    <t xml:space="preserve">REACTIVACIÓN </t>
  </si>
  <si>
    <t>CO1.PCCNTR.4706365</t>
  </si>
  <si>
    <t>BCH-100025633</t>
  </si>
  <si>
    <t>06/03/2023_x000D_</t>
  </si>
  <si>
    <t>10/05/2024_x000D_</t>
  </si>
  <si>
    <t>FDLSC-CPS-221-2023</t>
  </si>
  <si>
    <t>https://community.secop.gov.co/Public/Tendering/OpportunityDetail/Index?noticeUID=CO1.NTC.4091097&amp;isFromPublicArea=True&amp;isModal=False</t>
  </si>
  <si>
    <t>CO1.PCCNTR.4706236</t>
  </si>
  <si>
    <t>895-47-994000007497</t>
  </si>
  <si>
    <t>FDLSC-CPS-222-2023</t>
  </si>
  <si>
    <t>JUAN DAVID LADINO ALFONSO</t>
  </si>
  <si>
    <t>CO1.PCCNTR.4576409</t>
  </si>
  <si>
    <t xml:space="preserve">25-46-101026368 </t>
  </si>
  <si>
    <t>28/02/2023_x000D_</t>
  </si>
  <si>
    <t>FDLSC-CPS-223-2023</t>
  </si>
  <si>
    <t>PABLO RUIZ DEVIA  - INSPECTOR 4C</t>
  </si>
  <si>
    <t>CO1.PCCNTR.4705353</t>
  </si>
  <si>
    <t xml:space="preserve">21-44-101407214 </t>
  </si>
  <si>
    <t>FDLSC-CPS-224-2023</t>
  </si>
  <si>
    <t>DECIMOTERCERA APROBACIÓN</t>
  </si>
  <si>
    <t>CO1.PCCNTR.4707757</t>
  </si>
  <si>
    <t xml:space="preserve">14-46-101090152 </t>
  </si>
  <si>
    <t>FDLSC-CPS-225-2023</t>
  </si>
  <si>
    <t>CO1.PCCNTR.4707863</t>
  </si>
  <si>
    <t xml:space="preserve">14-46-101090125 </t>
  </si>
  <si>
    <t>FDLSC-CPS-226-2023</t>
  </si>
  <si>
    <t>DECIMOCUARTA APROBACIÓN</t>
  </si>
  <si>
    <t>CO1.PCCNTR.4708217</t>
  </si>
  <si>
    <t xml:space="preserve">25-46-101026573 </t>
  </si>
  <si>
    <t>FDLSC-CPS-227-2023</t>
  </si>
  <si>
    <t xml:space="preserve">LILIANA CORONADO MORENO </t>
  </si>
  <si>
    <t>CO1.PCCNTR.4708134</t>
  </si>
  <si>
    <t xml:space="preserve">39-44-101147691 </t>
  </si>
  <si>
    <t>08/04/2024_x000D_</t>
  </si>
  <si>
    <t>FDLSC-CPS-228-2023</t>
  </si>
  <si>
    <t>CO1.PCCNTR.4709152</t>
  </si>
  <si>
    <t xml:space="preserve">21-46-101064976 </t>
  </si>
  <si>
    <t>07/03/2023_x000D_</t>
  </si>
  <si>
    <t>17/03/2024_x000D_</t>
  </si>
  <si>
    <t>FDLSC-CPS-229-2023</t>
  </si>
  <si>
    <t>CO1.PCCNTR.4708467</t>
  </si>
  <si>
    <t xml:space="preserve">21-46-101065267 </t>
  </si>
  <si>
    <t>16/04/2024_x000D_</t>
  </si>
  <si>
    <t>PRESTAR LOS SERVICIOS DE APOYO TÉCNICO A LA GESTIÓN DE LA ALCALDÍA LOCAL DE SAN CRISTÓBAL EN EL DESARROLLO DE ACTIVIDADES DE REACTIVACIÓN ECONÓMICA, ACOMPAÑAMIENTO EN CAMPO Y PARTICIPACIÓN EN LOS PROCESOS NECESARIOS PARA LA CORRECTA EJECUCIÓN DE LOS EVENTOS RELACIONADOS Y DE LAS NECESIDADES DE LA ALCALDÍA LOCAL</t>
  </si>
  <si>
    <t>FDLSC-CPS-230-2023</t>
  </si>
  <si>
    <t>https://community.secop.gov.co/Public/Tendering/ContractNoticePhases/View?PPI=CO1.PPI.23723221&amp;isFromPublicArea=True&amp;isModal=False</t>
  </si>
  <si>
    <t>CO1.PCCNTR.4747286</t>
  </si>
  <si>
    <t xml:space="preserve">21-46 101065702 </t>
  </si>
  <si>
    <t>FDLSC-CPS-231-2023</t>
  </si>
  <si>
    <t>https://community.secop.gov.co/Public/Tendering/OpportunityDetail/Index?noticeUID=CO1.NTC.4132486&amp;isFromPublicArea=True&amp;isModal=False</t>
  </si>
  <si>
    <t>CO1.PCCNTR.4738225</t>
  </si>
  <si>
    <t xml:space="preserve">17-46-101024911 </t>
  </si>
  <si>
    <t>15/05/2024_x000D_</t>
  </si>
  <si>
    <t>SI (INSTITUTO DESARROLLO URBANO)</t>
  </si>
  <si>
    <t>FDLSC-CPS-232-2023</t>
  </si>
  <si>
    <t>LUZ FRANCY FANDIÑO SOSA</t>
  </si>
  <si>
    <t>https://community.secop.gov.co/Public/Tendering/ContractNoticePhases/View?PPI=CO1.PPI.23699479&amp;isFromPublicArea=True&amp;isModal=False</t>
  </si>
  <si>
    <t>CO1.PCCNTR.4742940</t>
  </si>
  <si>
    <t xml:space="preserve">18-44-101087511 </t>
  </si>
  <si>
    <t>FDLSC-CPS-233-2023</t>
  </si>
  <si>
    <t>SORANYI LORENA ROBAYO SALCEDO</t>
  </si>
  <si>
    <t>https://community.secop.gov.co/Public/Tendering/ContractNoticePhases/View?PPI=CO1.PPI.23687486&amp;isFromPublicArea=True&amp;isModal=False</t>
  </si>
  <si>
    <t>CO1.PCCNTR.4740655</t>
  </si>
  <si>
    <t xml:space="preserve">11-46-101034532 </t>
  </si>
  <si>
    <t>13/02/2024_x000D_</t>
  </si>
  <si>
    <t>FDLSC-CPS-234-2023</t>
  </si>
  <si>
    <t>LUZ ANGELICA MELANIE BAENA PUENTES</t>
  </si>
  <si>
    <t>20235420003693 - Adición 20235420011703</t>
  </si>
  <si>
    <t>00 - 14/07/2023</t>
  </si>
  <si>
    <t>CO1.PCCNTR.4741043</t>
  </si>
  <si>
    <t xml:space="preserve">11-46-101034505 </t>
  </si>
  <si>
    <t>20/01/2024_x000D_</t>
  </si>
  <si>
    <t>FDLSC-CPS-235-2023</t>
  </si>
  <si>
    <t>https://community.secop.gov.co/Public/Tendering/OpportunityDetail/Index?noticeUID=CO1.NTC.4141910&amp;isFromPublicArea=True&amp;isModal=False</t>
  </si>
  <si>
    <t>SISTEMAS-REFERENTE</t>
  </si>
  <si>
    <t>DECIMOQUINTA ASIGNACIÓN</t>
  </si>
  <si>
    <t>FDLSC-CPS-236-2023</t>
  </si>
  <si>
    <t>CO1.PCCNTR.4743689</t>
  </si>
  <si>
    <t xml:space="preserve">39-44-101147972 </t>
  </si>
  <si>
    <t>14/03/2024_x000D_</t>
  </si>
  <si>
    <t>FDLSC-CPS-237-2023</t>
  </si>
  <si>
    <t>CO1.PCCNTR.4938105</t>
  </si>
  <si>
    <t>14-46-101093546</t>
  </si>
  <si>
    <t>FDLSC-CPS-238-2023</t>
  </si>
  <si>
    <t>MAGDALENA SUAREZ TAUTIVA</t>
  </si>
  <si>
    <t>CO1.PCCNTR.4746871</t>
  </si>
  <si>
    <t xml:space="preserve">21-46-101065580 </t>
  </si>
  <si>
    <t>19/07/2024_x000D_</t>
  </si>
  <si>
    <t>FDLSC-CPS-239-2023</t>
  </si>
  <si>
    <t>https://community.secop.gov.co/Public/Tendering/ContractNoticePhases/View?PPI=CO1.PPI.23714070&amp;isFromPublicArea=True&amp;isModal=False</t>
  </si>
  <si>
    <t>CO1.PCCNTR.4748221</t>
  </si>
  <si>
    <t>63-46-101-004270</t>
  </si>
  <si>
    <t>FDLSC-CPS-240-2023</t>
  </si>
  <si>
    <t>https://community.secop.gov.co/Public/Tendering/ContractNoticePhases/View?PPI=CO1.PPI.23742850&amp;isFromPublicArea=True&amp;isModal=False</t>
  </si>
  <si>
    <t>CO1.PCCNTR.4751698</t>
  </si>
  <si>
    <t xml:space="preserve">39-44-101147988 </t>
  </si>
  <si>
    <t>FDLSC-CPS-241-2023</t>
  </si>
  <si>
    <t>ALEXANDER ALARCON</t>
  </si>
  <si>
    <t>CO1.PCCNTR.4746765</t>
  </si>
  <si>
    <t xml:space="preserve">21-46-101065578 </t>
  </si>
  <si>
    <t>19/01/2024_x000D_</t>
  </si>
  <si>
    <t>FDLSC-CPS-242-2023</t>
  </si>
  <si>
    <t>https://community.secop.gov.co/Public/Tendering/OpportunityDetail/Index?noticeUID=CO1.NTC.4143011&amp;isFromPublicArea=True&amp;isModal=False</t>
  </si>
  <si>
    <t>CO1.PCCNTR.4746763</t>
  </si>
  <si>
    <t xml:space="preserve">21-46-101065576 </t>
  </si>
  <si>
    <t>19/02/2024_x000D_</t>
  </si>
  <si>
    <t>FDLSC-CPS-243-2023</t>
  </si>
  <si>
    <t>CO1.PCCNTR.4746493</t>
  </si>
  <si>
    <t xml:space="preserve">15-44-10-1277107 </t>
  </si>
  <si>
    <t>13/01/2024_x000D_</t>
  </si>
  <si>
    <t>FDLSC-CPS-244-2023</t>
  </si>
  <si>
    <t>CO1.PCCNTR.4759613</t>
  </si>
  <si>
    <t xml:space="preserve">21-46-101065735 </t>
  </si>
  <si>
    <t>FDLSC-CPS-245-2023</t>
  </si>
  <si>
    <t>CRISTIAN FERNANDO FLOREZ HERRERA</t>
  </si>
  <si>
    <t>CO1.PCCNTR.4780811</t>
  </si>
  <si>
    <t xml:space="preserve">39-44-101148428 </t>
  </si>
  <si>
    <t>22/03/2023_x000D_</t>
  </si>
  <si>
    <t>FDLSC-CPS-246-2023</t>
  </si>
  <si>
    <t>GERALDINE ALEJANDRA SOTELO GIRON</t>
  </si>
  <si>
    <t>CO1.PCCNTR.4748121</t>
  </si>
  <si>
    <t xml:space="preserve">14-44-101177330 </t>
  </si>
  <si>
    <t>10/08/2024_x000D_</t>
  </si>
  <si>
    <t>FDLSC-CPS-247-2023</t>
  </si>
  <si>
    <t>CO1.PCCNTR.4751502</t>
  </si>
  <si>
    <t xml:space="preserve">14-46-101090922 </t>
  </si>
  <si>
    <t>05/06/2024_x000D_</t>
  </si>
  <si>
    <t>FDLSC-CPS-248-2023</t>
  </si>
  <si>
    <t>YULIANNY NATHZUMY HERNANDEZ GOMEZ</t>
  </si>
  <si>
    <t>CO1.PCCNTR.4752092</t>
  </si>
  <si>
    <t xml:space="preserve">15-46-101032783 </t>
  </si>
  <si>
    <t>30/05/2024_x000D_</t>
  </si>
  <si>
    <t>FDLSC-CPS-249-2023</t>
  </si>
  <si>
    <t>ALEJANDRO MARULANDA QUINCHE</t>
  </si>
  <si>
    <t>CO1.PCCNTR.4751110</t>
  </si>
  <si>
    <t xml:space="preserve">17-46-101024965 </t>
  </si>
  <si>
    <t>11/03/2023_x000D_</t>
  </si>
  <si>
    <t>15/03/2024_x000D_</t>
  </si>
  <si>
    <t>FDLSC-CPS-250-2023</t>
  </si>
  <si>
    <t>LORENA CHIA DUARTE</t>
  </si>
  <si>
    <t>CO1.PCCNTR.4753688</t>
  </si>
  <si>
    <t xml:space="preserve">21-44-101407890 </t>
  </si>
  <si>
    <t>13/06/2024_x000D_</t>
  </si>
  <si>
    <t>FDLSC-CPS-251-2023</t>
  </si>
  <si>
    <t>DECIMO QUINTA APROBACIÓN</t>
  </si>
  <si>
    <t>CO1.PCCNTR.4755401</t>
  </si>
  <si>
    <t xml:space="preserve">14-46-101090990 </t>
  </si>
  <si>
    <t>20/06/2024_x000D_</t>
  </si>
  <si>
    <t>FDLSC-CPS-252-2023</t>
  </si>
  <si>
    <t>CO1.PCCNTR.4756712</t>
  </si>
  <si>
    <t xml:space="preserve">21-46-101065848 </t>
  </si>
  <si>
    <t>FDLSC-CPS-253-2023</t>
  </si>
  <si>
    <t>JUAN DAVID GAVIRIA ZAMBRANO</t>
  </si>
  <si>
    <t>CO1.PCCNTR.4759616</t>
  </si>
  <si>
    <t xml:space="preserve">21-46-101065738 </t>
  </si>
  <si>
    <t>23/04/2024_x000D_</t>
  </si>
  <si>
    <t>PRESTAR SUS SERVICIOS DE APOYO ASISTENCIAL EN LA GESTIÓN DEPORTIVA Y EN GENERAL, TODOS LOS PROCESOS DEPORTIVOS DESARROLLADOS EN LA LOCALIDAD Y AQUELLOS QUE SEAN DE COMPETENCIA DEL FONDO, EN EL CUMPLIMIENTO DEL PLAN DE DESARROLLO 2021-2024</t>
  </si>
  <si>
    <t>FDLSC-CPS-254-2023</t>
  </si>
  <si>
    <t>LILIANA ESPITIA VIVEROS</t>
  </si>
  <si>
    <t>https://community.secop.gov.co/Public/Tendering/ContractNoticePhases/View?PPI=CO1.PPI.23790788&amp;isFromPublicArea=True&amp;isModal=False</t>
  </si>
  <si>
    <t>CO1.PCCNTR.4766151</t>
  </si>
  <si>
    <t xml:space="preserve">14-46-101091254 </t>
  </si>
  <si>
    <t>16/03/2023_x000D_</t>
  </si>
  <si>
    <t>FDLSC-CPS-255-2023</t>
  </si>
  <si>
    <t xml:space="preserve">GERBEY GARCIA AVILA </t>
  </si>
  <si>
    <t>CO1.PCCNTR.4760314</t>
  </si>
  <si>
    <t xml:space="preserve">21-46-101065768 </t>
  </si>
  <si>
    <t>FDLSC-CPS-256-2023</t>
  </si>
  <si>
    <t>LEIDY MARITZA GONZÁLEZ ARREDONDO</t>
  </si>
  <si>
    <t>CO1.PCCNTR.4761983</t>
  </si>
  <si>
    <t xml:space="preserve">14-44-101177657 </t>
  </si>
  <si>
    <t>03/07/2024_x000D_</t>
  </si>
  <si>
    <t>FDLSC-CPS-257-2023</t>
  </si>
  <si>
    <t>ROVIN SARIATH VILLANUEVA</t>
  </si>
  <si>
    <t>CO1.PCCNTR.4761263</t>
  </si>
  <si>
    <t xml:space="preserve">11-46-101034675 </t>
  </si>
  <si>
    <t>FDLSC-CPS-258-2023</t>
  </si>
  <si>
    <t>CO1.PCCNTR.4761678</t>
  </si>
  <si>
    <t xml:space="preserve">14-46-101091048 </t>
  </si>
  <si>
    <t>FDLSC-CPS-259-2023</t>
  </si>
  <si>
    <t>OLGHER ALBERTO VILLACRES PUENTES</t>
  </si>
  <si>
    <t xml:space="preserve">En ejecución </t>
  </si>
  <si>
    <t>CO1.PCCNTR.4763554</t>
  </si>
  <si>
    <t xml:space="preserve">5-44-101277178 </t>
  </si>
  <si>
    <t>FDLSC-CPS-260-2023</t>
  </si>
  <si>
    <t>HUGO ERNESTO QUIROGA BOHORQUEZ</t>
  </si>
  <si>
    <t>https://community.secop.gov.co/Public/Tendering/ContractNoticePhases/View?PPI=CO1.PPI.23801303&amp;isFromPublicArea=True&amp;isModal=False</t>
  </si>
  <si>
    <t>CO1.PCCNTR.4763795</t>
  </si>
  <si>
    <t xml:space="preserve">21-46 -101065769 </t>
  </si>
  <si>
    <t>PRESTAR SUS SERVICIOS TÉCNICOS EN EL DESPACHO DEL ALCALDE LOCAL, APOYANDO LAS ACTIVIDADES ADMINISTRATIVAS Y DE CORRESPONDENCIA GENERAL DEL DESPACHO, APLICANDO LA NORMATIVIDAD VIGENTE, LOS PROCESOS Y PROCEDIMIENTOS ESTABLECIDOS</t>
  </si>
  <si>
    <t>FDLSC-CPS-261-2023</t>
  </si>
  <si>
    <t>JOHANA VITELBINA BERMUDEZ CARDENAS</t>
  </si>
  <si>
    <t>https://community.secop.gov.co/Public/Tendering/ContractNoticePhases/View?PPI=CO1.PPI.23856933&amp;isFromPublicArea=True&amp;isModal=False</t>
  </si>
  <si>
    <t>CO1.PCCNTR.4777914</t>
  </si>
  <si>
    <t xml:space="preserve">14-44-101178176 </t>
  </si>
  <si>
    <t>21/03/2023_x000D_</t>
  </si>
  <si>
    <t>PRESTAR SUS SERVICIOS DE APOYO TÉCNICO PARA LA CONDUCCIÓN, ACOMPAÑANDO LAS ACTIVIDADES ADMINISTRATIVAS Y OPERATIVAS GENERALES DEL DESPACHO, APLICANDO LA NORMATIVIDAD VIGENTE PARA TODOS LOS PROCESOS Y PROCEDIMIENTOS ESTABLECIDOS</t>
  </si>
  <si>
    <t>FDLSC-CPS-262-2023</t>
  </si>
  <si>
    <t>https://community.secop.gov.co/Public/Tendering/ContractNoticePhases/View?PPI=CO1.PPI.23834177&amp;isFromPublicArea=True&amp;isModal=False</t>
  </si>
  <si>
    <t>DESPACHO - CONDUCTOR</t>
  </si>
  <si>
    <t>CO1.PCCNTR.4769889</t>
  </si>
  <si>
    <t xml:space="preserve">21-46-101058361 </t>
  </si>
  <si>
    <t>30/10/2024_x000D_</t>
  </si>
  <si>
    <t>FDLSC-CPS-263-2023</t>
  </si>
  <si>
    <t>FREDDY LEONARDO VEGA BASTO</t>
  </si>
  <si>
    <t>CO1.PCCNTR.4771835</t>
  </si>
  <si>
    <t xml:space="preserve">39-44-101148321 </t>
  </si>
  <si>
    <t>20/03/2023_x000D_</t>
  </si>
  <si>
    <t>23/01/2024_x000D_</t>
  </si>
  <si>
    <t>FDLSC-CPS-264-2023</t>
  </si>
  <si>
    <t>LUZ ADRIANA PEÑA MORENO</t>
  </si>
  <si>
    <t xml:space="preserve">https://community.secop.gov.co/Public/Tendering/OpportunityDetail/Index?noticeUID=CO1.NTC.4371717&amp;isFromPublicArea=True&amp;isModal=False
</t>
  </si>
  <si>
    <t>DECIMO NOVENA APROBACIÓN</t>
  </si>
  <si>
    <t>CO1.PCCNTR.4923550</t>
  </si>
  <si>
    <t>380 47 994000134763</t>
  </si>
  <si>
    <t>PRESTAR LOS SERVICIOS PROFESIONALES PARA LA OPERACIÓN, SEGUIMIENTO Y CUMPLIMIENTO DE LOS PROCEDIMIENTOS ADMINISTRATIVOS, OPERATIVOS Y TÉCNICOS DEL PROYECTO -RETO LOCAL- Y LOS ASOCIADOS A LA INCLUSIÓN SOCIAL Y SEGURIDAD ECONÓMICA EN LA LOCALIDAD DE SAN CRISTÓBAL</t>
  </si>
  <si>
    <t>FDLSC-CPS-265-2023</t>
  </si>
  <si>
    <t>https://community.secop.gov.co/Public/Tendering/OpportunityDetail/Index?noticeUID=CO1.NTC.4175724&amp;isFromPublicArea=True&amp;isModal=true&amp;asPopupView=true</t>
  </si>
  <si>
    <t>JOVENES RETRO PARCEROS -REFERENTES</t>
  </si>
  <si>
    <t>CO1.PCCNTR.4772973</t>
  </si>
  <si>
    <t xml:space="preserve">21-46-101065982 </t>
  </si>
  <si>
    <t>26/06/2024_x000D_</t>
  </si>
  <si>
    <t>FDLSC-CPS-266-2023</t>
  </si>
  <si>
    <t>ALEXANDER GOMEZ PENAGOS</t>
  </si>
  <si>
    <t>CO1.PCCNTR.4779015</t>
  </si>
  <si>
    <t xml:space="preserve">15-46-101032959 </t>
  </si>
  <si>
    <t>17/03/2023_x000D_</t>
  </si>
  <si>
    <t>FDLSC-CPS-267-2023</t>
  </si>
  <si>
    <t xml:space="preserve">YURI ALEXANDRA TORRES OLAYA </t>
  </si>
  <si>
    <t>CONTINGENCIA</t>
  </si>
  <si>
    <t>CO1.PCCNTR.4801544</t>
  </si>
  <si>
    <t xml:space="preserve">21-44-101408763 </t>
  </si>
  <si>
    <t>FDLSC-CPS-268-2023</t>
  </si>
  <si>
    <t>CO1.PCCNTR.4787717</t>
  </si>
  <si>
    <t xml:space="preserve">14-46-101091621 </t>
  </si>
  <si>
    <t xml:space="preserve">PRESTAR SUS SERVICIOS PROFESIONALES PARA LA GESTIÓN EN EL ÁREA DE DESARROLLO LOCAL DE SAN CRISTÓBAL, EN EL APOYO DE LA FORMULACIÓN, PLANEACIÓN, PRESENTACIÓN Y SEGUIMIENTO DE LOS PROYECTOS DE INFRAESTRUCTURA Y OBRAS CIVILES QUE DESARROLLE LA ENTIDAD, Y EN LOS REQUERIMIENTOS DE INFRAESTRUCTURA CIVIL QUE TENGA LA ALCALDÍA LOCAL DE SAN CRISTÓBAL </t>
  </si>
  <si>
    <t>FDLSC-CPS-269-2023</t>
  </si>
  <si>
    <t>JEFFERSON ARLES AYALA BOHORQUEZ</t>
  </si>
  <si>
    <t>https://community.secop.gov.co/Public/Tendering/ContractNoticePhases/View?PPI=CO1.PPI.23851317&amp;isFromPublicArea=True&amp;isModal=False</t>
  </si>
  <si>
    <t>CO1.PCCNTR.4775050</t>
  </si>
  <si>
    <t xml:space="preserve">18-46-101017963 </t>
  </si>
  <si>
    <t>FDLSC-CPS-270-2023</t>
  </si>
  <si>
    <t>KAREN MICHEL MAHECHA ESPINOSA</t>
  </si>
  <si>
    <t>CO1.PCCNTR.4827920</t>
  </si>
  <si>
    <t xml:space="preserve">21-46-101067118 </t>
  </si>
  <si>
    <t>10/04/2023_x000D_</t>
  </si>
  <si>
    <t>FDLSC-CPS-271-2023</t>
  </si>
  <si>
    <t>IVAN DARIO GONZALEZ CUELLAR</t>
  </si>
  <si>
    <t>CO1.PCCNTR.4775219</t>
  </si>
  <si>
    <t xml:space="preserve">21-46-101066043 </t>
  </si>
  <si>
    <t>FDLSC-CPS-272-2023</t>
  </si>
  <si>
    <t>CO1.PCCNTR.4776484</t>
  </si>
  <si>
    <t xml:space="preserve">39-44-101148379 </t>
  </si>
  <si>
    <t>22/07/2024_x000D_</t>
  </si>
  <si>
    <t>FDLSC-CPS-273-2023</t>
  </si>
  <si>
    <t>ALIRIO MARIN</t>
  </si>
  <si>
    <t>https://community.secop.gov.co/Public/Tendering/OpportunityDetail/Index?noticeUID=CO1.NTC.4182279&amp;isFromPublicArea=True&amp;isModal=true&amp;asPopupView=true%22}</t>
  </si>
  <si>
    <t>CO1.PCCNTR.4777861</t>
  </si>
  <si>
    <t>340 47 994000044355</t>
  </si>
  <si>
    <t>30/01/2024_x000D_</t>
  </si>
  <si>
    <t>FDLSC-CPS-274-2023</t>
  </si>
  <si>
    <t>NESTOR RAUL NIETO ESPINOSA</t>
  </si>
  <si>
    <t>CO1.PCCNTR.4776785</t>
  </si>
  <si>
    <t xml:space="preserve">14-46-101091315 </t>
  </si>
  <si>
    <t>25/05/2024_x000D_</t>
  </si>
  <si>
    <t>FDLSC-CPS-275-2023</t>
  </si>
  <si>
    <t>YENIFER YULIETH BLANCO OVIEDO</t>
  </si>
  <si>
    <t>CO1.PCCNTR.4778126</t>
  </si>
  <si>
    <t xml:space="preserve">11-44-101199542 </t>
  </si>
  <si>
    <t>PRESTAR SUS SERVICIOS EN EL ÁREA DE GESTIÓN DE DESARROLLO LOCAL CDI, PARA LA ATENCION, RECEPCION Y TRAMITE DE LOS DOCUMENTOS Y CORRESPONDENCIA EN GENERAL, ATENDIENDO LOS LINEAMIENTOS ESTABLECIDOS POR LA SECRETARIA DISTRITAL DE GOBIERNO</t>
  </si>
  <si>
    <t>FDLSC-CPS-276-2023</t>
  </si>
  <si>
    <t>CAROL JULIETH BUITRAGO RODRIGUEZ</t>
  </si>
  <si>
    <t>https://community.secop.gov.co/Public/Tendering/ContractNoticePhases/View?PPI=CO1.PPI.23871725&amp;isFromPublicArea=True&amp;isModal=False</t>
  </si>
  <si>
    <t>CO1.PCCNTR.4782696</t>
  </si>
  <si>
    <t xml:space="preserve">21-46-101066118 </t>
  </si>
  <si>
    <t>FDLSC-CPS-277-2023</t>
  </si>
  <si>
    <t>CO1.PCCNTR.4781664</t>
  </si>
  <si>
    <t xml:space="preserve">14-46-101091466 </t>
  </si>
  <si>
    <t>FDLSC-CPS-278-2023</t>
  </si>
  <si>
    <t>CO1.PCCNTR.4782535</t>
  </si>
  <si>
    <t xml:space="preserve">14-46-101091424 </t>
  </si>
  <si>
    <t>18/03/2023_x000D_</t>
  </si>
  <si>
    <t>PRESTAR SUS SERVICIOS PROFESIONALES EN EL DESPACHO DEL ALCALDE LOCAL, ACOMPAÑANDO LAS ACTIVIDADES ADMINISTRATIVAS Y OPERATIVAS GENERALES DEL DESPACHO, APLICANDO LA NORMATIVIDAD VIGENTE PARA TODOS LOS PROCESOS Y PROCEDIMIENTOS ESTABLECIDOS.</t>
  </si>
  <si>
    <t>FDLSC-CPS-279-2023</t>
  </si>
  <si>
    <t>https://community.secop.gov.co/Public/Tendering/OpportunityDetail/Index?noticeUID=CO1.NTC.4405521&amp;isFromPublicArea=True&amp;isModal=False</t>
  </si>
  <si>
    <t>DAVID ARTURO JAIMES MARTINEZ</t>
  </si>
  <si>
    <t>CO1.PCCNTR.4950624</t>
  </si>
  <si>
    <t>14-46-101093660</t>
  </si>
  <si>
    <t>FDLSC-CPS-280-2023</t>
  </si>
  <si>
    <t xml:space="preserve">JOSE ALBERTO CARVAJAL LIZARAZO </t>
  </si>
  <si>
    <t>CO1.PCCNTR.4790053</t>
  </si>
  <si>
    <t xml:space="preserve">	21-46-101069527</t>
  </si>
  <si>
    <t>SI (SECRETARIA DISTRITAL MOVILIDAD)</t>
  </si>
  <si>
    <t>FDLSC-CPS-281-2023</t>
  </si>
  <si>
    <t>ANA MARIA CAÑON PAEZ</t>
  </si>
  <si>
    <t>CO1.PCCNTR.4798519</t>
  </si>
  <si>
    <t xml:space="preserve">CCT-100005047 </t>
  </si>
  <si>
    <t>23/03/2023_x000D_</t>
  </si>
  <si>
    <t>FDLSC-CPS-282-2023</t>
  </si>
  <si>
    <t>DIEGO FELIPE TELLEZ ARIZA</t>
  </si>
  <si>
    <t>CO1.PCCNTR.4788507</t>
  </si>
  <si>
    <t xml:space="preserve">21-46-101066219 </t>
  </si>
  <si>
    <t>22/03/2024_x000D_</t>
  </si>
  <si>
    <t>FDLSC-CPS-283-2023</t>
  </si>
  <si>
    <t>PRENSA - REFERENTE</t>
  </si>
  <si>
    <t>CO1.PCCNTR.4786718</t>
  </si>
  <si>
    <t xml:space="preserve">14-46-101091505 </t>
  </si>
  <si>
    <t>27/02/2024_x000D_</t>
  </si>
  <si>
    <t>FDLSC-CPS-284-2023</t>
  </si>
  <si>
    <t>MARTHA JEANETH CASTRO MENDOZA</t>
  </si>
  <si>
    <t>CO1.PCCNTR.4786903</t>
  </si>
  <si>
    <t xml:space="preserve">21-46-101066207 </t>
  </si>
  <si>
    <t>22/02/2024_x000D_</t>
  </si>
  <si>
    <t>FDLSC-CPS-285-2023</t>
  </si>
  <si>
    <t>CO1.PCCNTR.4787586</t>
  </si>
  <si>
    <t xml:space="preserve">21-46-101067122 </t>
  </si>
  <si>
    <t>20/07/2024_x000D_</t>
  </si>
  <si>
    <t>FDLSC-CPS-286-2023</t>
  </si>
  <si>
    <t>ENID DEL SOCORRO SANTOS ROBLES</t>
  </si>
  <si>
    <t>CO1.PCCNTR.4791980</t>
  </si>
  <si>
    <t xml:space="preserve">21-46-101067340 </t>
  </si>
  <si>
    <t>14/04/2023_x000D_</t>
  </si>
  <si>
    <t>FDLSC-CPS-287-2023</t>
  </si>
  <si>
    <t>https://community.secop.gov.co/Public/Tendering/OpportunityDetail/Index?noticeUID=CO1.NTC.4196156&amp;isFromPublicArea=True&amp;isModal=true&amp;asPopupView=true</t>
  </si>
  <si>
    <t>CO1.PCCNTR.4789336</t>
  </si>
  <si>
    <t xml:space="preserve">14-46-101085912 </t>
  </si>
  <si>
    <t>PRESTAR SERVICIOS PROFESIONALES ESPECIALIZADOS PARA ORIENTAR EL TRÁMITE DE LAS ETAPAS PRECONTRACTUALES Y CONTRACTUALES DE ACUERDO CON EL PLAN ANUAL DE ADQUISICIONES Y EL PLAN DE CONTRATACIÓN QUE ADELANTE EL FONDO DE DESARROLLO LOCAL DE SAN CRISTÓBAL EN EL MARCO DEL PLAN DE DESARROLLO 2021-2024</t>
  </si>
  <si>
    <t>FDLSC-CPS-288-2023</t>
  </si>
  <si>
    <t>https://community.secop.gov.co/Public/Tendering/OpportunityDetail/Index?noticeUID=CO1.NTC.4197105&amp;isFromPublicArea=True&amp;isModal=true&amp;asPopupView=true</t>
  </si>
  <si>
    <t>CONTRATACIÓN -REFERENTE</t>
  </si>
  <si>
    <t>CO1.PCCNTR.4790038</t>
  </si>
  <si>
    <t xml:space="preserve">21-44-101408431 </t>
  </si>
  <si>
    <t>PRESTACIÓN DE SERVICIOS PROFESIONALES PARA EL ACOMPAÑAMIENTO EN LA FORMULACIÓN Y SEGUIMIENTO DE INSTRUMENTOS DE PLANIFICACIÓN INTERNA, FORTALECIMIENTO INSTITUCIONAL Y LA REVISIÓN DE LOS PRODUCTOS DERIVADOS DE LA GESTIÓN DEL FONDO DE DESARROLLO LOCAL DE SAN CRISTÓBAL</t>
  </si>
  <si>
    <t>FDLSC-CPS-289-2023</t>
  </si>
  <si>
    <t>https://community.secop.gov.co/Public/Tendering/OpportunityDetail/Index?noticeUID=CO1.NTC.4199423&amp;isFromPublicArea=True&amp;isModal=true&amp;asPopupView=true</t>
  </si>
  <si>
    <t>CO1.PCCNTR.4791994</t>
  </si>
  <si>
    <t xml:space="preserve">33-44-101222949 </t>
  </si>
  <si>
    <t>24/03/2023_x000D_</t>
  </si>
  <si>
    <t>SI( CAR)</t>
  </si>
  <si>
    <t>FDLSC-CPS-290-2023</t>
  </si>
  <si>
    <t>CO1.PCCNTR.4789589</t>
  </si>
  <si>
    <t xml:space="preserve">21-46-101066211 </t>
  </si>
  <si>
    <t>FDLSC-CPS-291-2023</t>
  </si>
  <si>
    <t>JENNY ANDREA FRANCO GALLEGO</t>
  </si>
  <si>
    <t>CO1.PCCNTR.4790603</t>
  </si>
  <si>
    <t>21-44-101408608</t>
  </si>
  <si>
    <t>FDLSC-CPS-292-2023</t>
  </si>
  <si>
    <t>ANGELA NATHALIA CABALLERO MICHAEL</t>
  </si>
  <si>
    <t>CO1.PCCNTR.4798743</t>
  </si>
  <si>
    <t>FDLSC-CPS-293-2023</t>
  </si>
  <si>
    <t>Cancelado</t>
  </si>
  <si>
    <t>FDLSC-CPS-294-2023</t>
  </si>
  <si>
    <t>BRAYAN DAVID GARZON PIRAJAN</t>
  </si>
  <si>
    <t>CO1.PCCNTR.4792530</t>
  </si>
  <si>
    <t>21-46-101069641</t>
  </si>
  <si>
    <t>FDLSC-CPS-296-2023</t>
  </si>
  <si>
    <t>CO1.PCCNTR.4795116</t>
  </si>
  <si>
    <t xml:space="preserve">21-46-101066265 </t>
  </si>
  <si>
    <t>FDLSC-CPS-298-2023</t>
  </si>
  <si>
    <t>CO1.PCCNTR.4803247</t>
  </si>
  <si>
    <t xml:space="preserve">21-46-101066434 </t>
  </si>
  <si>
    <t>PRESTAR SUS SERVICIOS TÉCNICOS PARA APOYAR AL ALCALDE LOCAL EN TEMAS DE PRENSA Y COMUNICACIONES EN LA REALIZACIÓN Y PUBLICACIÓN DE CONTENIDOS DE REDES SOCIALES Y CANALES DE DIVULGACIÓN DIGITAL (SITIO WEB) DE LA ALCALDÍA LOCAL</t>
  </si>
  <si>
    <t>FDLSC-CPS-299-2023</t>
  </si>
  <si>
    <t>MONICA MARCELA GONZALEZ BUITRAGO</t>
  </si>
  <si>
    <t>https://community.secop.gov.co/Public/Tendering/OpportunityDetail/Index?noticeUID=CO1.NTC.4214847&amp;isFromPublicArea=True&amp;isModal=true&amp;asPopupView=true</t>
  </si>
  <si>
    <t>CO1.PCCNTR.4803734</t>
  </si>
  <si>
    <t>600-47-994000068235</t>
  </si>
  <si>
    <t>27/03/2023_x000D_</t>
  </si>
  <si>
    <t>29/01/2024_x000D_</t>
  </si>
  <si>
    <t>PRESTAR LOS SERVICIOS TÉCNICOS PARA APOYAR GESTIÓN ADMINSITRATIVA DE LOS PROYECTOS DE ACUERDOS QUE PROMUEVAN LA FORMALIDAD Y EL ACCESO PARA EL PROVECHAMIENTO DEL ESPACIO PÚBLICO</t>
  </si>
  <si>
    <t>FDLSC-CPS-300-2023</t>
  </si>
  <si>
    <t>https://community.secop.gov.co/Public/Tendering/OpportunityDetail/Index?noticeUID=CO1.NTC.4218159&amp;isFromPublicArea=True&amp;isModal=true&amp;asPopupView=true</t>
  </si>
  <si>
    <t>CO1.PCCNTR.4807311</t>
  </si>
  <si>
    <t xml:space="preserve">21-46-1010633838 </t>
  </si>
  <si>
    <t>21/01/2024_x000D_</t>
  </si>
  <si>
    <t>PRESTAR LOS SERVICIOS PROFESIONALES DE TEMAS DE MECÁNICA AUTOMOTRIZ PARA REALIZAR EL MANTENIMIENTO PREVENTIVO Y CORRECTIVO DEL PARQUE AUTOMOTOR DE LA ALCALDÍA LOCAL DE SAN CRISTÓBAL</t>
  </si>
  <si>
    <t>FDLSC-CPS-301-2023</t>
  </si>
  <si>
    <t xml:space="preserve">WALTER YESID RIVERA TAPIERO </t>
  </si>
  <si>
    <t>https://community.secop.gov.co/Public/Tendering/OpportunityDetail/Index?noticeUID=CO1.NTC.4225518&amp;isFromPublicArea=True&amp;isModal=true&amp;asPopupView=true</t>
  </si>
  <si>
    <t>CO1.PCCNTR.4812565</t>
  </si>
  <si>
    <t xml:space="preserve">15-46-101033135 </t>
  </si>
  <si>
    <t>28/03/2023_x000D_2)28/03/2023_x000D_</t>
  </si>
  <si>
    <t xml:space="preserve">PRESTAR SUS SERVICIOS PROFESIONALES EN LO CONCERNIENTE A LAS ACTIVIDADES DE CONTROL AMBIENTAL DEL TERRITORIO LOCAL EN LO QUE RESPECTA A LA VERIFICACIÓN DE LA LEGALIDAD, GENERACIÓN DE IMPACTOS AMBIENTALES Y MANEJO DE SITUACIONES AMBIENTALES CONFLICTIVAS RESULTADAS DEL DESARROLLO DE ACTIVIDADES ANTRÓPICAS EN EL ESPACIO PÚBLICO LOCAL </t>
  </si>
  <si>
    <t>FDLSC-CPS-302-2023</t>
  </si>
  <si>
    <t>https://community.secop.gov.co/Public/Tendering/OpportunityDetail/Index?noticeUID=CO1.NTC.4227910&amp;isFromPublicArea=True&amp;isModal=true&amp;asPopupView=true</t>
  </si>
  <si>
    <t>CO1.PCCNTR.4814458</t>
  </si>
  <si>
    <t xml:space="preserve">21-46-101066615 </t>
  </si>
  <si>
    <t>29/03/2023_x000D_</t>
  </si>
  <si>
    <t>FDLSC-CPS-303-2023</t>
  </si>
  <si>
    <t>INGRID TATIANA LOZANO REY</t>
  </si>
  <si>
    <t>https://community.secop.gov.co/Public/Tendering/OpportunityDetail/Index?noticeUID=CO1.NTC.4224403&amp;isFromPublicArea=True&amp;isModal=true&amp;asPopupView=true</t>
  </si>
  <si>
    <t>CO1.PCCNTR.4811591</t>
  </si>
  <si>
    <t xml:space="preserve">21-46-101066693 </t>
  </si>
  <si>
    <t>30/03/2023_x000D_</t>
  </si>
  <si>
    <t>11/03/2024_x000D_</t>
  </si>
  <si>
    <t>FDLSC-CPS-304-2023</t>
  </si>
  <si>
    <t>ALEXANDER MOYA GONZALEZ</t>
  </si>
  <si>
    <t>https://community.secop.gov.co/Public/Tendering/OpportunityDetail/Index?noticeUID=CO1.NTC.4226377&amp;isFromPublicArea=True&amp;isModal=true&amp;asPopupView=true</t>
  </si>
  <si>
    <t>CO1.PCCNTR.4813738</t>
  </si>
  <si>
    <t>08/03/2024_x000D_</t>
  </si>
  <si>
    <t>PRESTAR LOS SERVICIOS TÉCNICOS EN EL ÁREA DE GESTIÓN DE DESARROLLO LOCAL, EN LA EJECUCIÓN DE LAS ACTIVIDADES OPERATIVAS Y ADMINISTRATIVAS RELACIONADAS CON EL TRAMITE PERTINENTE A LAS COMUNICACIONES INTERNAS Y EXTERNAS CON EL FIN DE CONTROLAR DE FORMA ÁGIL Y OPORTUNA LOS DOCUMENTOS ENVIADOS Y RECIBIDOS POR LAS DEPENDENCIAS, DE ACUERDO A LOS APLICATIVOS EN GENERAL Y LO ESTABLECIDO POR LA SECRETARIA DISTRITAL DE GOBIERNO</t>
  </si>
  <si>
    <t>FDLSC-CPS-305-2023</t>
  </si>
  <si>
    <t>https://community.secop.gov.co/Public/Tendering/OpportunityDetail/Index?noticeUID=CO1.NTC.4232341&amp;isFromPublicArea=True&amp;isModal=true&amp;asPopupView=true</t>
  </si>
  <si>
    <t xml:space="preserve">PRESTAR SUS SERVICIOS PROFESIONALES PARA APOYAR LA IMPLEMENTACIÓN DEL PROYECTO DE INVERSIÓN VINCULADO AL PROGRAMA JÓVENES A LA U, EN EL MARCO DEL PLAN DE DESARROLLO LOCAL: UN NUEVO CONTRATO SOCIAL Y AMBIENTAL PARA SAN CRISTÓBAL, </t>
  </si>
  <si>
    <t>FDLSC-CPS-306-2023</t>
  </si>
  <si>
    <t>MAVIR VIVIANA SANCHEZ LEON</t>
  </si>
  <si>
    <t>https://community.secop.gov.co/Public/Tendering/OpportunityDetail/Index?noticeUID=CO1.NTC.4250444&amp;isFromPublicArea=True&amp;isModal=true&amp;asPopupView=true</t>
  </si>
  <si>
    <t>CO1.PCCNTR.4833612</t>
  </si>
  <si>
    <t xml:space="preserve">14-46-101092419 </t>
  </si>
  <si>
    <t>11/04/2023_x000D_</t>
  </si>
  <si>
    <t>SI(SUBRED)</t>
  </si>
  <si>
    <t xml:space="preserve"> PRESTAR SUS SERVICIOS DE APOYO TECNICO AL ALCALDE LOCAL EN TEMAS DE PRENSA Y CULTURA EN LA CREACION, REALIZACION, PRODUCCION Y EDICION DE VIDEOS Y CONTENIDOS DIGITALES; AST COMO EL REGISTRO, EDICION Y PRESENTACION DE LOS  ACONTECIMIENTOS, HECHOS Y EVENTOSINTERNOS Y EXTERNOS DE LA ALCALDIA LOCAL, PARA SER UTILIZADOS COMO INSUMOS DE  COMUNICACION EN LOS MEDIOS ESPECIALMENTE ESCRITOS, DIGITALES Y AUDIOVISUALES</t>
  </si>
  <si>
    <t>FDLSC-CPS-307-2023</t>
  </si>
  <si>
    <t>JULIAN DAVID FAJARDO CAVIEDES</t>
  </si>
  <si>
    <t>https://community.secop.gov.co/Public/Tendering/OpportunityDetail/Index?noticeUID=CO1.NTC.4247999&amp;isFromPublicArea=True&amp;isModal=true&amp;asPopupView=true</t>
  </si>
  <si>
    <t>CO1.PCCNTR.4831610</t>
  </si>
  <si>
    <t>15-44-101278053</t>
  </si>
  <si>
    <t>FDLSC-CPS-308-2023</t>
  </si>
  <si>
    <t>INGRIS YULIETH VEGAS HERNANDEZ</t>
  </si>
  <si>
    <t>https://community.secop.gov.co/Public/Tendering/OpportunityDetail/Index?noticeUID=CO1.NTC.4251658&amp;isFromPublicArea=True&amp;isModal=False</t>
  </si>
  <si>
    <t>CO1.PCCNTR.4834231</t>
  </si>
  <si>
    <t>17-44-101209623</t>
  </si>
  <si>
    <t>PRESTAR SUS SERVICIOS PROFESIONALES PARA APOYAR LOS TEMAS RELACIONADOS AL SISTEMA INTEGRADO DE GESTIÓN DE CALIDAD (SIG) DE ACUERDO A LAS SOLCITUDES DE LA ADMINISTRACIÓN LOCAL.</t>
  </si>
  <si>
    <t>FDLSC-CPS-309-2023</t>
  </si>
  <si>
    <t>MARLLY TATIANA CHAPARRO ARIAS</t>
  </si>
  <si>
    <t>https://community.secop.gov.co/Public/Tendering/OpportunityDetail/Index?noticeUID=CO1.NTC.4283333&amp;isFromPublicArea=True&amp;isModal=true&amp;asPopupView=true</t>
  </si>
  <si>
    <t>CO1.PCCNTR.4855974</t>
  </si>
  <si>
    <t>21-46-101067426</t>
  </si>
  <si>
    <t>PRESTAR SU SERVICIOS TÉCNICOS PARA EL APOYO A LOS PROCESOS DE PROTECCIÓN Y BIENESTAR ANIMAL  DEL FONDO DE DESARROLLO LOCAL DE SAN CRÍSTOBAL EN MATERIA ADMINISTRATIVA, ASÍ COMO LABORES DE CAMPO.</t>
  </si>
  <si>
    <t>FDLSC-CPS-310-2023</t>
  </si>
  <si>
    <t>LESLY DAYANA MORENO ROJAS</t>
  </si>
  <si>
    <t>https://community.secop.gov.co/Public/Tendering/OpportunityDetail/Index?noticeUID=CO1.NTC.4462332&amp;isFromPublicArea=True&amp;isModal=False</t>
  </si>
  <si>
    <t>VEINTITRES</t>
  </si>
  <si>
    <t>CO1.PCCNTR.4996474</t>
  </si>
  <si>
    <t xml:space="preserve">	PVB-100001513</t>
  </si>
  <si>
    <t>FDLSC-CPS-311-2023</t>
  </si>
  <si>
    <t>EDWARD ALEXANDER FERNANDEZ MEJIA</t>
  </si>
  <si>
    <t>https://community.secop.gov.co/Public/Tendering/OpportunityDetail/Index?noticeUID=CO1.NTC.4285209&amp;isFromPublicArea=True&amp;isModal=False</t>
  </si>
  <si>
    <t>CO1.PCCNTR.4858101</t>
  </si>
  <si>
    <t>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t>
  </si>
  <si>
    <t>FDLSC-CPS-312-2023</t>
  </si>
  <si>
    <t>DANIEL RICARDO ALVAREZ RODRIGUEZ</t>
  </si>
  <si>
    <t>https://community.secop.gov.co/Public/Tendering/OpportunityDetail/Index?noticeUID=CO1.NTC.4285913&amp;isFromPublicArea=True&amp;isModal=true&amp;asPopupView=true</t>
  </si>
  <si>
    <t>CO1.PCCNTR.4858519</t>
  </si>
  <si>
    <t>14-46-101092464</t>
  </si>
  <si>
    <t>APOYAR AL EQUIPO DE PRENSA Y COMUNICACIONES DE LA ALCALDÍA LOCAL EN LA REALIZACIÓN Y PUBLICACIÓN DE CONTENIDOS DE REDES SOCIALES Y CANALES DE DIVULGACIÓN DIGITAL (SITIO WEB) DE LA ALCALDÍA LOCAL.</t>
  </si>
  <si>
    <t>FDLSC-CPS-313-2023</t>
  </si>
  <si>
    <t>NATHALIA LORENA RODRIGUEZ BENAVIDES</t>
  </si>
  <si>
    <t>https://community.secop.gov.co/Public/Tendering/OpportunityDetail/Index?noticeUID=CO1.NTC.4288611&amp;isFromPublicArea=True&amp;isModal=true&amp;asPopupView=true</t>
  </si>
  <si>
    <t>CO1.PCCNTR.4860333</t>
  </si>
  <si>
    <t>14-46-101092472</t>
  </si>
  <si>
    <t>FDLSC-CPS-314-2023</t>
  </si>
  <si>
    <t>https://community.secop.gov.co/Public/Tendering/OpportunityDetail/Index?noticeUID=CO1.NTC.4290930&amp;isFromPublicArea=True&amp;isModal=true&amp;asPopupView=true</t>
  </si>
  <si>
    <t>CO1.PCCNTR.4862856</t>
  </si>
  <si>
    <t xml:space="preserve">21-46-101062532 </t>
  </si>
  <si>
    <t>FDLSC-CPS-315-2023</t>
  </si>
  <si>
    <t>CO1.PCCNTR.4862984</t>
  </si>
  <si>
    <t>21-46-101067374</t>
  </si>
  <si>
    <t>PRESTAR SUS SERVICIOS PROFESIONALES EN TEMAS DE PRENSA Y COMUNICACIONES DE LA ALCALDÍA LOCAL EN LA CREACIÓN, REALIZACIÓN, PRODUCCIÓN Y EDICIÓN DE FOTOGRAFÍAS Y VIDEOS PARA REDES SOCIALES, CON ÉNFASIS EN LA CONCEPTUALIZACIÓN DE INSUMOS DE COMUNICACIÓN DIGITALES Y AUDIOVISUALES</t>
  </si>
  <si>
    <t>FDLSC-CPS-316-2023</t>
  </si>
  <si>
    <t>CESAR AUGUSTO DIAZ FLORIAN</t>
  </si>
  <si>
    <t>https://community.secop.gov.co/Public/Tendering/OpportunityDetail/Index?noticeUID=CO1.NTC.4295119&amp;isFromPublicArea=True&amp;isModal=true&amp;asPopupView=true</t>
  </si>
  <si>
    <t>CO1.PCCNTR.4866910</t>
  </si>
  <si>
    <t>14-46-101092539</t>
  </si>
  <si>
    <t>PRESTAR SUS SERVICIOS PROFESIONALES ESPECIALIZADOS EN EL AREA DE DESARROLLO LOCAL, GESTIONANDO LA DEPURACIÓN DE LAS OBLIGACIONES POR PAGAR Y LOS PROCESOS DE GESTIÓN DE PAGOS E INSTRUCCIONES PARA LIQUIDACIÓN DE CONTRATO O LIBERACIONES DE SALDOS, QUE PERMITAN LA CORRECTA LIQUIDACIÓN DE CONTRATOS Y CONVENIOS SUSCRITOS POR EL FDLSC</t>
  </si>
  <si>
    <t>FDLSC-CPS-317-2023</t>
  </si>
  <si>
    <t xml:space="preserve">https://community.secop.gov.co/Public/Tendering/OpportunityDetail/Index?noticeUID=CO1.NTC.4295511&amp;isFromPublicArea=True&amp;isModal=False
</t>
  </si>
  <si>
    <t>LIQUIDACIONES - REFERENTE</t>
  </si>
  <si>
    <t xml:space="preserve">DECIMO NOVENA APROBACIÓN </t>
  </si>
  <si>
    <t>CO1.PCCNTR.4866559</t>
  </si>
  <si>
    <t>21-46-101067452</t>
  </si>
  <si>
    <t>PRESTAR LOS SERVICIOS TÉCNICOS PARA APOYAR AL ADMINISTRADOR DE RED EN LO RELACIONADO CON LA PLATAFORMA INFORMÁTICA Y MEDIOS TECNOLÓGICOS DE LA ALCALDÍA LOCAL DE SAN CRISTÓBAL</t>
  </si>
  <si>
    <t>FDLSC-CPS-318-2023</t>
  </si>
  <si>
    <t>https://community.secop.gov.co/Public/Tendering/OpportunityDetail/Index?noticeUID=CO1.NTC.4297703&amp;isFromPublicArea=True&amp;isModal=False</t>
  </si>
  <si>
    <t xml:space="preserve">SISTEMAS </t>
  </si>
  <si>
    <t>FDLSC-CPS-320-2023</t>
  </si>
  <si>
    <t>PAOLA ANDREA PORTILLA NARVAEZ</t>
  </si>
  <si>
    <t xml:space="preserve">CO1.PCCNTR.4884498	</t>
  </si>
  <si>
    <t xml:space="preserve">15-44-101278553	</t>
  </si>
  <si>
    <t>FDLSC-CPS-321-2023</t>
  </si>
  <si>
    <t xml:space="preserve">CO1.PCCNTR.4881171	</t>
  </si>
  <si>
    <t>21-46-101067606</t>
  </si>
  <si>
    <t>FDLSC-CPS-322-2023</t>
  </si>
  <si>
    <t xml:space="preserve">CO1.PCCNTR.4881956	</t>
  </si>
  <si>
    <t>FDLSC-CPS-323-2023</t>
  </si>
  <si>
    <t xml:space="preserve">CO1.PCCNTR.4881900	</t>
  </si>
  <si>
    <t>25-46-101028283</t>
  </si>
  <si>
    <t>FDLSC-CPS-324-2023</t>
  </si>
  <si>
    <t>DAMARIS ADRIANA NEIRA CAMARGO</t>
  </si>
  <si>
    <t xml:space="preserve">CO1.PCCNTR.4884380	</t>
  </si>
  <si>
    <t>21-46-101067589</t>
  </si>
  <si>
    <t>FDLSC-CPS-325-2023</t>
  </si>
  <si>
    <t>EDGAR ALEJANDRO BARRERA TORRES</t>
  </si>
  <si>
    <t xml:space="preserve">CO1.PCCNTR.4886967	</t>
  </si>
  <si>
    <t>21-46-101067659</t>
  </si>
  <si>
    <t>FDLSC-CPS-326-2023</t>
  </si>
  <si>
    <t>JORGE ALBERTO BAZURTO SEGRERA</t>
  </si>
  <si>
    <t xml:space="preserve">CO1.PCCNTR.4885119	</t>
  </si>
  <si>
    <t>15-46-101033461</t>
  </si>
  <si>
    <t>FDLSC-CPS-327-2023</t>
  </si>
  <si>
    <t>REYNEL BERMUDEZ ROLDAN</t>
  </si>
  <si>
    <t xml:space="preserve">CO1.PCCNTR.4884846	</t>
  </si>
  <si>
    <t>21-46-101067588</t>
  </si>
  <si>
    <t>FDLSC-CPS-328-2023</t>
  </si>
  <si>
    <t>JOSE WILSON PINZON BERMÚDEZ</t>
  </si>
  <si>
    <t xml:space="preserve">CO1.PCCNTR.4886512	</t>
  </si>
  <si>
    <t xml:space="preserve">340 47 994000044831	</t>
  </si>
  <si>
    <t>FDLSC-CPS-329-2023</t>
  </si>
  <si>
    <t xml:space="preserve">CO1.PCCNTR.4886393	</t>
  </si>
  <si>
    <t>15-44-101278567</t>
  </si>
  <si>
    <t>FDLSC-CPS-330-2023</t>
  </si>
  <si>
    <t>https://community.secop.gov.co/Public/Tendering/ContractNoticePhases/View?PPI=CO1.PPI.24465550&amp;isFromPublicArea=True&amp;isModal=False</t>
  </si>
  <si>
    <t xml:space="preserve">CO1.PCCNTR.4890575	</t>
  </si>
  <si>
    <t xml:space="preserve">18-46-101018365	</t>
  </si>
  <si>
    <t>FDLSC-CPS-331-2023</t>
  </si>
  <si>
    <t>MIGUEL ANGEL BARRETO GUTIERREZ</t>
  </si>
  <si>
    <t>https://community.secop.gov.co/Public/Tendering/OpportunityDetail/Index?noticeUID=CO1.NTC.4326708&amp;isFromPublicArea=True&amp;isModal=False</t>
  </si>
  <si>
    <t xml:space="preserve">CO1.PCCNTR.4890672	</t>
  </si>
  <si>
    <t xml:space="preserve">14-46-101093040	</t>
  </si>
  <si>
    <t xml:space="preserve">PRESTAR SUS SERVICIOS PROFESIONALES PARA APOYAR LOS TEMAS RELACIONADOS AL  SISTEMA INTEGRADO DE GESTIÓN DE CALIDAD (SIG) DE ACUERDO A LAS SOLCITUDES DE LA ADMINISTRACIÓN LOCAL </t>
  </si>
  <si>
    <t>FDLSC-CPS-332-2023</t>
  </si>
  <si>
    <t>https://community.secop.gov.co/Public/Tendering/OpportunityDetail/Index?noticeUID=CO1.NTC.4327191&amp;isFromPublicArea=True&amp;isModal=False</t>
  </si>
  <si>
    <t xml:space="preserve">CO1.PCCNTR.4890992	</t>
  </si>
  <si>
    <t>PRESTACIÓN DE SERVICIOS PARA EL APOYO A LA GESTIÓN TENDIENTES A LA REALIZACION DE LAS ACTIVIDADES NECESARIAS EN EL MARCO DE LA CONMEMORACIÓN DEL DÍA INTERNACIONAL DE LA MUJER TRABAJADORA EN LA LOCALIDAD DE SAN CRISTÓBAL, I FESTIVAL DE LA MUJER TRABAJADORA DE SAN CRISTÓBAL, PARA EL DESARROLLO DEL PROYECTO 1870 MUJERES EMPODERADAS EN SAN CRISTÓBAL</t>
  </si>
  <si>
    <t>FDLSC-CPS-333-2023</t>
  </si>
  <si>
    <t xml:space="preserve">https://community.secop.gov.co/Public/Tendering/ContractNoticePhases/View?PPI=CO1.PPI.24370209&amp;isFromPublicArea=True&amp;isModal=False
</t>
  </si>
  <si>
    <t xml:space="preserve">CO1.PCCNTR.4897615 </t>
  </si>
  <si>
    <t>25-46-101027535</t>
  </si>
  <si>
    <t>PRESTAR SUS SERVICIOS PROFESIONALES EN LO CONCERNIENTE A LA VERIFICACIÓN EN CAMPO DE LAS ACTIVIDADES DE CONTROL DE ESPECIES INVASORAS, Y A LAS ACTIVIDADES DE CAMPO DE RESTAURACIÓN Y MANTENIMIENTO, ASI COMO ELAPOYO AL PROCESO DE ESTANDARIZACIÓN DEL TRATAMIENTO Y MANEJO DE LAS ESPECIES DE RETAMO LISO Y ESPINOSO ESTABLECIDAS EN EL PROTOCOLO DEL JARDIN BOTÁNICO DE BOGOTÁ, SECRETARIA DISTRITAL DE AMBIENTE Y LA ALSC, EN EL CENTRO DE RESTAURACIÓN</t>
  </si>
  <si>
    <t>FDLSC-CPS-334-2023</t>
  </si>
  <si>
    <t>https://community.secop.gov.co/Public/Tendering/ContractNoticePhases/View?PPI=CO1.PPI.24555471&amp;isFromPublicArea=True&amp;isModal=False</t>
  </si>
  <si>
    <t>CO1.PCCNTR.4904007</t>
  </si>
  <si>
    <t xml:space="preserve">21-46-101062556 </t>
  </si>
  <si>
    <t>FDLSC-CPS-336-2023</t>
  </si>
  <si>
    <t>JOSE FERNANDO ZAMUDIO LOPEZ</t>
  </si>
  <si>
    <t xml:space="preserve">https://community.secop.gov.co/Public/Tendering/OpportunityDetail/Index?noticeUID=CO1.NTC.4365525&amp;isFromPublicArea=True&amp;isModal=False
</t>
  </si>
  <si>
    <t xml:space="preserve">PLANEACIÓN </t>
  </si>
  <si>
    <t xml:space="preserve">CO1.PCCNTR.4919586	</t>
  </si>
  <si>
    <t>18-46-101018465</t>
  </si>
  <si>
    <t>FDLSC-CPS-337-2023</t>
  </si>
  <si>
    <t>CO1.PCCNTR.4918983</t>
  </si>
  <si>
    <t>21-46-101068047</t>
  </si>
  <si>
    <t>APOYAR ADMINISTRATIVA Y ASISTENCIALMENTE EL AREA DE GESTION POLICIVA DE LA ALCALDIA LOCAL.</t>
  </si>
  <si>
    <t>FDLSC-CPS-338-2023</t>
  </si>
  <si>
    <t>MONICA CRUZ CASTILLO</t>
  </si>
  <si>
    <t xml:space="preserve">https://community.secop.gov.co/Public/Tendering/OpportunityDetail/Index?noticeUID=CO1.NTC.4369516&amp;isFromPublicArea=True&amp;isModal=False
</t>
  </si>
  <si>
    <t>DECIMO NOVENA ASIGNACIÓN</t>
  </si>
  <si>
    <t>CO1.PCCNTR.4922367</t>
  </si>
  <si>
    <t>BCH-100026923</t>
  </si>
  <si>
    <t>SEGUROS MUNDIAL</t>
  </si>
  <si>
    <t>SI 20235410067712</t>
  </si>
  <si>
    <t xml:space="preserve">COLOMBIANA </t>
  </si>
  <si>
    <t xml:space="preserve">PRESTAR LOS SERVICIOS TÉCNICOS EN EL ÁREA DE GESTIÓN DEL DESARROLLO LOCAL PARA LA GESTIÓN ADMINISTRATIVA EN LAS ETAPAS DE FORMULACIÓN, EJECUCIÓN Y TRÁMITE DE PAGOS; ASÍ COMO FORTALECER Y GESTIONAR LOS PROCESOS Y HERRAMIENTAS DE GESTIÓN PÚBLICA LOCAL DE ACUERDO A LOS PLANES Y PROGRAMAS DE LA ALCALDÍA LOCAL DE SAN CRISTÓBAL.
</t>
  </si>
  <si>
    <t>FDLSC-CPS-339-2023</t>
  </si>
  <si>
    <t>OMAIRA ZAMORA CARO</t>
  </si>
  <si>
    <t>https://community.secop.gov.co/Public/Tendering/OpportunityDetail/Index?noticeUID=CO1.NTC.4371984&amp;isFromPublicArea=True&amp;isModal=False</t>
  </si>
  <si>
    <t>MANUEL SALVADOR GALLEGO POLO</t>
  </si>
  <si>
    <t>CO1.PCCNTR.4923899</t>
  </si>
  <si>
    <t>33-46-101050655</t>
  </si>
  <si>
    <t>PRESTAR SUS SERVICIOS DE APOYO TÉCNICO  PARA  LA GESTIÓN DE SEGUIMIENTO  Y REPORTES RELACIONADOS CON EL SISTEMA INTEGRADO DE GESTIÓN DE CALIDAD (SIG), ORIENTADO AL DESARROLLO EFICIENTE DE PROCESOS Y PROCEDIMIENTOS EN CUMPLIMIENTO A LAS METAS ESTABLECIDAS EN EL 'PLAN DE DESARROLLO LOCAL 2021-2024</t>
  </si>
  <si>
    <t>FDLSC-CPS-340-2023</t>
  </si>
  <si>
    <t>https://community.secop.gov.co/Public/Tendering/OpportunityDetail/Index?noticeUID=CO1.NTC.4376471&amp;isFromPublicArea=True&amp;isModal=False</t>
  </si>
  <si>
    <t>CO1.PCCNTR.4926874</t>
  </si>
  <si>
    <t>21-41-101068066</t>
  </si>
  <si>
    <t>FDLSC-CPS-341-2023</t>
  </si>
  <si>
    <t>ARISTOBULO PATARROYO MONTAÑA</t>
  </si>
  <si>
    <t>CO1.PCCNTR.4933023</t>
  </si>
  <si>
    <t>18-46-101018493</t>
  </si>
  <si>
    <t>FDLSC-CPS-342-2023</t>
  </si>
  <si>
    <t>DIANA MARCELA GONZALEZ GARZON</t>
  </si>
  <si>
    <t>CO1.PCCNTR.4926388</t>
  </si>
  <si>
    <t>380-47-994000134785</t>
  </si>
  <si>
    <t>FDLSC-CPS-343-2023</t>
  </si>
  <si>
    <t>JHONNY FABIAN ESPINOSA RODRIGUEZ</t>
  </si>
  <si>
    <t>CO1.PCCNTR.4987780</t>
  </si>
  <si>
    <t>21-46-101068853</t>
  </si>
  <si>
    <t>PRESTACIÓN DE SERVICIOS DE APOYO EN LA RECOLECCIÓN DE INFORMACIÓN DE CAMPO - DIAGNÓSTICOS Y DEMÁS ACTIVIDADES DE OBRA CIVIL, QUE CONLLEVEN AL MEJORAMIENTO Y ADECUACIÓN DEL ESPACIO PÚBLICO Y LA MALLA VIAL DE LA LOCALIDAD DE SAN CRISTÓBAL.</t>
  </si>
  <si>
    <t>FDLSC-CPS-344-2023</t>
  </si>
  <si>
    <t>NILWER ANDRES AGUILAR PINEDA</t>
  </si>
  <si>
    <t>https://community.secop.gov.co/Public/Tendering/OpportunityDetail/Index?noticeUID=CO1.NTC.4380417&amp;isFromPublicArea=True&amp;isModal=False</t>
  </si>
  <si>
    <t>CO1.PCCNTR.4929653</t>
  </si>
  <si>
    <t>895 47 994000007636</t>
  </si>
  <si>
    <t>FDLSC-CPS-345-2023</t>
  </si>
  <si>
    <t>YURI ALEXANDRA TORRES OLAYA</t>
  </si>
  <si>
    <t>https://community.secop.gov.co/Public/Tendering/OpportunityDetail/Index?noticeUID=CO1.NTC.4452932&amp;isFromPublicArea=True&amp;isModal=False</t>
  </si>
  <si>
    <t>VEINTIDOS</t>
  </si>
  <si>
    <t>CO1.PCCNTR.4988990</t>
  </si>
  <si>
    <t>11-44-101202070</t>
  </si>
  <si>
    <t xml:space="preserve">PRESTAR LOS SERVICIOS TÉCNICOS PARA APOYAR AL ADMINISTRADOR DE RED EN LO RELACIONADO CON LA PLATAFORMA INFORMÁTICA Y MEDIOS TECNOLÓGICOS DE LA ALCALDÍA LOCAL DE SAN CRISTÓBAL.
</t>
  </si>
  <si>
    <t>FDLSC-CPS-346-2023</t>
  </si>
  <si>
    <t>YOAN DAVID BENAVIDES RAMIREZ</t>
  </si>
  <si>
    <t>https://community.secop.gov.co/Public/Tendering/OpportunityDetail/Index?noticeUID=CO1.NTC.4400972&amp;isFromPublicArea=True&amp;isModal=False</t>
  </si>
  <si>
    <t>CO1.PCCNTR.4946746</t>
  </si>
  <si>
    <t>14-44-101182012</t>
  </si>
  <si>
    <t>FDLSC-CPS-347-2023</t>
  </si>
  <si>
    <t>CO1.PCCNTR.4956699</t>
  </si>
  <si>
    <t>PRESTAR LOS SERVICIOS PROFESIONALES EN EL ÁREA DE GESTIÓN DEL DESARROLLO LOCAL PARA FORTALECER Y GESTIONAR LOS PROCESOS Y HERRAMIENTAS DE INNOVACIÓN Y GESTIÓN PÚBLICA LOCAL, ASÍ COMO VERIFICACIÓN DE LOS EXPEDIENTES CONTRACTUALES, DE ACUERDO A LOS PLANES Y PROGRAMAS DE LA ALCALDÍA LOCAL DE SAN CRISTÓBAL.</t>
  </si>
  <si>
    <t>FDLSC-CPS-348-2023</t>
  </si>
  <si>
    <t>https://community.secop.gov.co/Public/Tendering/OpportunityDetail/Index?noticeUID=CO1.NTC.4528959&amp;isFromPublicArea=True&amp;isModal=False</t>
  </si>
  <si>
    <t>CO1.PCCNTR.5047319</t>
  </si>
  <si>
    <t>11-46-101036951</t>
  </si>
  <si>
    <t>FDLSC-CPS-349-2023</t>
  </si>
  <si>
    <t>HECTOR JULIO CLAVIJO RIOS</t>
  </si>
  <si>
    <t>CO1.PCCNTR.4950717</t>
  </si>
  <si>
    <t>380-47-994000135135</t>
  </si>
  <si>
    <t>PRESTAR LOS SERVICIOS PROFESIONALES A LA ALCALDÍA LOCAL DE SAN CRISTÓBAL, PARA LA FORMULACIÓN, EVALUACIÓN ,  APOYO A  LA SUPERVISIÓN Y EJECUCIÓN DE LAS ACTIVIDADES Y PROCESOS ADMINISTRATIVOS Y DE CAMPO RELACIONADOS CON LA ATENCIÓN A VÍCTIMAS EN EL MARCO DE LAS NECESIDADES DEL FONDO DE DESARROLLO LOCAL Y  DINAMIZACIÓN PARA LA EJECUCIÓN DE LOS PROYECTOS QUE HACEN PARTE DEL PLAN DE DESARROLLO.</t>
  </si>
  <si>
    <t>FDLSC-CPS-350-2023</t>
  </si>
  <si>
    <t>DIEGO CAMILO BERNAL FORIGUA</t>
  </si>
  <si>
    <t>https://community.secop.gov.co/Public/Tendering/OpportunityDetail/Index?noticeUID=CO1.NTC.4415279&amp;isFromPublicArea=True&amp;isModal=False</t>
  </si>
  <si>
    <t>VEINTEAVA APROBACIÓN</t>
  </si>
  <si>
    <t>CO1.PCCNTR.4959810</t>
  </si>
  <si>
    <t>21-46-101068457</t>
  </si>
  <si>
    <t>FDLSC-CPS-351-2023</t>
  </si>
  <si>
    <t>NATALY JULIETH MANRIQUE SANCHEZ</t>
  </si>
  <si>
    <t>https://community.secop.gov.co/Public/Tendering/OpportunityDetail/Index?noticeUID=CO1.NTC.4432171&amp;isFromPublicArea=True&amp;isModal=False</t>
  </si>
  <si>
    <t xml:space="preserve">CO1.PCCNTR.4973196	</t>
  </si>
  <si>
    <t>18-46-101018667</t>
  </si>
  <si>
    <t>FDLSC-CPS-352-2023</t>
  </si>
  <si>
    <t>MIGUEL DAVID ZULETA GOYENECHE</t>
  </si>
  <si>
    <t>CO1.PCCNTR.4972978</t>
  </si>
  <si>
    <t>21-46-101068559</t>
  </si>
  <si>
    <t>FDLSC-CPS-353-2023</t>
  </si>
  <si>
    <t>ROGER STEVEN MOSQUERA ORJUELA</t>
  </si>
  <si>
    <t>CO1.PCCNTR.5005354</t>
  </si>
  <si>
    <t>63-44-101014085</t>
  </si>
  <si>
    <t>FDLSC-CPS-354-2023</t>
  </si>
  <si>
    <t>WIDER FERNEY RUIZ ROMERO</t>
  </si>
  <si>
    <t>CO1.PCCNTR.4958592</t>
  </si>
  <si>
    <t>21-46-101068704</t>
  </si>
  <si>
    <t>FDLSC-CPS-355-2023</t>
  </si>
  <si>
    <t>JUAN PABLO CRUZ CRUZ</t>
  </si>
  <si>
    <t xml:space="preserve">CO1.PCCNTR.4982017	</t>
  </si>
  <si>
    <t>3642337-2</t>
  </si>
  <si>
    <t>SURAMERICANA DE SEGUROS</t>
  </si>
  <si>
    <t xml:space="preserve"> APOYAR TÉCNICAMENTE LAS DISTINTAS ETAPAS DE LOS PROCESOS DE COMPETENCIA DE LA ALCALDÍA LOCAL PARA LA DEPURACIÓN DE ACTUACIONES ADMINISTRATIVAS.</t>
  </si>
  <si>
    <t>FDLSC-CPS-356-2023</t>
  </si>
  <si>
    <t>CO1.PCCNTR.4960249</t>
  </si>
  <si>
    <t>14-46-101093875</t>
  </si>
  <si>
    <t>FDLSC-CPS-357-2023</t>
  </si>
  <si>
    <t xml:space="preserve">CO1.PCCNTR.4960509	</t>
  </si>
  <si>
    <t>39-44-101150149</t>
  </si>
  <si>
    <t>14-44-101183191</t>
  </si>
  <si>
    <t xml:space="preserve">  30/05/2023</t>
  </si>
  <si>
    <t xml:space="preserve">  10/07/2024</t>
  </si>
  <si>
    <t>FDLSC-CPS-359-2023</t>
  </si>
  <si>
    <t>https://community.secop.gov.co/Public/Tendering/OpportunityDetail/Index?noticeUID=CO1.NTC.4424321&amp;isFromPublicArea=True&amp;isModal=False</t>
  </si>
  <si>
    <t>CO1.PCCNTR.4967507</t>
  </si>
  <si>
    <t>39-44-101150221</t>
  </si>
  <si>
    <t>FDLSC-CPS-360-2023</t>
  </si>
  <si>
    <t>https://community.secop.gov.co/Public/Tendering/ContractNoticePhases/View?PPI=CO1.PPI.24953242&amp;isFromPublicArea=True&amp;isModal=False</t>
  </si>
  <si>
    <t>LAURA FERNANDA GARCÍA RODRÍGUEZ</t>
  </si>
  <si>
    <t>Adición 20235420011683</t>
  </si>
  <si>
    <t xml:space="preserve">CO1.PCCNTR.4976145	</t>
  </si>
  <si>
    <t>14-46-101094042</t>
  </si>
  <si>
    <t>FDLSC-CPS-361-2023</t>
  </si>
  <si>
    <t>LUCY LEONILA SEPULVEDA ARAUJO</t>
  </si>
  <si>
    <t>https://community.secop.gov.co/Public/Tendering/ContractNoticePhases/View?PPI=CO1.PPI.24970729&amp;isFromPublicArea=True&amp;isModal=False</t>
  </si>
  <si>
    <t>CO1.PCCNTR.5000829</t>
  </si>
  <si>
    <t>SI( IDIGER)</t>
  </si>
  <si>
    <t xml:space="preserve">PRESTAR LOS SERVICIOS DE APOYO A LA GESTIÓN DE LA ALCALDÍA LOCAL DE SAN CRISTÓBAL EN EL DESARROLLO DE ACTIVIDADES DE ACCIÓN COMUNAL, ACOMPAÑAMIENTO EN CAMPO E INTERVENCIÓN EN LOS PROCESOS NECESARIOS PARA LA CORRECTA EJECUCIÓN DE LOS EVENTOS RELACIONADOS CON LA PARTICIPACIÓN CIUDADANA. </t>
  </si>
  <si>
    <t xml:space="preserve">FDLSC-CPS-362-2023 </t>
  </si>
  <si>
    <t>https://community.secop.gov.co/Public/Tendering/OpportunityDetail/Index?noticeUID=CO1.NTC.4446200&amp;isFromPublicArea=True&amp;isModal=False</t>
  </si>
  <si>
    <t>CO1.PCCNTR.4984100</t>
  </si>
  <si>
    <t>21-46-101068934</t>
  </si>
  <si>
    <t>PRESTAR LOS SERVICIOS TÉCNICOS PARA APOYAR GESTIÓN ADMINISTRATIVA DE LOS PROYECTOS DE  ACUERDOS QUE PROMUEVAN LA FORMALIDAD Y EL ACCESO PARA EL APROVECHAMIENTO DEL ESPACIO PÚBLICO.</t>
  </si>
  <si>
    <t>FDLSC-CPS-363-2023</t>
  </si>
  <si>
    <t>MIRIAM MERCEDES CUBILLOS</t>
  </si>
  <si>
    <t>https://community.secop.gov.co/Public/Tendering/OpportunityDetail/Index?noticeUID=CO1.NTC.4432287&amp;isFromPublicArea=True&amp;isModal=False</t>
  </si>
  <si>
    <t>CO1.PCCNTR.4973707</t>
  </si>
  <si>
    <t>14-46-101093985</t>
  </si>
  <si>
    <t>FDLSC-CPS-364-2023</t>
  </si>
  <si>
    <t>JEFFERSON POSADA CRUZ</t>
  </si>
  <si>
    <t>CO1.PCCNTR.4974702</t>
  </si>
  <si>
    <t>14-46-101085590</t>
  </si>
  <si>
    <t>FDLSC-CPS-365-2023</t>
  </si>
  <si>
    <t>CRISTIAN CAMILO VALBUENA LOZADA</t>
  </si>
  <si>
    <t>CO1.PCCNTR.4974474</t>
  </si>
  <si>
    <t>FDLSC-CPS-366-2023</t>
  </si>
  <si>
    <t>JEFERSON MANUEL CASTIBLANCO RODRIGUEZ</t>
  </si>
  <si>
    <t>CO1.PCCNTR.4988454</t>
  </si>
  <si>
    <t>FDLSC-CPS-368-2023</t>
  </si>
  <si>
    <t> CO1.PCCNTR.4981589</t>
  </si>
  <si>
    <t> 89547994000007678</t>
  </si>
  <si>
    <t>PRESTAR SUS SERVICIOS PROFESIONALES PARA EL APOYO DE LA PRESENTACIÓN Y SEGUIMIENTO DE LOS PROYECTOS DE INFRAESTRUCTURA Y OBRAS CIVILES QUE DESARROLLE LA ENTIDAD, Y EN LOS REQUERIMIENTOS DE INFRAESTRUCTURA CIVIL QUE TENGA LA ALCALDÍA LOCAL DE SAN CRISTÓBAL.</t>
  </si>
  <si>
    <t xml:space="preserve">FDLSC-CPS-369-2023 </t>
  </si>
  <si>
    <t>DIANA MARCELA VAHOS GIL</t>
  </si>
  <si>
    <t>https://community.secop.gov.co/Public/Tendering/ContractNoticePhases/View?PPI=CO1.PPI.25034649&amp;isFromPublicArea=True&amp;isModal=False</t>
  </si>
  <si>
    <t>CO1.PCCNTR.4986310</t>
  </si>
  <si>
    <t>15-44-101279882</t>
  </si>
  <si>
    <t>FDLSC-CPS-370-2023</t>
  </si>
  <si>
    <t>JOHN EDUARDO ARIAS CASTILLO</t>
  </si>
  <si>
    <t>https://community.secop.gov.co/Public/Tendering/OpportunityDetail/Index?noticeUID=CO1.NTC.4446166&amp;isFromPublicArea=True&amp;isModal=False</t>
  </si>
  <si>
    <t xml:space="preserve">CO1.PCCNTR.4984713	</t>
  </si>
  <si>
    <t>46-101068724</t>
  </si>
  <si>
    <t>FDLSC-CPS-371-2023</t>
  </si>
  <si>
    <t xml:space="preserve">CO1.PCCNTR.4988775	</t>
  </si>
  <si>
    <t>14-46-101094248</t>
  </si>
  <si>
    <t>PRESTAR SUS SERVICIOS TECNICOS PARA  APOYAR LOS TEMAS DE PRENSA Y COMUNICACIONES DE LA ALCALDÍA LOCAL EN LA ELABORACIÓN DE PIEZAS GRÁFICAS DIGITALES PARA DIFUNDIRLAS POR LOS DIFERENTES MEDIOS  DE LA ENTIDAD.</t>
  </si>
  <si>
    <t>FDLSC-CPS-372-2023</t>
  </si>
  <si>
    <t>LAURA VALENTINA PEREIRA DIAZ</t>
  </si>
  <si>
    <t>https://community.secop.gov.co/Public/Tendering/OpportunityDetail/Index?noticeUID=CO1.NTC.4446326&amp;isFromPublicArea=True&amp;isModal=False</t>
  </si>
  <si>
    <t>CO1.PCCNTR.4986086</t>
  </si>
  <si>
    <t>14-46-101094190</t>
  </si>
  <si>
    <t>PRESTAR SUS SERVICIOS TÉCNICOS PARA REALIZAR EL ACOMPAÑAMIENTO ADMINISTRATIVO Y COMUNITARIO DE LAS JUNTAS DE ACCIÓN COMUNAL, INSTANCIAS DE PARTICIPACION, SECTORES POBLACIONALES Y SU INTERLOCUCIÓN CON LA JUNTA ADMINISTRADORA LOCAL DE SAN CRISTÓBAL</t>
  </si>
  <si>
    <t>FDLSC-CPS-373-2023</t>
  </si>
  <si>
    <t>https://community.secop.gov.co/Public/Tendering/OpportunityDetail/Index?noticeUID=CO1.NTC.4446217&amp;isFromPublicArea=True&amp;isModal=False</t>
  </si>
  <si>
    <t>CO1.PCCNTR.4986039</t>
  </si>
  <si>
    <t>21-46-101068726</t>
  </si>
  <si>
    <t>CONTRATAR SERVICIOS DE ESTERILIZACIÓN, URGENCIAS VETERINARIAS, Y PLAN DE MEDIOS PARA APOYAR LAS DIFERENTES JORNADAS EN ATENCION DE CANINOS Y FELINOS EN LA LOCALIDAD DE SAN CRISTÓBAL, ASI COMO JORNADAS DE ADOPCIÓN Y SENSIBILIZACIONES</t>
  </si>
  <si>
    <t>FDLSC-CPS-374-2023</t>
  </si>
  <si>
    <t>UNIÓN TEMPORAL BIENESTAR ANIMAL S.C.</t>
  </si>
  <si>
    <t>https://community.secop.gov.co/Public/Tendering/ContractNoticePhases/View?PPI=CO1.PPI.24783815&amp;isFromPublicArea=True&amp;isModal=False</t>
  </si>
  <si>
    <t xml:space="preserve">FDLSC-CPS-375-2023 </t>
  </si>
  <si>
    <t>WILSON JAVIER BARRETO BALCARCEL</t>
  </si>
  <si>
    <t xml:space="preserve">CO1.PCCNTR.4988215	</t>
  </si>
  <si>
    <t>NB-100261482</t>
  </si>
  <si>
    <t xml:space="preserve">  23/05/2023</t>
  </si>
  <si>
    <t xml:space="preserve">  03/07/2024</t>
  </si>
  <si>
    <t>FDLSC-CPS-376-2023</t>
  </si>
  <si>
    <t>EDWIN LEGUIZAMON OSPINO</t>
  </si>
  <si>
    <t>CO1.PCCNTR.4989302</t>
  </si>
  <si>
    <t xml:space="preserve">21-46-101068811	</t>
  </si>
  <si>
    <t>FDLSC-CPS-377-2023</t>
  </si>
  <si>
    <t>https://community.secop.gov.co/Public/Tendering/OpportunityDetail/Index?noticeUID=CO1.NTC.4462566&amp;isFromPublicArea=True&amp;isModal=False</t>
  </si>
  <si>
    <t>CO1.PCCNTR.4997329</t>
  </si>
  <si>
    <t>3644413-3</t>
  </si>
  <si>
    <t>PRESTAR LOS SERVICIOS PROFESIONALES ESPECIALIZADOS PARA APOYAR AL ALCALDE LOCAL EN LA FORMULACIÓN, SEGUIMIENTO E IMPLEMENTACIÓN DE LA ESTRATEGIA LOCAL PARA LA TERMINACIÓN JURÍDICA O INACTIVACIÓN DE LAS ACTUACIONES ADMINISTRATIVAS QUE CURSAN EN LA ALCALDÍA LOCAL</t>
  </si>
  <si>
    <t>FDLSC-CPS-378-2023</t>
  </si>
  <si>
    <t>https://community.secop.gov.co/Public/Tendering/OpportunityDetail/Index?noticeUID=CO1.NTC.4461112&amp;isFromPublicArea=True&amp;isModal=False</t>
  </si>
  <si>
    <t>IVC-REFERENTE</t>
  </si>
  <si>
    <t>CO1.PCCNTR.5175604</t>
  </si>
  <si>
    <t>21-46-101072243</t>
  </si>
  <si>
    <t xml:space="preserve">  30/06/2023</t>
  </si>
  <si>
    <t xml:space="preserve">  06/07/2024</t>
  </si>
  <si>
    <t>FDLSC-CPS-379-2023</t>
  </si>
  <si>
    <t>IVAN IGNACIO BRICEÑO VARGAS</t>
  </si>
  <si>
    <t>https://community.secop.gov.co/Public/Tendering/OpportunityDetail/Index?noticeUID=CO1.NTC.4462830&amp;isFromPublicArea=True&amp;isModal=False</t>
  </si>
  <si>
    <t>CO1.PCCNTR.4997235</t>
  </si>
  <si>
    <t>21-46-101068878</t>
  </si>
  <si>
    <t>FDLSC-CPS-380-2023</t>
  </si>
  <si>
    <t>https://community.secop.gov.co/Public/Tendering/OpportunityDetail/Index?noticeUID=CO1.NTC.4462277&amp;isFromPublicArea=True&amp;isModal=False</t>
  </si>
  <si>
    <t>CO1.PCCNTR.4996647</t>
  </si>
  <si>
    <t xml:space="preserve">	63-44-101014063</t>
  </si>
  <si>
    <t>FDLSC-CPS-381-2023</t>
  </si>
  <si>
    <t>ANNGIE ALEJANDRA SOTO LEON</t>
  </si>
  <si>
    <t>CO1.PCCNTR.5009223</t>
  </si>
  <si>
    <t>39-44-101152160</t>
  </si>
  <si>
    <t xml:space="preserve">  30/06/2024</t>
  </si>
  <si>
    <t>FDLSC-CPS-382-2023</t>
  </si>
  <si>
    <t>https://community.secop.gov.co/Public/Tendering/OpportunityDetail/Index?noticeUID=CO1.NTC.4472016&amp;isFromPublicArea=True&amp;isModal=False</t>
  </si>
  <si>
    <t>CO1.PCCNTR.5004523</t>
  </si>
  <si>
    <t>3645672-9</t>
  </si>
  <si>
    <t>FDLSC-CPS-383-2023</t>
  </si>
  <si>
    <t>JORGE DANIEL MUÑOZ CASALLAS</t>
  </si>
  <si>
    <t>https://community.secop.gov.co/Public/Tendering/OpportunityDetail/Index?noticeUID=CO1.NTC.4471683&amp;isFromPublicArea=True&amp;isModal=False</t>
  </si>
  <si>
    <t>CO1.PCCNTR.5004631</t>
  </si>
  <si>
    <t>21-46-101069003</t>
  </si>
  <si>
    <t>FDLSC-CPS-384-2023</t>
  </si>
  <si>
    <t>HADBERTH ALEJANDRO QUIROGA PIRAQUIVE</t>
  </si>
  <si>
    <t>https://community.secop.gov.co/Public/Tendering/ContractNoticePhases/View?PPI=CO1.PPI.25943203&amp;isFromPublicArea=True&amp;isModal=False</t>
  </si>
  <si>
    <t>CO1.PCCNTR.5176696</t>
  </si>
  <si>
    <t>380-47-994000136401</t>
  </si>
  <si>
    <t xml:space="preserve">  21/06/2023</t>
  </si>
  <si>
    <t xml:space="preserve">  20/07/2024</t>
  </si>
  <si>
    <t>FDLSC-CPS-385-2023</t>
  </si>
  <si>
    <t>ANGIE VANESA ECHEVERRY RODRIGUEZ</t>
  </si>
  <si>
    <t>https://community.secop.gov.co/Public/Tendering/OpportunityDetail/Index?noticeUID=CO1.NTC.4479514&amp;isFromPublicArea=True&amp;isModal=False</t>
  </si>
  <si>
    <t>CO1.PCCNTR.5010298</t>
  </si>
  <si>
    <t>21-46-101070262</t>
  </si>
  <si>
    <t xml:space="preserve">  15/06/2023</t>
  </si>
  <si>
    <t xml:space="preserve">  31/07/2024</t>
  </si>
  <si>
    <t>FDLSC-CPS-386-2023</t>
  </si>
  <si>
    <t>JEANNETE PATRICIA HERRERA HERRERA</t>
  </si>
  <si>
    <t>https://community.secop.gov.co/Public/Tendering/OpportunityDetail/Index?noticeUID=CO1.NTC.4491414&amp;isFromPublicArea=True&amp;isModal=False</t>
  </si>
  <si>
    <t>CO1.PCCNTR.5019208</t>
  </si>
  <si>
    <t>21-46-101069218</t>
  </si>
  <si>
    <t>FDLSC-CPS-387-2023</t>
  </si>
  <si>
    <t>VEINTICUATRO</t>
  </si>
  <si>
    <t>CO1.PCCNTR.5054436</t>
  </si>
  <si>
    <t>21-46-101069204</t>
  </si>
  <si>
    <t>SI( ALCALDIA USME)</t>
  </si>
  <si>
    <t>FDLSC-CPS-388-2023</t>
  </si>
  <si>
    <t>INGRI TATIANA SANTA YONDAPIZ</t>
  </si>
  <si>
    <t>https://community.secop.gov.co/Public/Tendering/OpportunityDetail/Index?noticeUID=CO1.NTC.4550414&amp;isFromPublicArea=True&amp;isModal=False</t>
  </si>
  <si>
    <t>CO1.PCCNTR.5062677</t>
  </si>
  <si>
    <t>FDLSC-CPS-389-2023</t>
  </si>
  <si>
    <t>MARIA ALEJANDRA HERNANDEZ NIÑO</t>
  </si>
  <si>
    <t>https://community.secop.gov.co/Public/Tendering/OpportunityDetail/Index?noticeUID=CO1.NTC.4493078&amp;isFromPublicArea=True&amp;isModal=False</t>
  </si>
  <si>
    <t>CO1.PCCNTR.5020343</t>
  </si>
  <si>
    <t>62-46-101005652</t>
  </si>
  <si>
    <t>SELECCION ABREVIADA MENOR CUANTIA</t>
  </si>
  <si>
    <t>FDLSC-CPS-391-2023</t>
  </si>
  <si>
    <t>https://community.secop.gov.co/Public/Tendering/OpportunityDetail/Index?noticeUID=CO1.NTC.4493270&amp;isFromPublicArea=True&amp;isModal=False</t>
  </si>
  <si>
    <t>VEINTICINCO</t>
  </si>
  <si>
    <t>CO1.PCCNTR.5020393</t>
  </si>
  <si>
    <t>33-40-101075023</t>
  </si>
  <si>
    <t xml:space="preserve">  08/12/2024</t>
  </si>
  <si>
    <t>PRESTAR SUS SERVICIOS PROFESIONALES EN LO CONCERNIENTE A LA GESTIÓN ADMINISTRATIVA COMPLEMENTARIA Y TÉCNICA, COMO APOYO A LA GESTIÓN AMBIENTAL EXTERNA DE LA ALCALDÍA LOCAL DE SAN CRISTÓBAL DE LOS PROYECTOS AMBIENTALES DEL PLAN DE DESARROLLO UN NUEVO CONTRATO SOCIAL Y AMBIENTAL PARA SAN CRISTÓBAL</t>
  </si>
  <si>
    <t>FDLSC-CPS-392-2023</t>
  </si>
  <si>
    <t>https://community.secop.gov.co/Public/Tendering/OpportunityDetail/Index?noticeUID=CO1.NTC.4493269&amp;isFromPublicArea=True&amp;isModal=False</t>
  </si>
  <si>
    <t>CO1.PCCNTR.5020186</t>
  </si>
  <si>
    <t>PRESTAR SUS  SERVICIOS  TÉCNICOS  EN  EL  ÁREA  DE  GESTIÓN  DE  DESARROLLO  LOCAL-PRESUPUESTO  APOYANDO  PROCESOS  DE  SISTEMATIZACIÓN,  CONSOLIDACIÓN  DE INFORMACIÓN, GESTIÓN DOCUMENTAL, DANDO CUMPLIMIENTO A LAS  POLÍTICAS APLICABLES A LA SECRETARIA DE GOBIERNO Y LOS FONDOS DE DESARROLLO LOCAL</t>
  </si>
  <si>
    <t>FDLSC-CPS-393-2023</t>
  </si>
  <si>
    <t>DEISY VIVIANA PAEZ ORJUELA</t>
  </si>
  <si>
    <t>https://community.secop.gov.co/Public/Tendering/OpportunityDetail/Index?noticeUID=CO1.NTC.4496937&amp;isFromPublicArea=True&amp;isModal=False</t>
  </si>
  <si>
    <t>CO1.PCCNTR.5022573</t>
  </si>
  <si>
    <t xml:space="preserve">	21-46-101069221</t>
  </si>
  <si>
    <t>CHRISTIAN HERNAN MUÑOZ MAHECHA</t>
  </si>
  <si>
    <t>FDLSC-CPS-395-2023</t>
  </si>
  <si>
    <t>https://community.secop.gov.co/Public/Tendering/OpportunityDetail/Index?noticeUID=CO1.NTC.4504522&amp;isFromPublicArea=True&amp;isModal=False</t>
  </si>
  <si>
    <t>CO1.PCCNTR.5029465</t>
  </si>
  <si>
    <t>PRESTAR SUS SERVICIOS PROFESIONALES PARA APOYAR LA ADMINISTRACION DE LOS ACTIVOS FIJOS QUE SE ENCUENTRAN AL SERVICIO DEL FONDO LOCAL DE SAN CRISTOBAL</t>
  </si>
  <si>
    <t>FDLSC-CPS-396-2023</t>
  </si>
  <si>
    <t>https://community.secop.gov.co/Public/Tendering/OpportunityDetail/Index?noticeUID=CO1.NTC.4504636&amp;isFromPublicArea=True&amp;isModal=False</t>
  </si>
  <si>
    <t xml:space="preserve">CO1.PCCNTR.5029220	</t>
  </si>
  <si>
    <t>21-46-101069297</t>
  </si>
  <si>
    <t>FDLSC-CPS-399-2023</t>
  </si>
  <si>
    <t>https://community.secop.gov.co/Public/Tendering/OpportunityDetail/Index?noticeUID=CO1.NTC.4527865&amp;isFromPublicArea=True&amp;isModal=False</t>
  </si>
  <si>
    <t>CO1.PCCNTR.5046526</t>
  </si>
  <si>
    <t>21-46-101069565</t>
  </si>
  <si>
    <t>FDLSC-CPS-400-2023</t>
  </si>
  <si>
    <t>JUAN PABLO CEPEDA DUARTE</t>
  </si>
  <si>
    <t>CO1.PCCNTR.5036389</t>
  </si>
  <si>
    <t>21-46-101069547</t>
  </si>
  <si>
    <t>SI (UNIDAD ADMINISTRATIVA RESTITUCIÓN DE TIERRAS)</t>
  </si>
  <si>
    <t>FDLSC-CPS-401-2023</t>
  </si>
  <si>
    <t>https://community.secop.gov.co/Public/Tendering/OpportunityDetail/Index?noticeUID=CO1.NTC.4524220&amp;isFromPublicArea=True&amp;isModal=False</t>
  </si>
  <si>
    <t>VEINTISEIS</t>
  </si>
  <si>
    <t>CO1.PCCNTR.5044229</t>
  </si>
  <si>
    <t>21-46-101069526</t>
  </si>
  <si>
    <t>FDLSC-CPS-402-2023</t>
  </si>
  <si>
    <t>https://community.secop.gov.co/Public/Tendering/OpportunityDetail/Index?noticeUID=CO1.NTC.4525033&amp;isFromPublicArea=True&amp;isModal=False</t>
  </si>
  <si>
    <t>CO1.PCCNTR.5045153</t>
  </si>
  <si>
    <t xml:space="preserve">	21-46-101069528</t>
  </si>
  <si>
    <t xml:space="preserve"> PRESTAR SUS SERVICIOS TÉCNICOS EN EL ÁREA DE GESTIÓN DEL DESARROLLO LOCAL PARA QUE REALICE LAS ACTIVIDADES RELACIONADAS CON LÓGISTICA, ORGANIZACIÓN Y APOYO EN EVENTOS DE CULTURA DE LA ALCALDÍA LOCAL DE SAN CRISTÓBAL. </t>
  </si>
  <si>
    <t>FDLSC-CPS-403-2023</t>
  </si>
  <si>
    <t>JESUS DAVID BOLIVAR DAZA</t>
  </si>
  <si>
    <t>https://community.secop.gov.co/Public/Tendering/OpportunityDetail/Index?noticeUID=CO1.NTC.4538941&amp;isFromPublicArea=True&amp;isModal=False</t>
  </si>
  <si>
    <t>CO1.PCCNTR.5090111</t>
  </si>
  <si>
    <t>15-44-101280869</t>
  </si>
  <si>
    <t xml:space="preserve">  09/06/2023</t>
  </si>
  <si>
    <t xml:space="preserve">  30/07/2024</t>
  </si>
  <si>
    <t>FDLSC-CPS-404-2023</t>
  </si>
  <si>
    <t>JORGE ELIECER PEREIRA PEREIRA</t>
  </si>
  <si>
    <t>CO1.PCCNTR.5062709</t>
  </si>
  <si>
    <t>21-46-101070080</t>
  </si>
  <si>
    <t xml:space="preserve">PRESTAR SUS SERVICIOS TÉCNICOS EN EL ÁREA DE GESTIÓN DEL DESARROLLO LOCAL PARA QUE REALICE LAS ACTIVIDADES RELACIONADAS CON LÓGISTICA, ORGANIZACIÓN Y APOYO EN EVENTOS DE CULTURA DE LA ALCALDÍA LOCAL DE SAN CRISTÓBAL. </t>
  </si>
  <si>
    <t>FDLSC-CPS-405-2023</t>
  </si>
  <si>
    <t>MARTHA LILIANA LOPEZ ROCHA</t>
  </si>
  <si>
    <t>CO1.PCCNTR.5054446</t>
  </si>
  <si>
    <t>33-44-101239145</t>
  </si>
  <si>
    <t>FDLSC-CPS-406-2023</t>
  </si>
  <si>
    <t>RICARDO BERMEO PERDOMO</t>
  </si>
  <si>
    <t>https://community.secop.gov.co/Public/Tendering/OpportunityDetail/Index?noticeUID=CO1.NTC.4538093&amp;isFromPublicArea=True&amp;isModal=False</t>
  </si>
  <si>
    <t>CO1.PCCNTR.5053114</t>
  </si>
  <si>
    <t>33-44-101239129</t>
  </si>
  <si>
    <t>CONTRATA EL SERVICIO DE VIGILANCIA, GUARDA, CUSTODIA, MONITOREO DE ALARMAS Y SEGURIDAD PRIVADA CON ARMAS, MEDIOS TECNOLOGICOS Y CONTROL DE ACCESO PARA LOS USUARIOS, FUNCIONARIOS Y PERSONAS EN GENERAL, LOS BIENES MUEBLES E INMUEBLES EN LOS CUALES SE DESARROLLE LA MISIONALIDAD DE LA ALCALDIA LOCAL DE SAN CRISTOBAL Y DE TODOS AQUELLOS POR LOS CUALES LLEGASE A SER LEGALMENTE RESPONSABLE</t>
  </si>
  <si>
    <t xml:space="preserve">FDLSC-CPS-407-2023 </t>
  </si>
  <si>
    <t>https://community.secop.gov.co/Public/Tendering/ContractNoticePhases/View?PPI=CO1.PPI.24911312&amp;isFromPublicArea=True&amp;isModal=False</t>
  </si>
  <si>
    <t>CO1.PCCNTR.5056312</t>
  </si>
  <si>
    <t>55-40-101036874</t>
  </si>
  <si>
    <t xml:space="preserve">FDLSC-CPS-408-2023 </t>
  </si>
  <si>
    <t>https://community.secop.gov.co/Public/Tendering/OpportunityDetail/Index?noticeUID=CO1.NTC.4543660&amp;isFromPublicArea=True&amp;isModal=False</t>
  </si>
  <si>
    <t>CO1.PCCNTR.5056969</t>
  </si>
  <si>
    <t xml:space="preserve">FDLSC-CPS-409-2023 </t>
  </si>
  <si>
    <t>https://community.secop.gov.co/Public/Tendering/OpportunityDetail/Index?noticeUID=CO1.NTC.4543879&amp;isFromPublicArea=True&amp;isModal=False</t>
  </si>
  <si>
    <t xml:space="preserve">CO1.PCCNTR.5057023	</t>
  </si>
  <si>
    <t>FDLSC-CPS-410-2023</t>
  </si>
  <si>
    <t>https://community.secop.gov.co/Public/Tendering/OpportunityDetail/Index?noticeUID=CO1.NTC.4556781&amp;isFromPublicArea=True&amp;isModal=False</t>
  </si>
  <si>
    <t>CO1.PCCNTR.5068167</t>
  </si>
  <si>
    <t>39-44-101151356</t>
  </si>
  <si>
    <t>FDLSC-CPS-411-2023</t>
  </si>
  <si>
    <t>https://community.secop.gov.co/Public/Tendering/ContractNoticePhases/View?PPI=CO1.PPI.25460649&amp;isFromPublicArea=True&amp;isModal=False</t>
  </si>
  <si>
    <t xml:space="preserve">SUBSIDIO C </t>
  </si>
  <si>
    <t>CO1.PCCNTR.5059553</t>
  </si>
  <si>
    <t>63-44-101014132</t>
  </si>
  <si>
    <t>PRESTAR SERVICIOS DE APOYO A LA GESTIÓN PARA EL SEGUIMIENTO DEL CUMPLIMIENTO DE LOS PROCEDIMIENTOS ADMINISTRATIVOS, OPERATIVOS Y TÉCNICOS DEL PROYECTO -RETO LOCAL- Y LOS ASOCIADOS A LA INCLUSIÓN SOCIAL Y SEGURIDAD ECONÓMICA EN LA LOCALIDAD DE SAN CRISTÓBAL.</t>
  </si>
  <si>
    <t>FDLSC-CPS-412-2023</t>
  </si>
  <si>
    <t>KAREN DAYANA MORA DUARTE</t>
  </si>
  <si>
    <t>https://community.secop.gov.co/Public/Tendering/OpportunityDetail/Index?noticeUID=CO1.NTC.4549661&amp;isFromPublicArea=True&amp;isModal=False</t>
  </si>
  <si>
    <t>PARCEROS</t>
  </si>
  <si>
    <t>CO1.PCCNTR.5061988</t>
  </si>
  <si>
    <t>21-46-101070023</t>
  </si>
  <si>
    <t>FDLSC-CPS-414-2023</t>
  </si>
  <si>
    <t>CO1.PCCNTR.5065569</t>
  </si>
  <si>
    <t>PRESTAR LOS SERVICIOS DE APOYO TÉCNICO EN EL ÁREA DE GESTIÓN DE DESARROLLO LOCAL PARA  APOYAR ADMINISTRATIVAMENTE EN TODO LO QUE SE REQUIERA EN EL MARCO DE LOS PROYECTOS DE INVERSIÓN LOCAL DIRIGIDOS A TEMAS DE EDUCACIÓN, PRIMERA INFANCIA Y DOTACIONES EN CUMPLIMIENTO DEL PLAN DE DESARROLLO 2021 -2024.</t>
  </si>
  <si>
    <t>FDLSC-CPS-415-2023</t>
  </si>
  <si>
    <t>ADRIANA FERNANDA ORJUELA WILCHES</t>
  </si>
  <si>
    <t>https://community.secop.gov.co/Public/Tendering/OpportunityDetail/Index?noticeUID=CO1.NTC.4553200&amp;isFromPublicArea=True&amp;isModal=False</t>
  </si>
  <si>
    <t>CO1.PCCNTR.5068819</t>
  </si>
  <si>
    <t>39-44-101151511</t>
  </si>
  <si>
    <t>FDLSC-CPS-416-2023</t>
  </si>
  <si>
    <t>https://community.secop.gov.co/Public/Tendering/OpportunityDetail/Index?noticeUID=CO1.NTC.4554331&amp;isFromPublicArea=True&amp;isModal=False</t>
  </si>
  <si>
    <t>CO1.PCCNTR.5066317</t>
  </si>
  <si>
    <t>21-44-101415423</t>
  </si>
  <si>
    <t>PRESTAR SUS SERVICIOS DE APOYO TÉCNICO AL FDLSC EN TEMAS ADMINISTRATIVOS DE LOS PROYECTOS RELACIONADOS CON LA ATENCIÓN A POBLACIÓN AFECTADA POR VIOLENCIA INTRAFAMILIAR Y/O SEXUAL EN SITUACIÓN DE VULNERABILIDAD</t>
  </si>
  <si>
    <t>FDLSC-CPS-417-2023</t>
  </si>
  <si>
    <t>https://community.secop.gov.co/Public/Tendering/OpportunityDetail/Index?noticeUID=CO1.NTC.4554658&amp;isFromPublicArea=True&amp;isModal=False</t>
  </si>
  <si>
    <t xml:space="preserve">PREVENCIÓN DE VIOLENCIAS </t>
  </si>
  <si>
    <t>CO1.PCCNTR.5066460</t>
  </si>
  <si>
    <t>21-46-101069943</t>
  </si>
  <si>
    <t>FDLSC-CPS-418-2023</t>
  </si>
  <si>
    <t>https://community.secop.gov.co/Public/Tendering/ContractNoticePhases/View?PPI=CO1.PPI.25839097&amp;isFromPublicArea=True&amp;isModal=False</t>
  </si>
  <si>
    <t>CO1.PCCNTR.5155017</t>
  </si>
  <si>
    <t>21-44-101415845</t>
  </si>
  <si>
    <t>PRESTAR LOS SERVICIOS TÉCNICOS PARA APOYAR GESTIÓN ADMINSITRATIVA DE LOS PROYECTOS DE  ACUERDOS QUE PROMUEVAN LA FORMALIDAD Y EL ACCESO PARA EL APROVECHAMIENTO DEL ESPACIO PÚBLICO.</t>
  </si>
  <si>
    <t>FDLSC-CPS-419-2023</t>
  </si>
  <si>
    <t>https://community.secop.gov.co/Public/Tendering/OpportunityDetail/Index?noticeUID=CO1.NTC.4597254&amp;isFromPublicArea=True&amp;isModal=False</t>
  </si>
  <si>
    <t>CO1.PCCNTR.5106481</t>
  </si>
  <si>
    <t xml:space="preserve">	14-44-101185770</t>
  </si>
  <si>
    <t>FDLSC-CPS-420-2023</t>
  </si>
  <si>
    <t>https://community.secop.gov.co/Public/Tendering/OpportunityDetail/Index?noticeUID=CO1.NTC.4556034&amp;isFromPublicArea=True&amp;isModal=False</t>
  </si>
  <si>
    <t>INPECCIONES</t>
  </si>
  <si>
    <t>CO1.PCCNTR.5067912</t>
  </si>
  <si>
    <t>FDLSC-CPS-421-2023</t>
  </si>
  <si>
    <t>CO1.PCCNTR.5068164</t>
  </si>
  <si>
    <t>21-46-101069946</t>
  </si>
  <si>
    <t>FDLSC-CPS-422-2023</t>
  </si>
  <si>
    <t>LADY JOHANNA FAJARDO USAQUEN</t>
  </si>
  <si>
    <t>CO1.PCCNTR.5068630</t>
  </si>
  <si>
    <t>14-44-101185773</t>
  </si>
  <si>
    <t>FDLSC-CPS-423-2023</t>
  </si>
  <si>
    <t>ALEJANDRA SANABRIA CONTRERAS</t>
  </si>
  <si>
    <t>https://community.secop.gov.co/Public/Tendering/OpportunityDetail/Index?noticeUID=CO1.NTC.4557375&amp;isFromPublicArea=True&amp;isModal=False</t>
  </si>
  <si>
    <t xml:space="preserve">PARTICIPACIÓN </t>
  </si>
  <si>
    <t>CO1.PCCNTR.5068664</t>
  </si>
  <si>
    <t>PRESTACION DE SERVICIOS TECNICOS, PARA EL LEVANTAMIENTO DE INFORMACION, TRAMITES ADMINISTRATIVOS,  ACOMPANAMIENTO Y ORIENTACION, DERIVADOS DE LA ATENCION A LA MUJER Y A LA COMUNI DAD, EN EL MARCO DEL PROYECTO DE INVERSION Y EL PLAN DE DESARROLLO LOCAL 2021-2024.</t>
  </si>
  <si>
    <t>FDLSC-CPS-424-2023</t>
  </si>
  <si>
    <t>https://community.secop.gov.co/Public/Tendering/OpportunityDetail/Index?noticeUID=CO1.NTC.4564236&amp;isFromPublicArea=True&amp;isModal=False</t>
  </si>
  <si>
    <t>CO1.PCCNTR.5078355</t>
  </si>
  <si>
    <t>21-46-101070137</t>
  </si>
  <si>
    <t>PRESTACION DE SERVICIOS DE APOYO A LA GESTION, PARA EL LEVANTAMI ENTO DE INFORMACION, ACOMPANAMIENTO Y ORIENTACION, DERIVADOS DE LA ATENCION A LA MUJER Y A LA COMUNIDAD  EN EL MARCO DEL PROYECTO DE INVERSION Y EL PLAN DE DESARROLLO LOCAL 2021-2024.</t>
  </si>
  <si>
    <t>FDLSC-CPS-425-2023</t>
  </si>
  <si>
    <t>https://community.secop.gov.co/Public/Tendering/OpportunityDetail/Index?noticeUID=CO1.NTC.4564238&amp;isFromPublicArea=True&amp;isModal=False</t>
  </si>
  <si>
    <t>CO1.PCCNTR.5080494</t>
  </si>
  <si>
    <t>21-46-101070135</t>
  </si>
  <si>
    <t>PRESTAR SERVICIOS PROFESIONALES EN EL AREA DE GESTION DE DESARROLLO LOCAL PARA LA FORMULACION, EVALUACION, PRESENTACION Y SEGUIMIENTO A PROYECTOS DE INVERSION LOCAL, ASI COMO EL APOYO PARA EL REGISTRO DE LOS MISMOS EN LOS DIFERENTES SISTEMAS DE INFORMACION.</t>
  </si>
  <si>
    <t>FDLSC-CPS-426-2023</t>
  </si>
  <si>
    <t>https://community.secop.gov.co/Public/Tendering/OpportunityDetail/Index?noticeUID=CO1.NTC.4580477&amp;isFromPublicArea=True&amp;isModal=False</t>
  </si>
  <si>
    <t>CO1.PCCNTR.5088206</t>
  </si>
  <si>
    <t>14-46-101095778</t>
  </si>
  <si>
    <t xml:space="preserve">  20/06/2023</t>
  </si>
  <si>
    <t xml:space="preserve">  15/07/2024</t>
  </si>
  <si>
    <t>FDLSC-CPS-427-2023</t>
  </si>
  <si>
    <t>https://community.secop.gov.co/Public/Tendering/OpportunityDetail/Index?noticeUID=CO1.NTC.4607110&amp;isFromPublicArea=True&amp;isModal=False</t>
  </si>
  <si>
    <t>CO1.PCCNTR.5111009</t>
  </si>
  <si>
    <t>FDLSC-CPS-428-2023</t>
  </si>
  <si>
    <t xml:space="preserve">CO1.PCCNTR.5111121	</t>
  </si>
  <si>
    <t>14-44-101185772</t>
  </si>
  <si>
    <t>PRESTAR SUS SERVICIOS PROFESIONALES EN EL AREA DE DESARROLLO LOCAL, GESTIONANDO LOS PROCESOS CONTABLES Y FINANCIEROS, ASI COMO EN LOS PROCESOS DE ANALISIS, REVISION Y CAUSACION CONTABLE DEL PAGO DE LOS CONTRATOS DEL FONDO DE DESARROLLO LOCAL, APLICANDO LA NORMATIVIDAD VIGENTE</t>
  </si>
  <si>
    <t>FDLSC-CPS-429-2023</t>
  </si>
  <si>
    <t>https://community.secop.gov.co/Public/Tendering/OpportunityDetail/Index?noticeUID=CO1.NTC.4575389&amp;isFromPublicArea=True&amp;isModal=False</t>
  </si>
  <si>
    <t>CO1.PCCNTR.5083795</t>
  </si>
  <si>
    <t>14-46-101095574</t>
  </si>
  <si>
    <t>FDLSC-CPS-430-2023</t>
  </si>
  <si>
    <t>CO1.PCCNTR.5083392</t>
  </si>
  <si>
    <t>FDLSC-CPS-431-2023</t>
  </si>
  <si>
    <t>https://community.secop.gov.co/Public/Tendering/OpportunityDetail/Index?noticeUID=CO1.NTC.4565440&amp;isFromPublicArea=True&amp;isModal=False</t>
  </si>
  <si>
    <t>CO1.PCCNTR.5075500</t>
  </si>
  <si>
    <t>14-46101095778</t>
  </si>
  <si>
    <t>FDLSC-CPS-432-2023</t>
  </si>
  <si>
    <t>ALFREDO MORENO CENDALES</t>
  </si>
  <si>
    <t xml:space="preserve">CO1.PCCNTR.5084028	</t>
  </si>
  <si>
    <t>21-46-101070210</t>
  </si>
  <si>
    <t>FDLSC-CPS-433-2023</t>
  </si>
  <si>
    <t>CO1.PCCNTR.5080131</t>
  </si>
  <si>
    <t>21-46-101070155</t>
  </si>
  <si>
    <t>FDLSC-CPS-434-2023</t>
  </si>
  <si>
    <t>TULIO ALFONSO BEJARANO FLORIAN</t>
  </si>
  <si>
    <t>https://community.secop.gov.co/Public/Tendering/ContractNoticePhases/View?PPI=CO1.PPI.25890045&amp;isFromPublicArea=True&amp;isModal=False</t>
  </si>
  <si>
    <t>CO1.PCCNTR.5166200</t>
  </si>
  <si>
    <t>NB-100265263</t>
  </si>
  <si>
    <t xml:space="preserve">  14/06/2023</t>
  </si>
  <si>
    <t xml:space="preserve">  24/06/2024</t>
  </si>
  <si>
    <t>FDLSC-CPS-435-2023</t>
  </si>
  <si>
    <t>ANDRES LEONARDO SOLER CARDENAS</t>
  </si>
  <si>
    <t>CO1.PCCNTR.5083797</t>
  </si>
  <si>
    <t>14-44-101185153</t>
  </si>
  <si>
    <t>FDLSC-CPS-436-2023</t>
  </si>
  <si>
    <t>STEFANIA GONZALEZ SALAMANCA</t>
  </si>
  <si>
    <t xml:space="preserve">CO1.PCCNTR.5086525	</t>
  </si>
  <si>
    <t>21-46-101070259</t>
  </si>
  <si>
    <t>FDLSC-CPS-437-2023</t>
  </si>
  <si>
    <t>https://community.secop.gov.co/Public/Tendering/OpportunityDetail/Index?noticeUID=CO1.NTC.4567738&amp;isFromPublicArea=True&amp;isModal=False</t>
  </si>
  <si>
    <t>CO1.PCCNTR.5082115</t>
  </si>
  <si>
    <t>21-46-101070194</t>
  </si>
  <si>
    <t>FDLSC-CPS-438-2023</t>
  </si>
  <si>
    <t>https://community.secop.gov.co/Public/Tendering/OpportunityDetail/Index?noticeUID=CO1.NTC.4569512&amp;isFromPublicArea=True&amp;isModal=False</t>
  </si>
  <si>
    <t>CO1.PCCNTR.5078850</t>
  </si>
  <si>
    <t xml:space="preserve">15-46-101034270	</t>
  </si>
  <si>
    <t>FDLSC-CPS-439-2023</t>
  </si>
  <si>
    <t xml:space="preserve">CO1.PCCNTR.5079055	</t>
  </si>
  <si>
    <t xml:space="preserve">PRESTAR SERVICIOS PROFESIONALES ESPECIALIZADOS PARA APOYAR TECNICAMENTE LA FORMULACIÓN, EVALUACIÓN, PRESENTACIÓN Y SEGUIMIENTO DE LOS PROYECTOS DE INVERSIÓN, EN TEMAS DE DOTACIONES ESCOLARES,  EN CUMPLIMIENTO DEL PLAN DE DESARROLLO LOCAL  2021 -2024.
</t>
  </si>
  <si>
    <t>FDLSC-CPS-440-2023</t>
  </si>
  <si>
    <t>https://community.secop.gov.co/Public/Tendering/OpportunityDetail/Index?noticeUID=CO1.NTC.4577318&amp;isFromPublicArea=True&amp;isModal=False</t>
  </si>
  <si>
    <t>CO1.PCCNTR.5085332</t>
  </si>
  <si>
    <t>25-46-101028512</t>
  </si>
  <si>
    <t xml:space="preserve">  01/08/2024</t>
  </si>
  <si>
    <t>FDLSC-CPS-441-2023</t>
  </si>
  <si>
    <t>https://community.secop.gov.co/Public/Tendering/OpportunityDetail/Index?noticeUID=CO1.NTC.4585366&amp;isFromPublicArea=True&amp;isModal=False</t>
  </si>
  <si>
    <t>CO1.PCCNTR.5091667</t>
  </si>
  <si>
    <t>380-47-994000136346-0</t>
  </si>
  <si>
    <t>FDLSC-CPS-442-2023</t>
  </si>
  <si>
    <t>https://community.secop.gov.co/Public/Tendering/OpportunityDetail/Index?noticeUID=CO1.NTC.4580678&amp;isFromPublicArea=True&amp;isModal=False</t>
  </si>
  <si>
    <t>CO1.PCCNTR.5087973</t>
  </si>
  <si>
    <t>FDLSC-CPS-443-2023</t>
  </si>
  <si>
    <t>https://community.secop.gov.co/Public/Tendering/OpportunityDetail/Index?noticeUID=CO1.NTC.4584353&amp;isFromPublicArea=True&amp;isModal=False</t>
  </si>
  <si>
    <t>CO1.PCCNTR.5090628</t>
  </si>
  <si>
    <t>FDLSC-CPS-444-2023</t>
  </si>
  <si>
    <t>CO1.PCCNTR.5091554</t>
  </si>
  <si>
    <t>21-46-101070402</t>
  </si>
  <si>
    <t>PRESTAR SUS SERVICIOS PROFESIONALES EN TEMAS TECNICOS DE SEPARACION EN LA FUENTE, A LA LUZ DEL PLAN DE DESARROLLO 2021-2024 UN NUEVO CONTRATO AMBIENTAL Y SOCIAL PARA SAN CRISTOBAL</t>
  </si>
  <si>
    <t>FDLSC-CPS-445-2023</t>
  </si>
  <si>
    <t>https://community.secop.gov.co/Public/Tendering/OpportunityDetail/Index?noticeUID=CO1.NTC.4585491&amp;isFromPublicArea=True&amp;isModal=False</t>
  </si>
  <si>
    <t>CO1.PCCNTR.5091699</t>
  </si>
  <si>
    <t>21-46-101070382</t>
  </si>
  <si>
    <t>FDLSC-CPS-446-2023</t>
  </si>
  <si>
    <t>https://community.secop.gov.co/Public/Tendering/OpportunityDetail/Index?noticeUID=CO1.NTC.4591498&amp;isFromPublicArea=True&amp;isModal=False</t>
  </si>
  <si>
    <t xml:space="preserve">CO1.PCCNTR.5097083	</t>
  </si>
  <si>
    <t>FDLSC-CPS-447-2023</t>
  </si>
  <si>
    <t xml:space="preserve">CO1.PCCNTR.5097087	</t>
  </si>
  <si>
    <t>21-46-101070594</t>
  </si>
  <si>
    <t>FDLSC-CPS-448-2023</t>
  </si>
  <si>
    <t>CO1.PCCNTR.5097094</t>
  </si>
  <si>
    <t xml:space="preserve">APOYAR AL AL ALCADE LOCAL EN EL FORTALECIMIENTO E INCLUSIÓN DE LAS  COMUNIDADES NEGRAS,  AFROCOLOMBIANAS Y PALENQUERAS EN EL MARCO DE LA POLITICA PÚBLICA DISTRITAL AFRODESCENDIENTE Y LOS ESPACIOS DE PARTICIPACIÓN </t>
  </si>
  <si>
    <t>FDLSC-CPS-449-2023</t>
  </si>
  <si>
    <t>https://community.secop.gov.co/Public/Tendering/OpportunityDetail/Index?noticeUID=CO1.NTC.4602875&amp;isFromPublicArea=True&amp;isModal=False</t>
  </si>
  <si>
    <t>CO1.PCCNTR.5106742</t>
  </si>
  <si>
    <t>14-44-101185738</t>
  </si>
  <si>
    <t>FDLSC-CPS-450-2023</t>
  </si>
  <si>
    <t>https://community.secop.gov.co/Public/Tendering/OpportunityDetail/Index?noticeUID=CO1.NTC.4590517&amp;isFromPublicArea=True&amp;isModal=False</t>
  </si>
  <si>
    <t>CO1.PCCNTR.5097019</t>
  </si>
  <si>
    <t>PRESTAR SUS SERVICIOS PROFESIONALES PARA APOYAR LOS PROCESOS DE ATENCION EN TEMAS RELACI ONADOS A MUJER Y GENERO EN LA LOCALIDAD DE SAN CRISTOBAL.</t>
  </si>
  <si>
    <t>FDLSC-CPS-451-2023</t>
  </si>
  <si>
    <t>https://community.secop.gov.co/Public/Tendering/OpportunityDetail/Index?noticeUID=CO1.NTC.4606097&amp;isFromPublicArea=True&amp;isModal=False</t>
  </si>
  <si>
    <t>CO1.PCCNTR.5110280</t>
  </si>
  <si>
    <t>14-46-101095896</t>
  </si>
  <si>
    <t>FDLSC-CPS-452-2023</t>
  </si>
  <si>
    <t>CO1.PCCNTR.5121244</t>
  </si>
  <si>
    <t>FDLSC-CPS-453-2023</t>
  </si>
  <si>
    <t>DANIEL STEVEN MONROY CASAS</t>
  </si>
  <si>
    <t>https://community.secop.gov.co/Public/Tendering/OpportunityDetail/Index?noticeUID=CO1.NTC.4599423&amp;isFromPublicArea=True&amp;isModal=False</t>
  </si>
  <si>
    <t>CO1.PCCNTR.5103991</t>
  </si>
  <si>
    <t>25-46-101028519</t>
  </si>
  <si>
    <t xml:space="preserve">  10/08/2024</t>
  </si>
  <si>
    <t xml:space="preserve">PRESTAR LOS SERVICIOS PROFESIONALES EN EL ÁREA DE GESTIÓN DE DESARROLLO LOCAL PARA  REALIZAR LA FORMULACIÓN, EVALUACIÓN, PRESENTACIÓN Y SEGUIMIENTO DE LOS PROYECTOS DE INVERSIÓN LOCAL EN TEMAS DE DOTACIONES ESCOLARES, EN CUMPLIMIENTO DEL PLAN DE DESARROLLO 2021 -2024.
</t>
  </si>
  <si>
    <t>FDLSC-CPS-454-2023</t>
  </si>
  <si>
    <t>https://community.secop.gov.co/Public/Tendering/OpportunityDetail/Index?noticeUID=CO1.NTC.4599364&amp;isFromPublicArea=True&amp;isModal=False</t>
  </si>
  <si>
    <t xml:space="preserve">CO1.PCCNTR.5103782	</t>
  </si>
  <si>
    <t>11-44-101203591</t>
  </si>
  <si>
    <t>FDLSC-CPS-455-2023</t>
  </si>
  <si>
    <t>https://community.secop.gov.co/Public/Tendering/OpportunityDetail/Index?noticeUID=CO1.NTC.4603514&amp;isFromPublicArea=True&amp;isModal=False</t>
  </si>
  <si>
    <t>CO1.PCCNTR.5107063</t>
  </si>
  <si>
    <t>21-46-101070773</t>
  </si>
  <si>
    <t>FDLSC-CPS-456-2023</t>
  </si>
  <si>
    <t>https://community.secop.gov.co/Public/Tendering/OpportunityDetail/Index?noticeUID=CO1.NTC.4600956&amp;isFromPublicArea=True&amp;isModal=False</t>
  </si>
  <si>
    <t xml:space="preserve">CO1.PCCNTR.5107010	</t>
  </si>
  <si>
    <t>FDLSC-CPS-457-2023</t>
  </si>
  <si>
    <t>https://community.secop.gov.co/Public/Tendering/OpportunityDetail/Index?noticeUID=CO1.NTC.4601128&amp;isFromPublicArea=True&amp;isModal=False</t>
  </si>
  <si>
    <t>CO1.PCCNTR.5107046</t>
  </si>
  <si>
    <t>14-46-101096032</t>
  </si>
  <si>
    <t>FDLSC-CPS-458-2023</t>
  </si>
  <si>
    <t>https://community.secop.gov.co/Public/Tendering/OpportunityDetail/Index?noticeUID=CO1.NTC.4603128&amp;isFromPublicArea=True&amp;isModal=False</t>
  </si>
  <si>
    <t>CO1.PCCNTR.5106651</t>
  </si>
  <si>
    <t>FDLSC-CPS-459-2023</t>
  </si>
  <si>
    <t>HYUNDAUTOS S.A.S.</t>
  </si>
  <si>
    <t>https://community.secop.gov.co/Public/Tendering/ContractNoticePhases/View?PPI=CO1.PPI.24665771&amp;isFromPublicArea=True&amp;isModal=False</t>
  </si>
  <si>
    <t>CO1.PCCNTR.5106320</t>
  </si>
  <si>
    <t>NB-100266415 - NB-100064138</t>
  </si>
  <si>
    <t>FDLSC-CPS-460-2023</t>
  </si>
  <si>
    <t>ANGELA DANIELA CASTRO GUZMÁN</t>
  </si>
  <si>
    <t>CO1.PCCNTR.5108612</t>
  </si>
  <si>
    <t>11-44-101203668</t>
  </si>
  <si>
    <t>FDLSC-CPS-461-2023</t>
  </si>
  <si>
    <t>CO1.PCCNTR.5109414</t>
  </si>
  <si>
    <t>14-46-101095914</t>
  </si>
  <si>
    <t xml:space="preserve">  22/06/2023</t>
  </si>
  <si>
    <t xml:space="preserve">  25/06/2024</t>
  </si>
  <si>
    <t>FDLSC-CPS-462-2023</t>
  </si>
  <si>
    <t>https://community.secop.gov.co/Public/Tendering/ContractNoticePhases/View?PPI=CO1.PPI.25690377&amp;isFromPublicArea=True&amp;isModal=False</t>
  </si>
  <si>
    <t>CO1.PCCNTR.5109452</t>
  </si>
  <si>
    <t>21-46-101070766</t>
  </si>
  <si>
    <t>FDLSC-CPS-463-2023</t>
  </si>
  <si>
    <t xml:space="preserve">https://community.secop.gov.co/Public/Tendering/ContractNoticePhases/View?PPI=CO1.PPI.25713111&amp;isFromPublicArea=True&amp;isModal=False
</t>
  </si>
  <si>
    <t>CO1.PCCNTR.5112810</t>
  </si>
  <si>
    <t>21-46-101070704</t>
  </si>
  <si>
    <t>FDLSC-CPS-464-2023</t>
  </si>
  <si>
    <t>https://community.secop.gov.co/Public/Tendering/ContractNoticePhases/View?PPI=CO1.PPI.25713161&amp;isFromPublicArea=True&amp;isModal=False</t>
  </si>
  <si>
    <t>CO1.PCCNTR.5112650</t>
  </si>
  <si>
    <t>21-46-101070734</t>
  </si>
  <si>
    <t>FDLSC-CPS-465-2023</t>
  </si>
  <si>
    <t>CO1.PCCNTR.5112658</t>
  </si>
  <si>
    <t>380 47 994000136439</t>
  </si>
  <si>
    <t>FDLSC-CPS-466-2023</t>
  </si>
  <si>
    <t>https://community.secop.gov.co/Public/Tendering/ContractNoticePhases/View?PPI=CO1.PPI.25714190&amp;isFromPublicArea=True&amp;isModal=False</t>
  </si>
  <si>
    <t xml:space="preserve">MAIRA </t>
  </si>
  <si>
    <t>CO1.PCCNTR.5113340</t>
  </si>
  <si>
    <t>PRESTAR SUS SERVICIOS PROFESIONALES PARA APOYAR AL ALCALDE LOCAL EN LA PROMOCIÓN, ARTICULACIÓN, ACOMPAÑAMIENTO Y SEGUIMIENTO PARA LA ATENCIÓN Y PROTECCIÓN DE LOS ANIMALES DOMÉSTICOS Y SILVESTRES DE LA LOCALIDAD</t>
  </si>
  <si>
    <t>FDLSC-CPS-467-2023</t>
  </si>
  <si>
    <t>https://community.secop.gov.co/Public/Tendering/ContractNoticePhases/View?PPI=CO1.PPI.25707669&amp;isFromPublicArea=True&amp;isModal=False</t>
  </si>
  <si>
    <t>ESTEFANIA MARTINEZ MELO_x000D_</t>
  </si>
  <si>
    <t>CO1.PCCNTR.5112259</t>
  </si>
  <si>
    <t>25-46-101028586</t>
  </si>
  <si>
    <t xml:space="preserve">  23/06/2023</t>
  </si>
  <si>
    <t xml:space="preserve">  01/07/2024</t>
  </si>
  <si>
    <t>FDLSC-CPS-468-2023</t>
  </si>
  <si>
    <t>https://community.secop.gov.co/Public/Tendering/ContractNoticePhases/View?PPI=CO1.PPI.25691749&amp;isFromPublicArea=True&amp;isModal=False</t>
  </si>
  <si>
    <t>CO1.PCCNTR.5111141</t>
  </si>
  <si>
    <t>FDLSC-CPS-471-2023</t>
  </si>
  <si>
    <t>CO1.PCCNTR.5116532</t>
  </si>
  <si>
    <t xml:space="preserve">  27/12/2024</t>
  </si>
  <si>
    <t>FDLSC-CPS-472-2023</t>
  </si>
  <si>
    <t>https://community.secop.gov.co/Public/Tendering/ContractNoticePhases/View?PPI=CO1.PPI.25740002&amp;isFromPublicArea=True&amp;isModal=False</t>
  </si>
  <si>
    <t>CO1.PCCNTR.5120933</t>
  </si>
  <si>
    <t>21-46-101071618</t>
  </si>
  <si>
    <t xml:space="preserve">  28/06/2023</t>
  </si>
  <si>
    <t>FDLSC-CPS-474-2023</t>
  </si>
  <si>
    <t>https://community.secop.gov.co/Public/Tendering/OpportunityDetail/Index?noticeUID=CO1.NTC.4625435&amp;isFromPublicArea=True&amp;isModal=False</t>
  </si>
  <si>
    <t>CO1.PCCNTR.5127912</t>
  </si>
  <si>
    <t>39-44-101152029</t>
  </si>
  <si>
    <t>PRESTAR SERVICIOS PROFESIONALES DE APOYO A LA COMUNICACIÓN CON LOS PROFESIONALES DE LA ENTIDAD, LA COMUNIDAD Y LAS ENTIDADES ENCARGADAS DE LA GESTIÓN EN EL DESPACHO DE LA ALCALDIA LOCAL DE SAN CRISTOBAL</t>
  </si>
  <si>
    <t>FDLSC-CPS-475-2023</t>
  </si>
  <si>
    <t>https://community.secop.gov.co/Public/Tendering/ContractNoticePhases/View?PPI=CO1.PPI.25752286&amp;isFromPublicArea=True&amp;isModal=False</t>
  </si>
  <si>
    <t xml:space="preserve">CO1.PCCNTR.5126623	</t>
  </si>
  <si>
    <t>PRESTAR SUS SERVICIOS TECNICOS EN EL DESPACHO DEL ALCALDE LOCAL PARA APOYAR EN LOS DISTINTOS PROCESOS A CARGO INCLUYENDO EL TRÁMITE ADMINISTRATIVO,  OPERATIVO  Y  LA  REALIZACIÓN  DE  LOS DESPACHOS  COMISORIOS</t>
  </si>
  <si>
    <t>FDLSC-CPS-476-2023</t>
  </si>
  <si>
    <t>https://community.secop.gov.co/Public/Tendering/ContractNoticePhases/View?PPI=CO1.PPI.25691178&amp;isFromPublicArea=True&amp;isModal=False</t>
  </si>
  <si>
    <t>CO1.PCCNTR.5126666</t>
  </si>
  <si>
    <t>25-46-101028597</t>
  </si>
  <si>
    <t>FDLSC-CPS-477-2023</t>
  </si>
  <si>
    <t>https://community.secop.gov.co/Public/Tendering/ContractNoticePhases/View?PPI=CO1.PPI.25799596&amp;isFromPublicArea=True&amp;isModal=False</t>
  </si>
  <si>
    <t>CO1.PCCNTR.5135005</t>
  </si>
  <si>
    <t>21-46-101071433</t>
  </si>
  <si>
    <t xml:space="preserve">FDLSC-CPS-479-2023 </t>
  </si>
  <si>
    <t>https://community.secop.gov.co/Public/Tendering/OpportunityDetail/Index?noticeUID=CO1.NTC.4653403&amp;isFromPublicArea=True&amp;isModal=False</t>
  </si>
  <si>
    <t>CO1.PCCNTR.5155846</t>
  </si>
  <si>
    <t>18-44-101090316</t>
  </si>
  <si>
    <t xml:space="preserve">FDLSC-CPS-480-2023 </t>
  </si>
  <si>
    <t>https://community.secop.gov.co/Public/Tendering/OpportunityDetail/Index?noticeUID=CO1.NTC.4653078&amp;isFromPublicArea=True&amp;isModal=False</t>
  </si>
  <si>
    <t>CO1.PCCNTR.4996109</t>
  </si>
  <si>
    <t>21-46-101069063</t>
  </si>
  <si>
    <t xml:space="preserve">  26/05/2023</t>
  </si>
  <si>
    <t xml:space="preserve">  06/06/2024</t>
  </si>
  <si>
    <t>SI( ALCALDIA KENNEDY)</t>
  </si>
  <si>
    <t>FDLSC-CPS-481-2023</t>
  </si>
  <si>
    <t>https://community.secop.gov.co/Public/Tendering/ContractNoticePhases/View?PPI=CO1.PPI.25782091&amp;isFromPublicArea=True&amp;isModal=False</t>
  </si>
  <si>
    <t>CO1.PCCNTR.5134294</t>
  </si>
  <si>
    <t>M-100203450</t>
  </si>
  <si>
    <t xml:space="preserve">  12/07/2023</t>
  </si>
  <si>
    <t xml:space="preserve">  27/11/2024</t>
  </si>
  <si>
    <t>PRESTAR SUS SERVICIOS DE APOYO ASISTENCIAL PARA 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</si>
  <si>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FDLSC-CPS-482-2023</t>
  </si>
  <si>
    <t>CO1.PCCNTR.5133613</t>
  </si>
  <si>
    <t>21-46-101071645</t>
  </si>
  <si>
    <t>FDLSC-CPS-483-2023</t>
  </si>
  <si>
    <t>CO1.PCCNTR.5133618</t>
  </si>
  <si>
    <t>21-46-101071362</t>
  </si>
  <si>
    <t xml:space="preserve">  27/06/2023</t>
  </si>
  <si>
    <t>PRESTAR SUS SERVICIOS TÉCNICOS EN EL ÁREA GESTIÓN DEL DESARROLLO LOCAL EDUCACIÓN SUPERIOR EN MARCO DEL PLAN DE DESARROLLO LOCAL 2021-2024</t>
  </si>
  <si>
    <t>FDLSC-CPS-484-2023</t>
  </si>
  <si>
    <t>MONICA JULIANA CUESTA VILLATE</t>
  </si>
  <si>
    <t>https://community.secop.gov.co/Public/Tendering/ContractNoticePhases/View?PPI=CO1.PPI.25782659&amp;isFromPublicArea=True&amp;isModal=False</t>
  </si>
  <si>
    <t>CO1.PCCNTR.5134908</t>
  </si>
  <si>
    <t>21-46-101071289</t>
  </si>
  <si>
    <t>SI(NOTARIADO Y REGISTRO)</t>
  </si>
  <si>
    <t>FDLSC-CPS-485-2023</t>
  </si>
  <si>
    <t>https://community.secop.gov.co/Public/Tendering/ContractNoticePhases/View?PPI=CO1.PPI.25829988&amp;isFromPublicArea=True&amp;isModal=False</t>
  </si>
  <si>
    <t>CO1.PCCNTR.5148367</t>
  </si>
  <si>
    <t>39-44-101151885</t>
  </si>
  <si>
    <t xml:space="preserve">  26/06/2023</t>
  </si>
  <si>
    <t>FDLSC-CPS-486-2023</t>
  </si>
  <si>
    <t>CO1.PCCNTR.5148317</t>
  </si>
  <si>
    <t>33-44-101239711</t>
  </si>
  <si>
    <t>FDLSC-CPS-489-2023</t>
  </si>
  <si>
    <t>https://community.secop.gov.co/Public/Tendering/ContractNoticePhases/View?PPI=CO1.PPI.25866628&amp;isFromPublicArea=True&amp;isModal=False</t>
  </si>
  <si>
    <t>CO1.PCCNTR.5155142</t>
  </si>
  <si>
    <t>FDLSC-CPS-490-2023</t>
  </si>
  <si>
    <t>https://community.secop.gov.co/Public/Tendering/ContractNoticePhases/View?PPI=CO1.PPI.25804602&amp;isFromPublicArea=True&amp;isModal=False</t>
  </si>
  <si>
    <t>CO1.PCCNTR.5136899</t>
  </si>
  <si>
    <t>FDLSC-CPS-491-2023</t>
  </si>
  <si>
    <t>https://community.secop.gov.co/Public/Tendering/ContractNoticePhases/View?PPI=CO1.PPI.25802081&amp;isFromPublicArea=True&amp;isModal=False</t>
  </si>
  <si>
    <t>CO1.PCCNTR.5136332</t>
  </si>
  <si>
    <t>21-46-101072244</t>
  </si>
  <si>
    <t>FDLSC-CPS-492-2023</t>
  </si>
  <si>
    <t>CO1.PCCNTR.5136300</t>
  </si>
  <si>
    <t>14-46-101096306</t>
  </si>
  <si>
    <t>FDLSC-CPS-493-2023</t>
  </si>
  <si>
    <t>CO1.PCCNTR.5135561</t>
  </si>
  <si>
    <t>15-44-101281732</t>
  </si>
  <si>
    <t>FDLSC-CPS-494-2023</t>
  </si>
  <si>
    <t>https://community.secop.gov.co/Public/Tendering/OpportunityDetail/Index?noticeUID=CO1.NTC.4635296&amp;isFromPublicArea=True&amp;isModal=False</t>
  </si>
  <si>
    <t>CO1.PCCNTR.5137159</t>
  </si>
  <si>
    <t>21-46-101071612</t>
  </si>
  <si>
    <t>FDLSC-CPS-495-2023</t>
  </si>
  <si>
    <t>https://community.secop.gov.co/Public/Tendering/ContractNoticePhases/View?PPI=CO1.PPI.25835804&amp;isFromPublicArea=True&amp;isModal=False</t>
  </si>
  <si>
    <t xml:space="preserve">CO1.PCCNTR.5144615	</t>
  </si>
  <si>
    <t>14-46-101096478</t>
  </si>
  <si>
    <t xml:space="preserve">  29/06/2023</t>
  </si>
  <si>
    <t>FDLSC-CPS-496-2023</t>
  </si>
  <si>
    <t>CO1.PCCNTR.5146878</t>
  </si>
  <si>
    <t>21-46-101071507</t>
  </si>
  <si>
    <t>FDLSC-CPS-497-2023</t>
  </si>
  <si>
    <t>ARTURO NEISA FUYA</t>
  </si>
  <si>
    <t>CO1.PCCNTR.5143356</t>
  </si>
  <si>
    <t>21-46-101071500</t>
  </si>
  <si>
    <t>FDLSC-CPS-498-2023</t>
  </si>
  <si>
    <t>CO1.PCCNTR.5148998</t>
  </si>
  <si>
    <t>FDLSC-CPS-499-2023</t>
  </si>
  <si>
    <t>https://community.secop.gov.co/Public/Tendering/ContractNoticePhases/View?PPI=CO1.PPI.25830706&amp;isFromPublicArea=True&amp;isModal=False</t>
  </si>
  <si>
    <t>CO1.PCCNTR.5152744</t>
  </si>
  <si>
    <t>21-46-101071686</t>
  </si>
  <si>
    <t>FDLSC-CPS-500-2023</t>
  </si>
  <si>
    <t>LIZETH DAYANA MONCADA JULIO DI RUGGIERO</t>
  </si>
  <si>
    <t>CO1.PCCNTR.5152672</t>
  </si>
  <si>
    <t>BCH- 100028075</t>
  </si>
  <si>
    <t>FDLSC-CPS-501-2023</t>
  </si>
  <si>
    <t>CO1.PCCNTR.5148599</t>
  </si>
  <si>
    <t>FDLSC-CPS-502-2023</t>
  </si>
  <si>
    <t xml:space="preserve">CO1.PCCNTR.5149726	</t>
  </si>
  <si>
    <t>14-46-101096326</t>
  </si>
  <si>
    <t>FDLSC-CPS-503-2023</t>
  </si>
  <si>
    <t xml:space="preserve">CO1.PCCNTR.5151509	</t>
  </si>
  <si>
    <t>21-46-101072151</t>
  </si>
  <si>
    <t xml:space="preserve">  05/07/2023</t>
  </si>
  <si>
    <t xml:space="preserve">  16/07/2024</t>
  </si>
  <si>
    <t>FDLSC-CPS-504-2023</t>
  </si>
  <si>
    <t>https://community.secop.gov.co/Public/Tendering/ContractNoticePhases/View?PPI=CO1.PPI.25830715&amp;isFromPublicArea=True&amp;isModal=False</t>
  </si>
  <si>
    <t>CO1.PCCNTR.5151731</t>
  </si>
  <si>
    <t>21-46-101071641</t>
  </si>
  <si>
    <t>FDLSC-CPS-505-2023</t>
  </si>
  <si>
    <t>https://community.secop.gov.co/Public/Tendering/ContractNoticePhases/View?PPI=CO1.PPI.25838338&amp;isFromPublicArea=True&amp;isModal=False</t>
  </si>
  <si>
    <t>CO1.PCCNTR.5154687</t>
  </si>
  <si>
    <t>14-46-101096316</t>
  </si>
  <si>
    <t>FDLSC-CPS-506-2023</t>
  </si>
  <si>
    <t>CO1.PCCNTR.5152042</t>
  </si>
  <si>
    <t>21-46-101071661</t>
  </si>
  <si>
    <t>PRESTAR SUS SERVICIOS PROFESIONALES PARA ATENDER TODO LO RELACIONADO AL MANEJO DE EMERGENCIAS Y REDUCCIÓN DEL RIESGO, A LA LUZ DEL PLAN DE DESARROLLO LOCAL "UN NUEVO CONTRATO AMBIENTAL Y SOCIAL PARA SAN CRISTÓBAL 2021-2024"</t>
  </si>
  <si>
    <t>FDLSC-CPS-507-2023</t>
  </si>
  <si>
    <t>https://community.secop.gov.co/Public/Tendering/ContractNoticePhases/View?PPI=CO1.PPI.25838554&amp;isFromPublicArea=True&amp;isModal=False</t>
  </si>
  <si>
    <t>CO1.PCCNTR.5148936</t>
  </si>
  <si>
    <t>310 47 994000009149</t>
  </si>
  <si>
    <t>FDLSC-CPS-508-2023</t>
  </si>
  <si>
    <t>CO1.PCCNTR.5150362</t>
  </si>
  <si>
    <t>FDLSC-CPS-509-2023</t>
  </si>
  <si>
    <t>CO1.PCCNTR.5176300</t>
  </si>
  <si>
    <t>15-46-101034634</t>
  </si>
  <si>
    <t>FDLSC-CPS-510-2023</t>
  </si>
  <si>
    <t>CO1.PCCNTR.5154759</t>
  </si>
  <si>
    <t>14-46-101096334</t>
  </si>
  <si>
    <t>FDLSC-CPS-511-2023</t>
  </si>
  <si>
    <t>MARIAM DAYANA SARMIENTO PULIDO</t>
  </si>
  <si>
    <t>CO1.PCCNTR.5155091</t>
  </si>
  <si>
    <t>14-46-101096491</t>
  </si>
  <si>
    <t>FDLSC-CPS-512-2023</t>
  </si>
  <si>
    <t>https://community.secop.gov.co/Public/Tendering/ContractNoticePhases/View?PPI=CO1.PPI.25691043&amp;isFromPublicArea=True&amp;isModal=False</t>
  </si>
  <si>
    <t>CO1.PCCNTR.5155859</t>
  </si>
  <si>
    <t>FDLSC-CPS-513-2023</t>
  </si>
  <si>
    <t>CO1.PCCNTR.5144153</t>
  </si>
  <si>
    <t>21-46-101071869</t>
  </si>
  <si>
    <t>FDLSC-CPS-514-2023</t>
  </si>
  <si>
    <t>CO1.PCCNTR.5144288</t>
  </si>
  <si>
    <t>21-46-101071448</t>
  </si>
  <si>
    <t>FDLSC-CPS-515-2023</t>
  </si>
  <si>
    <t>ALEXANDER GARZON TRIVIÑO</t>
  </si>
  <si>
    <t>CO1.PCCNTR.5145421</t>
  </si>
  <si>
    <t>17-44-101211167</t>
  </si>
  <si>
    <t>FDLSC-CPS-516-2023</t>
  </si>
  <si>
    <t>https://community.secop.gov.co/Public/Tendering/ContractNoticePhases/View?PPI=CO1.PPI.25858991&amp;isFromPublicArea=True&amp;isModal=False</t>
  </si>
  <si>
    <t>CO1.PCCNTR.5153283</t>
  </si>
  <si>
    <t>310-47-994000009151</t>
  </si>
  <si>
    <t>FDLSC-CPS-517-2023</t>
  </si>
  <si>
    <t>https://community.secop.gov.co/Public/Tendering/ContractNoticePhases/View?PPI=CO1.PPI.25842540&amp;isFromPublicArea=True&amp;isModal=False</t>
  </si>
  <si>
    <t>CO1.PCCNTR.5148343</t>
  </si>
  <si>
    <t>21-44-101418188</t>
  </si>
  <si>
    <t xml:space="preserve">  10/07/2023</t>
  </si>
  <si>
    <t xml:space="preserve">  28/07/2024</t>
  </si>
  <si>
    <t>FDLSC-CPS-518-2023</t>
  </si>
  <si>
    <t>VIKY LAGOS</t>
  </si>
  <si>
    <t>CO1.PCCNTR.5148587</t>
  </si>
  <si>
    <t xml:space="preserve">  28/07/2024 </t>
  </si>
  <si>
    <t>FDLSC-CPS-519-2023</t>
  </si>
  <si>
    <t>https://community.secop.gov.co/Public/Tendering/ContractNoticePhases/View?PPI=CO1.PPI.25847550&amp;isFromPublicArea=True&amp;isModal=False</t>
  </si>
  <si>
    <t xml:space="preserve">CO1.PCCNTR.5148343	</t>
  </si>
  <si>
    <t>17-44-101211201</t>
  </si>
  <si>
    <t>PRESTAR SUS SERVICIOS PROFESIONALES EN EL DESPACHO DEL ALCALDE LOCAL, ACOMPAÑANDO LAS ACTIVIDADES ADMINISTRATIVAS Y LOGÌSTICAS GENERALES DEL DESPACHO, APLICANDO LA NORMATIVIDAD VIGENTE PARA TODOS LOS PROCESOS Y PROCEDIMIENTOS ESTABLECIDOS.</t>
  </si>
  <si>
    <t>FDLSC-CPS-520-2023</t>
  </si>
  <si>
    <t>https://community.secop.gov.co/Public/Tendering/ContractNoticePhases/View?PPI=CO1.PPI.25850972&amp;isFromPublicArea=True&amp;isModal=False</t>
  </si>
  <si>
    <t xml:space="preserve">CO1.PCCNTR.5154656	</t>
  </si>
  <si>
    <t>18-44-101090663</t>
  </si>
  <si>
    <t xml:space="preserve">  17/07/2023</t>
  </si>
  <si>
    <t>FDLSC-CPS-522-2023</t>
  </si>
  <si>
    <t>CO1.PCCNTR.5149909</t>
  </si>
  <si>
    <t>14-46-101096351</t>
  </si>
  <si>
    <t>FDLSC-CPS-523-2023</t>
  </si>
  <si>
    <t>https://community.secop.gov.co/Public/Tendering/ContractNoticePhases/View?PPI=CO1.PPI.25690552&amp;isFromPublicArea=True&amp;isModal=False</t>
  </si>
  <si>
    <t>CO1.PCCNTR.5176045</t>
  </si>
  <si>
    <t>14-46-101096322</t>
  </si>
  <si>
    <t xml:space="preserve">  05/08/2024</t>
  </si>
  <si>
    <t>PRESTAR LOS SERVICIOS TÉCNICOS EN EL ÁREA DE GESTIÓN DEL DESARROLLO LOCAL PARA LA GESTIÓN ADMINISTRATIVA EN LAS ETAPAS DE EJECUCIÓN Y TRÁMITE DE PAGOS DE DESPACHO; ASÍ COMO FORTALECER Y GESTIONAR LOS PROCESOS Y HERRAMIENTAS DE GESTIÓN PÚBLICA LOCAL DE ACUERDO A LOS PLANES Y PROGRAMAS DEL FONDO DE DESARROLLO LOCAL DE SAN CRISTÓBAL.</t>
  </si>
  <si>
    <t>FDLSC-CPS-525-2023</t>
  </si>
  <si>
    <t>https://community.secop.gov.co/Public/Tendering/ContractNoticePhases/View?PPI=CO1.PPI.25901224&amp;isFromPublicArea=True&amp;isModal=False</t>
  </si>
  <si>
    <t>CO1.PCCNTR.5165900</t>
  </si>
  <si>
    <t>21-46-101071621</t>
  </si>
  <si>
    <t>FDLSC-CPS-527-2023</t>
  </si>
  <si>
    <t>CO1.PCCNTR.5151674</t>
  </si>
  <si>
    <t>36762585 d</t>
  </si>
  <si>
    <t xml:space="preserve">  09/08/2024</t>
  </si>
  <si>
    <t>FDLSC-CPS-528-2023</t>
  </si>
  <si>
    <t>JULIE ANDREA AYALA MONTERO</t>
  </si>
  <si>
    <t>https://community.secop.gov.co/Public/Tendering/ContractNoticePhases/View?PPI=CO1.PPI.25861541&amp;isFromPublicArea=True&amp;isModal=False</t>
  </si>
  <si>
    <t>CO1.PCCNTR.5154179</t>
  </si>
  <si>
    <t>62-46-101005939</t>
  </si>
  <si>
    <t>SI (SECRETARIA AMBIENTE)</t>
  </si>
  <si>
    <t>FDLSC-CPS-529-2023</t>
  </si>
  <si>
    <t>CO1.PCCNTR.5151887</t>
  </si>
  <si>
    <t>18-46-101019369</t>
  </si>
  <si>
    <t xml:space="preserve">  28/06/2024</t>
  </si>
  <si>
    <t>FDLSC-CPS-531-2023</t>
  </si>
  <si>
    <t>NICOL VANNESA GONZALEZ VARGAS</t>
  </si>
  <si>
    <t>https://community.secop.gov.co/Public/Tendering/ContractNoticePhases/View?PPI=CO1.PPI.25863018&amp;isFromPublicArea=True&amp;isModal=False</t>
  </si>
  <si>
    <t>CO1.PCCNTR.5153534</t>
  </si>
  <si>
    <t>62-46-101005970</t>
  </si>
  <si>
    <t>PRESTAR SERVICIOS PROFESIONALES DE APOYO SOCIAL Y ADMINISTRATIVO DERIVADOS DE LA GESTION DEL RIESGO, A LA LUZ DEL PLAN DE DESARROLLO 2021-2024 UN NUEVO CONTRATO AMBIENTAL Y SOCIAL PARA SAN CRISTOBAL.</t>
  </si>
  <si>
    <t>FDLSC-CPS-532-2023</t>
  </si>
  <si>
    <t>https://community.secop.gov.co/Public/Tendering/ContractNoticePhases/View?PPI=CO1.PPI.25862222&amp;isFromPublicArea=True&amp;isModal=False</t>
  </si>
  <si>
    <t>CO1.PCCNTR.5154035</t>
  </si>
  <si>
    <t>CHU-100002670</t>
  </si>
  <si>
    <t>FDLSC-CPS-533-2023</t>
  </si>
  <si>
    <t>JESHUA EMANUEL ANGARITA MARMOLEJO</t>
  </si>
  <si>
    <t>https://community.secop.gov.co/Public/Tendering/ContractNoticePhases/View?PPI=CO1.PPI.25865169&amp;isFromPublicArea=True&amp;isModal=False</t>
  </si>
  <si>
    <t xml:space="preserve">CO1.PCCNTR.5153618	</t>
  </si>
  <si>
    <t>62-46-101005969</t>
  </si>
  <si>
    <t>FDLSC-CPS-534-2023</t>
  </si>
  <si>
    <t>DIANA JULIETH NIÑO GONZALEZ</t>
  </si>
  <si>
    <t>https://community.secop.gov.co/Public/Tendering/ContractNoticePhases/View?PPI=CO1.PPI.25856431&amp;isFromPublicArea=True&amp;isModal=False</t>
  </si>
  <si>
    <t>CO1.PCCNTR.5153723</t>
  </si>
  <si>
    <t>62-46-101005953</t>
  </si>
  <si>
    <t>FDLSC-CPS-535-2023</t>
  </si>
  <si>
    <t>CO1.PCCNTR.5154756</t>
  </si>
  <si>
    <t>62-46-101005949</t>
  </si>
  <si>
    <t>SI 20235410044272</t>
  </si>
  <si>
    <t>FDLSC-CPS-536-2023</t>
  </si>
  <si>
    <t>DIANA MARCELA LEMUS PRADO</t>
  </si>
  <si>
    <t>CO1.PCCNTR.5155161</t>
  </si>
  <si>
    <t>62-46-101005952</t>
  </si>
  <si>
    <t>FDLSC-CPS-537-2023</t>
  </si>
  <si>
    <t>https://community.secop.gov.co/Public/Tendering/OpportunityDetail/Index?noticeUID=CO1.NTC.4652368&amp;isFromPublicArea=True&amp;isModal=False</t>
  </si>
  <si>
    <t>CO1.PCCNTR.5154795</t>
  </si>
  <si>
    <t>62-46-101005948</t>
  </si>
  <si>
    <t>FDLSC-CPS-538-2023</t>
  </si>
  <si>
    <t>JULIAN HERNANDEZ MOJICA</t>
  </si>
  <si>
    <t>CO1.PCCNTR.5155212</t>
  </si>
  <si>
    <t>11-44-101204163</t>
  </si>
  <si>
    <t>FDLSC-CPS-539-2023</t>
  </si>
  <si>
    <t>https://community.secop.gov.co/Public/Tendering/OpportunityDetail/Index?noticeUID=CO1.NTC.4653101&amp;isFromPublicArea=True&amp;isModal=False</t>
  </si>
  <si>
    <t>CO1.PCCNTR.5155555</t>
  </si>
  <si>
    <t>62-46-101005943</t>
  </si>
  <si>
    <t>FDLSC-CPS-540-2023</t>
  </si>
  <si>
    <t>CO1.PCCNTR.5155237</t>
  </si>
  <si>
    <t>15-44-101281695</t>
  </si>
  <si>
    <t>FDLSC-CPS-541-2023</t>
  </si>
  <si>
    <t>MICHAEL STEVEN RODRIGUEZ CASTRILLON</t>
  </si>
  <si>
    <t>CO1.PCCNTR.5155636</t>
  </si>
  <si>
    <t>63-44-101014230</t>
  </si>
  <si>
    <t>FDLSC-CPS-542-2023</t>
  </si>
  <si>
    <t>CO1.PCCNTR.5155492</t>
  </si>
  <si>
    <t>14-46-101096434</t>
  </si>
  <si>
    <t>FDLSC-CPS-543-2023</t>
  </si>
  <si>
    <t xml:space="preserve">CO1.PCCNTR.5155925	</t>
  </si>
  <si>
    <t>14-46-101096429</t>
  </si>
  <si>
    <t>FDLSC-CPS-544-2023</t>
  </si>
  <si>
    <t>CO1.PCCNTR.5155699</t>
  </si>
  <si>
    <t>62-46-101005977</t>
  </si>
  <si>
    <t>FDLSC-CPS-545-2023</t>
  </si>
  <si>
    <t>CO1.PCCNTR.5156113</t>
  </si>
  <si>
    <t>21-46-101072047</t>
  </si>
  <si>
    <t xml:space="preserve">  09/07/2024</t>
  </si>
  <si>
    <t>FDLSC-CPS-546-2023</t>
  </si>
  <si>
    <t>ANGIE YADIRA URRITIA YEPES</t>
  </si>
  <si>
    <t>CO1.PCCNTR.5156111</t>
  </si>
  <si>
    <t>62-46-101005972</t>
  </si>
  <si>
    <t xml:space="preserve">FEMENINO </t>
  </si>
  <si>
    <t>FDLSC-CPS-547-2023</t>
  </si>
  <si>
    <t>https://community.secop.gov.co/Public/Tendering/OpportunityDetail/Index?noticeUID=CO1.NTC.4597136&amp;isFromPublicArea=True&amp;isModal=False</t>
  </si>
  <si>
    <t>CO1.PCCNTR.5101389</t>
  </si>
  <si>
    <t>14-46-101096436</t>
  </si>
  <si>
    <t>PRESTAR SUS SERVICIOS PROFESIONALES ESPECIALIZADOS AL FDLSC PARA REALIZAR LA FORMULACIÓN, PRESENTACIÓN, EVALUACIÓN, SEGUIMIENTO Y  APOYO A LA SUPERVISIÓN DE LOS PROCESOS CONTRACTUALES EN TEMAS DE RECREACIÓN Y DEPORTE Y LOS DEMÁS QUE LE SEAN ASIGNADOS POR PLANEACIÓN</t>
  </si>
  <si>
    <t>FDLSC-CPS-548-2023</t>
  </si>
  <si>
    <t>https://community.secop.gov.co/Public/Tendering/ContractNoticePhases/View?PPI=CO1.PPI.25691175&amp;isFromPublicArea=True&amp;isModal=False</t>
  </si>
  <si>
    <t>DESPORTES</t>
  </si>
  <si>
    <t>CO1.PCCNTR.5156223</t>
  </si>
  <si>
    <t>62-46-101005976</t>
  </si>
  <si>
    <t>PRESTAR SUS SERVICIOS ESPECIALIZADOS PARA APOYAR A EL ALCALDE LOCAL EN LA GESTIÓN DE LOS ASUNTOS RELACIONADOS CON SEGURIDAD CIUDADANA, CONVIVENCIA, PREVENCIÓN DE CONFLICTIVIDADES, VIOLENCIAS Y DELITOS EN LA LOCALIDAD, DE CONFORMIDAD CON EL MARCO NORMATIVO APLICABLE EN LA MATERIA</t>
  </si>
  <si>
    <t>FDLSC-CPS-549-2023</t>
  </si>
  <si>
    <t>https://community.secop.gov.co/Public/Tendering/ContractNoticePhases/View?PPI=CO1.PPI.25880841&amp;isFromPublicArea=True&amp;isModal=False</t>
  </si>
  <si>
    <t>CO1.PCCNTR.5160009</t>
  </si>
  <si>
    <t>15-44-101281741</t>
  </si>
  <si>
    <t>FDLSC-CPS-550-2023</t>
  </si>
  <si>
    <t>JESSICA PAOLA RAMIREZ</t>
  </si>
  <si>
    <t>CO1.PCCNTR.5159775</t>
  </si>
  <si>
    <t>14-46-101096421</t>
  </si>
  <si>
    <t>FDLSC-CPS-551-2023</t>
  </si>
  <si>
    <t>YENNY PAOLA UBATE LOPEZ</t>
  </si>
  <si>
    <t>CO1.PCCNTR.5160757</t>
  </si>
  <si>
    <t>21-46-101071858</t>
  </si>
  <si>
    <t>SI(SECRETARIA DISTRITAL DE LA MUJER)</t>
  </si>
  <si>
    <t>FDLSC-CPS-552-2023</t>
  </si>
  <si>
    <t>https://community.secop.gov.co/Public/Tendering/ContractNoticePhases/View?PPI=CO1.PPI.25885896&amp;isFromPublicArea=True&amp;isModal=False</t>
  </si>
  <si>
    <t>CO1.PCCNTR.5160875</t>
  </si>
  <si>
    <t>18-44-101090413</t>
  </si>
  <si>
    <t>FDLSC-CPS-553-2023</t>
  </si>
  <si>
    <t>ARIEL AUGUSTO MORA ROJAS</t>
  </si>
  <si>
    <t>CO1.PCCNTR.5164792</t>
  </si>
  <si>
    <t>14-46-101096502</t>
  </si>
  <si>
    <t xml:space="preserve">  17/07/2024</t>
  </si>
  <si>
    <t>PRESTAR SUS SERVICIOS TÉCNICOS EN EL ÁREA GESTIÓN DEL DESARROLLO LOCAL  EN LOS PROYECTOS DE INFRAESTRUCTURA Y OBRAS CIVILES EN MARCO DEL PLAN DE DESARROLLO LOCAL 2021-2024</t>
  </si>
  <si>
    <t>FDLSC-CPS-554-2023</t>
  </si>
  <si>
    <t>https://community.secop.gov.co/Public/Tendering/ContractNoticePhases/View?PPI=CO1.PPI.25885827&amp;isFromPublicArea=True&amp;isModal=False</t>
  </si>
  <si>
    <t>CO1.PCCNTR.5163541</t>
  </si>
  <si>
    <t xml:space="preserve">11-44-101204273 </t>
  </si>
  <si>
    <t>FDLSC-CPS-555-2023</t>
  </si>
  <si>
    <t>OSCAR DAVID DIAZ CASAS</t>
  </si>
  <si>
    <t xml:space="preserve">CO1.PCCNTR.5164106	</t>
  </si>
  <si>
    <t>14-44-101186862</t>
  </si>
  <si>
    <t>FDLSC-CPS-556-2023</t>
  </si>
  <si>
    <t>ELIANYS BAZA BENAVIDES</t>
  </si>
  <si>
    <t>CO1.PCCNTR.5160445</t>
  </si>
  <si>
    <t>PRESTAR LOS SERVICIOS PROFESIONALES ESPECIALIZADOS COMO ABOGADO TRAMITAR LAS ETAPAS PRECONTRACTUALES Y CONTRACTUALES, ASI COMO EN LA PROYECCIÓN DE LOS DIFERENTES DOCUMENTOS QUE SE REQUIERAN EN LAS CITADAS ETAPAS, DE ACUERDO CON EL PLAN ANUAL DE ADQUISICIONES Y EL PLAN DE CONTRATACIÓN QUE ADELANTE EL FONDO DE DESARROLLO LOCAL DE SAN CRISTÓBAL</t>
  </si>
  <si>
    <t>FDLSC-CPS-557-2023</t>
  </si>
  <si>
    <t>https://community.secop.gov.co/Public/Tendering/ContractNoticePhases/View?PPI=CO1.PPI.25878869&amp;isFromPublicArea=True&amp;isModal=False</t>
  </si>
  <si>
    <t>CO1.PCCNTR.5161239</t>
  </si>
  <si>
    <t>21-46-101071566</t>
  </si>
  <si>
    <t>FDLSC-CPS-558-2023</t>
  </si>
  <si>
    <t>CO1.PCCNTR.5161615</t>
  </si>
  <si>
    <t>21-46-101071531</t>
  </si>
  <si>
    <t>PRESTAR SERVICIOS PROFESIONALES COMO APOYO PARA LA IDENTIFICACIÓN, REVISIÓN CATASTRAL Y DE NORMATIVA URBANÍSTICA, EN EL MARCO DE LA GESTIÓN DEL RIESGO CON ÉNFASIS COMUNITARIA Y TERRITORIAL, A LA LUZ DEL PLAN DE DESARROLLO LOCAL DE SAN CRISTÓBAL.</t>
  </si>
  <si>
    <t>FDLSC-CPS-559-2023</t>
  </si>
  <si>
    <t>NELSON ENRIQUE ALVARADO CANTOR</t>
  </si>
  <si>
    <t>https://community.secop.gov.co/Public/Tendering/ContractNoticePhases/View?PPI=CO1.PPI.25889400&amp;isFromPublicArea=True&amp;isModal=False</t>
  </si>
  <si>
    <t>CO1.PCCNTR.5163138</t>
  </si>
  <si>
    <t>14-46-101096828</t>
  </si>
  <si>
    <t>FDLSC-CPS-560-2023</t>
  </si>
  <si>
    <t>FELIX IGNACIO MENESES ARIAS</t>
  </si>
  <si>
    <t>CO1.PCCNTR.5161393</t>
  </si>
  <si>
    <t>21-46-101071887</t>
  </si>
  <si>
    <t>SI(MINISTERIO DE AMBIENTE)</t>
  </si>
  <si>
    <t>FDLSC-CPS-561-2023</t>
  </si>
  <si>
    <t>CLAUDIA LILIANA MONTOYA MAULEDOUX</t>
  </si>
  <si>
    <t>https://community.secop.gov.co/Public/Tendering/ContractNoticePhases/View?PPI=CO1.PPI.25899329&amp;isFromPublicArea=True&amp;isModal=False</t>
  </si>
  <si>
    <t>CO1.PCCNTR.5168137</t>
  </si>
  <si>
    <t>21-46-101071871</t>
  </si>
  <si>
    <t>SI (RAFAEL URIBE URIBE)</t>
  </si>
  <si>
    <t>FDLSC-CPS-562-2023</t>
  </si>
  <si>
    <t>CO1.PCCNTR.5168198</t>
  </si>
  <si>
    <t>895 47 994000007759</t>
  </si>
  <si>
    <t xml:space="preserve">  08/07/2024</t>
  </si>
  <si>
    <t>SI(DEPARTAMENTO NACIONAL DE PLANEACIÓN)</t>
  </si>
  <si>
    <t>FDLSC-CPS-563-2023</t>
  </si>
  <si>
    <t>YOLIMA ALEXANDRA TORRES APONTE</t>
  </si>
  <si>
    <t>https://community.secop.gov.co/Public/Tendering/ContractNoticePhases/View?PPI=CO1.PPI.25907519&amp;isFromPublicArea=True&amp;isModal=False</t>
  </si>
  <si>
    <t xml:space="preserve">CO1.PCCNTR.5168569	</t>
  </si>
  <si>
    <t>14-46-10109767</t>
  </si>
  <si>
    <t xml:space="preserve">  04/07/2023</t>
  </si>
  <si>
    <t>FDLSC-CPS-564-2023</t>
  </si>
  <si>
    <t>CO1.PCCNTR.5154487</t>
  </si>
  <si>
    <t>21-46-101072126</t>
  </si>
  <si>
    <t xml:space="preserve">PRESTAR SUS SERVICIOS PROFESIONALES EN EL APOYO DE LOS PROYECTOS E INSTANCIAS DE PARTICIPACIÓN CIUDADANA Y LA ESTRATEGIA DE PRESUPUESTOS PARTICIPATIVOS, DE CONFORMIDAD CON EL MARCO NORMATIVO APLICABLE EN LA MATERIA. </t>
  </si>
  <si>
    <t>FDLSC-CPS-565-2023</t>
  </si>
  <si>
    <t>https://community.secop.gov.co/Public/Tendering/ContractNoticePhases/View?PPI=CO1.PPI.25866692&amp;isFromPublicArea=True&amp;isModal=False</t>
  </si>
  <si>
    <t>CO1.PCCNTR.5155516</t>
  </si>
  <si>
    <t>14-46-101096529</t>
  </si>
  <si>
    <t>FDLSC-CPS-566-2023</t>
  </si>
  <si>
    <t xml:space="preserve">CO1.PCCNTR.5155531	</t>
  </si>
  <si>
    <t>21-46-101071810</t>
  </si>
  <si>
    <t>FDLSC-CPS-567-2023</t>
  </si>
  <si>
    <t>JUAN DAVID DE AVILA FAJARDO</t>
  </si>
  <si>
    <t>CO1.PCCNTR.5166880</t>
  </si>
  <si>
    <t>NB-100267926</t>
  </si>
  <si>
    <t>FDLSC-CPS-568-2023</t>
  </si>
  <si>
    <t>ANDRES ESTEBAN CELY MUÑOZ</t>
  </si>
  <si>
    <t>CO1.PCCNTR.5159646</t>
  </si>
  <si>
    <t>14-44-101186768</t>
  </si>
  <si>
    <t>FDLSC-CPS-569-2023</t>
  </si>
  <si>
    <t>ELMER PINO PÉREZ</t>
  </si>
  <si>
    <t>CO1.PCCNTR.5157800</t>
  </si>
  <si>
    <t>14-14-101186770</t>
  </si>
  <si>
    <t>FDLSC-CPS-570-2023</t>
  </si>
  <si>
    <t>https://community.secop.gov.co/Public/Tendering/ContractNoticePhases/View?PPI=CO1.PPI.25916091&amp;isFromPublicArea=True&amp;isModal=False</t>
  </si>
  <si>
    <t>CO1.PCCNTR.5172050</t>
  </si>
  <si>
    <t>660-47-994000024685</t>
  </si>
  <si>
    <t>FDLSC-CPS-572-2023</t>
  </si>
  <si>
    <t xml:space="preserve">CAROL DEMELZA LOZANO MORA	</t>
  </si>
  <si>
    <t>https://community.secop.gov.co/Public/Tendering/ContractNoticePhases/View?PPI=CO1.PPI.25906721&amp;isFromPublicArea=True&amp;isModal=False</t>
  </si>
  <si>
    <t>CO1.PCCNTR.5168651</t>
  </si>
  <si>
    <t>21-46-101071912</t>
  </si>
  <si>
    <t>SI(SECRETARIA INTEGRACIÓN SOCIAL)</t>
  </si>
  <si>
    <t>FDLSC-CPS-573-2023</t>
  </si>
  <si>
    <t>ANGELO FAUSTO HERRERA JARAMILLO</t>
  </si>
  <si>
    <t>CO1.PCCNTR.5169027</t>
  </si>
  <si>
    <t>15-46-101034580</t>
  </si>
  <si>
    <t xml:space="preserve">PRESTAR LOS SERVICIOS DE APOYO A LA GESTIÓN DE LA ALCALDÍA LOCAL DE SAN CRISTÓBAL EN EL DESARROLLO DE ACTIVIDADES DE ACCIÓN COMUNAL, ACOMPAÑAMIENTO EN CAMPO E INTERVENCIÓN EN LOS PROCESOS NECESARIOS PARA LA CORRECTA EJECUCIÓN DE LOS EVENTOS RELACIONADOS CON LA PARTICIPACIÓN CIUDADANA.  </t>
  </si>
  <si>
    <t>FDLSC-CPS-574-2023</t>
  </si>
  <si>
    <t>YINA PAOLA MONTEALEGRE ROJAS</t>
  </si>
  <si>
    <t>https://community.secop.gov.co/Public/Tendering/ContractNoticePhases/View?PPI=CO1.PPI.25906929&amp;isFromPublicArea=True&amp;isModal=False</t>
  </si>
  <si>
    <t xml:space="preserve">CO1.PCCNTR.5169338	</t>
  </si>
  <si>
    <t>17-44-101211214</t>
  </si>
  <si>
    <t>FDLSC-CPS-575-2023</t>
  </si>
  <si>
    <t>https://community.secop.gov.co/Public/Tendering/ContractNoticePhases/View?PPI=CO1.PPI.25913199&amp;isFromPublicArea=True&amp;isModal=False</t>
  </si>
  <si>
    <t>CO1.PCCNTR.5170973</t>
  </si>
  <si>
    <t>21-46-101071863</t>
  </si>
  <si>
    <t>SI( INSTITUTO DISTRITAL DE BIENESTAR ANIMAL)</t>
  </si>
  <si>
    <t>FDLSC-CPS-576-2023</t>
  </si>
  <si>
    <t>SANDRA HELENA GUTIERREZ MURCIA</t>
  </si>
  <si>
    <t>CO1.PCCNTR.5171122</t>
  </si>
  <si>
    <t>21-46-101072067</t>
  </si>
  <si>
    <t>FDLSC-CPS-577-2023</t>
  </si>
  <si>
    <t>NHOLEES ENEREIDA TOLEDO BALAGUERA</t>
  </si>
  <si>
    <t>CO1.PCCNTR.5170983</t>
  </si>
  <si>
    <t>21-46-101071945</t>
  </si>
  <si>
    <t>FDLSC-CPS-578-2023</t>
  </si>
  <si>
    <t>CESAR AUGUSTO DIAZ OVIEDO</t>
  </si>
  <si>
    <t>CO1.PCCNTR.5167120</t>
  </si>
  <si>
    <t>62-46-101005988</t>
  </si>
  <si>
    <t>FDLSC-CPS-579-2023</t>
  </si>
  <si>
    <t>CO1.PCCNTR.5163568</t>
  </si>
  <si>
    <t xml:space="preserve">21-46-101071912	</t>
  </si>
  <si>
    <t>FDLSC-CPS-580-2023</t>
  </si>
  <si>
    <t>NATALIA NAVARRETE JIMENEZ</t>
  </si>
  <si>
    <t>https://community.secop.gov.co/Public/Tendering/ContractNoticePhases/View?PPI=CO1.PPI.25905314&amp;isFromPublicArea=True&amp;isModal=False</t>
  </si>
  <si>
    <t>CO1.PCCNTR.5169370</t>
  </si>
  <si>
    <t>62-46-101005980</t>
  </si>
  <si>
    <t>SI( SECRETARIA DISTRITAL AMBIENTE - ALCALDIA LOCAL ENGATIVA)</t>
  </si>
  <si>
    <t xml:space="preserve">PRESTAR SUS SERVICIOS TECNICOS EN LA DEPURACION DE OBLIGACIONES POR PAGAR, TRAMITE DE PAGOS Y LIQUIDACIÓN DE CONTRATOS, DE CONFORMIDAD CON LAS CONDICIONES Y OBLIGACIONES ESTABLECIDAS EN LOS ESTUDIOS PREVIOS, DOCUMENTO QUE HACE PARTE INTEGRAL DEL PRESENTE CONTRATO.  </t>
  </si>
  <si>
    <t>FDLSC-CPS-581-2023</t>
  </si>
  <si>
    <t>JEISSON ANDREY GONZALEZ FLORIAN</t>
  </si>
  <si>
    <t>https://community.secop.gov.co/Public/Tendering/ContractNoticePhases/View?PPI=CO1.PPI.25765891&amp;isFromPublicArea=True&amp;isModal=False</t>
  </si>
  <si>
    <t>CO1.PCCNTR.5168207</t>
  </si>
  <si>
    <t>62-46-101005971</t>
  </si>
  <si>
    <t>SI (INSTITUTO PARA LA ECONOMIA SOCIAL IPES)</t>
  </si>
  <si>
    <t>FDLSC-CPS-582-2023</t>
  </si>
  <si>
    <t>https://community.secop.gov.co/Public/Tendering/ContractNoticePhases/View?PPI=CO1.PPI.25902543&amp;isFromPublicArea=True&amp;isModal=False</t>
  </si>
  <si>
    <t>CO1.PCCNTR.5153743</t>
  </si>
  <si>
    <t>62-46-101005941</t>
  </si>
  <si>
    <t>PRESTAR SUS SERVICIOS PROFESIONALES PARA REALIZAR EL SEGUIMIENTO DE LOS PROCESOS DE ACOMPAÑAMIENTO DE LAS INSPECCIONES DE POLICÍA DE LA LOCALIDAD Y RESPUESTAS A LAS SOLICITUDES</t>
  </si>
  <si>
    <t>FDLSC-CPS-583-2023</t>
  </si>
  <si>
    <t>https://community.secop.gov.co/Public/Tendering/ContractNoticePhases/View?PPI=CO1.PPI.25871467&amp;isFromPublicArea=True&amp;isModal=False</t>
  </si>
  <si>
    <t>CO1.PCCNTR.5168425</t>
  </si>
  <si>
    <t>62-46-101005992</t>
  </si>
  <si>
    <t>PRESTAR SUS SERVICIOS PROFESIONALES PARA APOYAR LOS PROCESOS DE ATENCION EN TEMAS RELACIONADOS A MUJER Y GÉNERO EN LA LOCALIDAD DE SAN CRISTÓBAL.</t>
  </si>
  <si>
    <t>FDLSC-CPS-584-2023</t>
  </si>
  <si>
    <t xml:space="preserve">CO1.PCCNTR.5171931	</t>
  </si>
  <si>
    <t>21-46-101072059</t>
  </si>
  <si>
    <t>FDLSC-CPS-585-2023</t>
  </si>
  <si>
    <t>ESTIBEN FABIAN MORENO MORENO</t>
  </si>
  <si>
    <t>CO1.PCCNTR.5165837</t>
  </si>
  <si>
    <t>895-47-994000007765</t>
  </si>
  <si>
    <t>FDLSC-CPS-586-2023</t>
  </si>
  <si>
    <t>https://community.secop.gov.co/Public/Tendering/ContractNoticePhases/View?PPI=CO1.PPI.25692004&amp;isFromPublicArea=True&amp;isModal=False</t>
  </si>
  <si>
    <t>CO1.PCCNTR.5173793</t>
  </si>
  <si>
    <t>340-47-994000046388</t>
  </si>
  <si>
    <t>FDLSC-CPS-587-2023</t>
  </si>
  <si>
    <t>JULIAN ANDRES HERNANDEZ CARRANZA</t>
  </si>
  <si>
    <t>CO1.PCCNTR.5168610</t>
  </si>
  <si>
    <t>21-46-101071909</t>
  </si>
  <si>
    <t>FDLSC-CPS-588-2023</t>
  </si>
  <si>
    <t xml:space="preserve">JULY ANDREA RUBIO OSORIO	</t>
  </si>
  <si>
    <t>CO1.PCCNTR.5167940</t>
  </si>
  <si>
    <t>21-46-101072152</t>
  </si>
  <si>
    <t>FDLSC-CPS-589-2023</t>
  </si>
  <si>
    <t>WILLIAM WILCHES GOMEZ</t>
  </si>
  <si>
    <t>CO1.PCCNTR.5168776</t>
  </si>
  <si>
    <t>21-46-101072180</t>
  </si>
  <si>
    <t>FDLSC-CPS-590-2023</t>
  </si>
  <si>
    <t>SALMA CAMILA VARGAS ROJAS</t>
  </si>
  <si>
    <t>CO1.PCCNTR.5154288</t>
  </si>
  <si>
    <t>14-46-101096762</t>
  </si>
  <si>
    <t>FDLSC-CPS-591-2023</t>
  </si>
  <si>
    <t>CO1.PCCNTR.5169642</t>
  </si>
  <si>
    <t>3675377-9</t>
  </si>
  <si>
    <t>FDLSC-CPS-592-2023</t>
  </si>
  <si>
    <t>CO1.PCCNTR.5169673</t>
  </si>
  <si>
    <t>14-46-101096806</t>
  </si>
  <si>
    <t>FDLSC-CPS-593-2023</t>
  </si>
  <si>
    <t>SERGIO PINZON GARCIA</t>
  </si>
  <si>
    <t>CO1.PCCNTR.5170459</t>
  </si>
  <si>
    <t>380 - 47 - 994000136799</t>
  </si>
  <si>
    <t xml:space="preserve">  04/06/2024</t>
  </si>
  <si>
    <t>FDLSC-CPS-594-2023</t>
  </si>
  <si>
    <t>JOSE GIOVANNI VARON CAMELO</t>
  </si>
  <si>
    <t>https://community.secop.gov.co/Public/Tendering/ContractNoticePhases/View?PPI=CO1.PPI.25900403&amp;isFromPublicArea=True&amp;isModal=False</t>
  </si>
  <si>
    <t>CO1.PCCNTR.5166644</t>
  </si>
  <si>
    <t>11-46-101038006</t>
  </si>
  <si>
    <t xml:space="preserve">  02/07/2024</t>
  </si>
  <si>
    <t>FDLSC-CPS-595-2023</t>
  </si>
  <si>
    <t>https://community.secop.gov.co/Public/Tendering/ContractNoticePhases/View?PPI=CO1.PPI.25889418&amp;isFromPublicArea=True&amp;isModal=False</t>
  </si>
  <si>
    <t>CO1.PCCNTR.5176384</t>
  </si>
  <si>
    <t>21-46-101072014</t>
  </si>
  <si>
    <t>FDLSC-CPS-596-2023</t>
  </si>
  <si>
    <t>https://community.secop.gov.co/Public/Tendering/ContractNoticePhases/View?PPI=CO1.PPI.25889903&amp;isFromPublicArea=True&amp;isModal=False</t>
  </si>
  <si>
    <t>CO1.PCCNTR.5176470</t>
  </si>
  <si>
    <t>17-46-101027886</t>
  </si>
  <si>
    <t>FDLSC-CPS-597-2023</t>
  </si>
  <si>
    <t>ANDREA CATHERYNE LADINO GARCIA</t>
  </si>
  <si>
    <t>CO1.PCCNTR.5176462</t>
  </si>
  <si>
    <t>14-44-101186764</t>
  </si>
  <si>
    <t>FDLSC-CPS-598-2023</t>
  </si>
  <si>
    <t>ERIKA TATIANA AVENDAÑO RONDON</t>
  </si>
  <si>
    <t>CO1.PCCNTR.5176459</t>
  </si>
  <si>
    <t>14-44-101186826</t>
  </si>
  <si>
    <t>SI(PERSONERIA DE BOGOTÁ)</t>
  </si>
  <si>
    <t>FDLSC-CPS-599-2023</t>
  </si>
  <si>
    <t>LUZ DARY SANCHEZ SUESCUN</t>
  </si>
  <si>
    <t>CO1.PCCNTR.5176357</t>
  </si>
  <si>
    <t>14-44-101187039</t>
  </si>
  <si>
    <t xml:space="preserve">FDLSC-CPS-600-2023 </t>
  </si>
  <si>
    <t>https://community.secop.gov.co/Public/Tendering/ContractNoticePhases/View?PPI=CO1.PPI.25909098&amp;isFromPublicArea=True&amp;isModal=False</t>
  </si>
  <si>
    <t>CO1.PCCNTR.5167667</t>
  </si>
  <si>
    <t>62-46-101005974</t>
  </si>
  <si>
    <t>APOYAR JURÍDICAMENTE LA EJECUCIÓN DE LAS ACCIONES  REQUERIDAS PARA LA DEPURACIÓN DE LAS ACTUACIONES ADMINISTRATIVAS QUE CURSAN EN LA ALCALDÍA LOCAL.</t>
  </si>
  <si>
    <t>FDLSC-CPS-601-2023</t>
  </si>
  <si>
    <t>https://community.secop.gov.co/Public/Tendering/ContractNoticePhases/View?PPI=CO1.PPI.25888544&amp;isFromPublicArea=True&amp;isModal=False</t>
  </si>
  <si>
    <t>CO1.PCCNTR.5171903</t>
  </si>
  <si>
    <t>CHU-100002733</t>
  </si>
  <si>
    <t>FDLSC-CPS-602-2023</t>
  </si>
  <si>
    <t>https://community.secop.gov.co/Public/Tendering/ContractNoticePhases/View?PPI=CO1.PPI.25888567&amp;isFromPublicArea=True&amp;isModal=False</t>
  </si>
  <si>
    <t>CO1.PCCNTR.5176254</t>
  </si>
  <si>
    <t>CHU-100002721-0</t>
  </si>
  <si>
    <t>FDLSC-CPS-603-2023</t>
  </si>
  <si>
    <t>JEFERSON STEVEN UINTACO SIERRA</t>
  </si>
  <si>
    <t>CO1.PCCNTR.5171050</t>
  </si>
  <si>
    <t xml:space="preserve">  29/06/2024</t>
  </si>
  <si>
    <t>FDLSC-CPS-604-2023</t>
  </si>
  <si>
    <t>ELCY AUDOR BECERRA</t>
  </si>
  <si>
    <t>CO1.PCCNTR.5169885</t>
  </si>
  <si>
    <t>14-46-101096495</t>
  </si>
  <si>
    <t>FDLSC-CPS-605-2023</t>
  </si>
  <si>
    <t>CESAR MAURICIO AVELLA FONSECA</t>
  </si>
  <si>
    <t>https://community.secop.gov.co/Public/Tendering/ContractNoticePhases/View?PPI=CO1.PPI.25690536&amp;isFromPublicArea=True&amp;isModal=False</t>
  </si>
  <si>
    <t xml:space="preserve">CO1.PCCNTR.5172309	</t>
  </si>
  <si>
    <t>15-46-101034625</t>
  </si>
  <si>
    <t>FDLSC-CPS-606-2023</t>
  </si>
  <si>
    <t>FREDY ARLEY MATEUS TORRES</t>
  </si>
  <si>
    <t>https://community.secop.gov.co/Public/Tendering/ContractNoticePhases/View?PPI=CO1.PPI.25939728&amp;isFromPublicArea=True&amp;isModal=False</t>
  </si>
  <si>
    <t>CO1.PCCNTR.5169066</t>
  </si>
  <si>
    <t>14-46-101096742</t>
  </si>
  <si>
    <t>PRESTAR LOS SERVICIO DE APOYO TÉCNICO A LA ADMINISTRACION LOCAL, PARA APOYAR LA EJECUCION, SEGUIMIENTO Y MEJORA CONTINUAL DEL PLAN INSTITUCIONAL DE GESTION AMBIENTAL Y DE SEGURIDAD Y SALUD EN EL TRABAJO</t>
  </si>
  <si>
    <t>FDLSC-CPS-607-2023</t>
  </si>
  <si>
    <t>https://community.secop.gov.co/Public/Tendering/ContractNoticePhases/View?PPI=CO1.PPI.25871483&amp;isFromPublicArea=True&amp;isModal=False</t>
  </si>
  <si>
    <t>CO1.PCCNTR.5175655</t>
  </si>
  <si>
    <t>25-46-101028689</t>
  </si>
  <si>
    <t>PRESTAR LOS SERVICIO PROFESIONALES A LA ADMINISTRACION LOCAL, PARA APOYAR LA EJECUCION DEL PLAN INSTITUCIONAL DE GESTION AMBIENTAL Y DE SEGURIDAD Y SALUD EN EL TRABAJO (SST) Y TODAS LAS ACTIVIDADES QUE SE DESARROLLEN EN EL MARCO DEL SEGUIMIENTO Y MEJORA CONTINUA DE LAS HERRAMIENTAS QUE CONFORMAN LA GESTION AMBIENTAL Y DE SST INSTITUCIONAL</t>
  </si>
  <si>
    <t>FDLSC-CPS-608-2023</t>
  </si>
  <si>
    <t>CRISTIAN DAVID ARDILA MONTILLA</t>
  </si>
  <si>
    <t>https://community.secop.gov.co/Public/Tendering/ContractNoticePhases/View?PPI=CO1.PPI.25888524&amp;isFromPublicArea=True&amp;isModal=False</t>
  </si>
  <si>
    <t xml:space="preserve">CO1.PCCNTR.5175846	</t>
  </si>
  <si>
    <t>21-46-101072045</t>
  </si>
  <si>
    <t>PRESTAR LOS SERVICIOS PROFESONALES  ESPECIALIZADOS PARA APOYAR LA FORMULACION, EJECUCION, SEGUIMIENTO Y MEJORA CONTINUA DE LAS HERRAMIENTAS QUE CONFORMAN LA GESTION AMBIENTAL INSTITUCIONAL Y FORMULACIÓN EJECUIÓN, SEGUIMIENTO Y MEJORA CONTINUA A LOS PLANES, PROGRAMAS Y PROYECTOS RELACIONADOS CON EL COMPONENTE DE SEGURIDAD Y SALUD EN EL TRABAJO QUE SEAN ORIENTADOS POR LA DIRECCIÓN DE GESTIÓN DE TALENTO HUMANO Y QUE SE ENCUENTRAN A CARGO DEL ÁREA DE GESTIÓN DE DESARROLLO LOCAL DE LA ALCALDÍA LOCAL</t>
  </si>
  <si>
    <t>FDLSC-CPS-609-2023</t>
  </si>
  <si>
    <t>https://community.secop.gov.co/Public/Tendering/ContractNoticePhases/View?PPI=CO1.PPI.25887617&amp;isFromPublicArea=True&amp;isModal=False</t>
  </si>
  <si>
    <t>CO1.PCCNTR.5172262</t>
  </si>
  <si>
    <t>FDLSC-CPS-611-2023</t>
  </si>
  <si>
    <t>https://community.secop.gov.co/Public/Tendering/ContractNoticePhases/View?PPI=CO1.PPI.25908212&amp;isFromPublicArea=True&amp;isModal=False</t>
  </si>
  <si>
    <t>CO1.PCCNTR.5169001</t>
  </si>
  <si>
    <t>21-46-101071856</t>
  </si>
  <si>
    <t>PRESTAR SUS SERVICIOS PROFESIONALES A LA GESTIÓN ADMINISTRATIVA, EN EL ÁREA DE GESTIÓN DEL DESARROLLO LOCAL, EN ACTIVIDADES DE CONTRATACIÓN, PARA FORTALECER LAS ETAPAS PRECONTRACTUALES Y CONTRACTUALES DE ACUERDO AL PLAN ANUAL DE ADQUISICIONES DE LA ALCALDÍA LOCAL DE SAN CRISTÓBAL</t>
  </si>
  <si>
    <t>FDLSC-CPS-612-2023</t>
  </si>
  <si>
    <t>https://community.secop.gov.co/Public/Tendering/ContractNoticePhases/View?PPI=CO1.PPI.25903621&amp;isFromPublicArea=True&amp;isModal=False</t>
  </si>
  <si>
    <t>CO1.PCCNTR.5167947</t>
  </si>
  <si>
    <t>14-46-101096498</t>
  </si>
  <si>
    <t>FDLSC-CPS-613-2023</t>
  </si>
  <si>
    <t>EMILY ANDREA ROBAYO PEREZ</t>
  </si>
  <si>
    <t>CO1.PCCNTR.5169119</t>
  </si>
  <si>
    <t>FDLSC-CPS-614-2023</t>
  </si>
  <si>
    <t>JUAN PABLO ACOSTA ARCE</t>
  </si>
  <si>
    <t xml:space="preserve">Terminado </t>
  </si>
  <si>
    <t>CO1.PCCNTR.5188029</t>
  </si>
  <si>
    <t>21-46-101072023</t>
  </si>
  <si>
    <t>FDLSC-CPS-615-2023</t>
  </si>
  <si>
    <t>JESUS GUALTEROS BRICEÑO</t>
  </si>
  <si>
    <t>CO1.PCCNTR.5171170</t>
  </si>
  <si>
    <t>15-46-101034575</t>
  </si>
  <si>
    <t>FDLSC-CPS-616-2023</t>
  </si>
  <si>
    <t>MIGUEL ANGEL CIFUENTES CERON</t>
  </si>
  <si>
    <t>CO1.PCCNTR.5170952</t>
  </si>
  <si>
    <t>21-46-101072082</t>
  </si>
  <si>
    <t>FDLSC-CPS-617-2023</t>
  </si>
  <si>
    <t>ADAN MURCIA HERREÑO</t>
  </si>
  <si>
    <t>https://community.secop.gov.co/Public/Tendering/ContractNoticePhases/View?PPI=CO1.PPI.25886585&amp;isFromPublicArea=True&amp;isModal=False</t>
  </si>
  <si>
    <t>CO1.PCCNTR.5170841</t>
  </si>
  <si>
    <t>21-46-101072081</t>
  </si>
  <si>
    <t>PRESTACIÓN DE SERVICIOS DE APOYO EN LA EJECUCIÓN DE ACTIVIDADES DE OBRA CIVIL , QUE CONLLEVEN AL MEJORAMIENTO Y ADECUACIÓN DEL ESPACIO PÚBLICO Y LA MALLA VIAL, ASÍ COMO ACTIVIDADES DE TIPO ADMINISTRATIVO QUE SE REQUIERA EN TEMAS DE INFRAESTRUCTURA  DE LA LOCALIDAD DE SAN CRISTÓBAL.</t>
  </si>
  <si>
    <t>FDLSC-CPS-618-2023</t>
  </si>
  <si>
    <t>https://community.secop.gov.co/Public/Tendering/ContractNoticePhases/View?PPI=CO1.PPI.25886089&amp;isFromPublicArea=True&amp;isModal=False</t>
  </si>
  <si>
    <t xml:space="preserve">CO1.PCCNTR.5171751	</t>
  </si>
  <si>
    <t>25-46-101028733</t>
  </si>
  <si>
    <t>FDLSC-CPS-619-2023</t>
  </si>
  <si>
    <t>https://community.secop.gov.co/Public/Tendering/ContractNoticePhases/View?PPI=CO1.PPI.25887246&amp;isFromPublicArea=True&amp;isModal=False</t>
  </si>
  <si>
    <t>CO1.PCCNTR.5171365</t>
  </si>
  <si>
    <t>21-46-101072214</t>
  </si>
  <si>
    <t>FDLSC-CPS-620-2023</t>
  </si>
  <si>
    <t>YERSON ANDREI FONSECA CORTES</t>
  </si>
  <si>
    <t>CO1.PCCNTR.5171901</t>
  </si>
  <si>
    <t>21-46-101072184</t>
  </si>
  <si>
    <t>PRESTAR SUS SERVICIOS TÉCNICOS EN EL ÁREA DE GESTIÓN DEL DESARROLLO LOCAL PARA QUE REALICE LAS ACTIVIDADES RELACIONADAS CON LOS PROYECTOS DE CULTURA DE LA ALCALDÍA LOCAL DE SAN CRISTÓBAL.</t>
  </si>
  <si>
    <t>FDLSC-CPS-621-2023</t>
  </si>
  <si>
    <t>https://community.secop.gov.co/Public/Tendering/ContractNoticePhases/View?PPI=CO1.PPI.25914989&amp;isFromPublicArea=True&amp;isModal=False</t>
  </si>
  <si>
    <t>CO1.PCCNTR.5172030</t>
  </si>
  <si>
    <t>21-44-101417540</t>
  </si>
  <si>
    <t>FDLSC-CPS-622-2023</t>
  </si>
  <si>
    <t>JUAN SEBASTIAN AVENDAÑO LEON</t>
  </si>
  <si>
    <t>https://community.secop.gov.co/Public/Tendering/ContractNoticePhases/View?PPI=CO1.PPI.25915043&amp;isFromPublicArea=True&amp;isModal=False</t>
  </si>
  <si>
    <t>CO1.PCCNTR.5172132</t>
  </si>
  <si>
    <t>FDLSC-CPS-623-2023</t>
  </si>
  <si>
    <t xml:space="preserve">JUAN CARLOS MARTINEZ GONZALEZ </t>
  </si>
  <si>
    <t>https://community.secop.gov.co/Public/Tendering/ContractNoticePhases/View?PPI=CO1.PPI.25885445&amp;isFromPublicArea=True&amp;isModal=False</t>
  </si>
  <si>
    <t>CO1.PCCNTR.5173886</t>
  </si>
  <si>
    <t>21-46-101071938</t>
  </si>
  <si>
    <t>FDLSC-CPS-624-2023</t>
  </si>
  <si>
    <t>CO1.PCCNTR.5173942</t>
  </si>
  <si>
    <t>NB-100268220</t>
  </si>
  <si>
    <t xml:space="preserve">PRESTAR SUS SERVICIOS TECNICOS EN EL DESPACHO DEL ALCALDE LOCAL, ACOMPAÑANDO LAS ACTIVIDADES ADMINISTRATIVAS Y LOGÌSTICAS GENERALES DEL DESPACHO. </t>
  </si>
  <si>
    <t>FDLSC-CPS-625-2023</t>
  </si>
  <si>
    <t>https://community.secop.gov.co/Public/Tendering/ContractNoticePhases/View?PPI=CO1.PPI.25929247&amp;isFromPublicArea=True&amp;isModal=False</t>
  </si>
  <si>
    <t>CO1.PCCNTR.5174143</t>
  </si>
  <si>
    <t>14-46-101096754</t>
  </si>
  <si>
    <t>FDLSC-CPS-626-2023</t>
  </si>
  <si>
    <t>EMERSON RIVERA CORTES</t>
  </si>
  <si>
    <t>https://community.secop.gov.co/Public/Tendering/OpportunityDetail/Index?noticeUID=CO1.NTC.4671481&amp;isFromPublicArea=True&amp;isModal=False</t>
  </si>
  <si>
    <t>CO1.PCCNTR.4322434</t>
  </si>
  <si>
    <t>21-46-101072057</t>
  </si>
  <si>
    <t>SI ( IDIPRON )</t>
  </si>
  <si>
    <t>FDLSC-CPS-627-2023</t>
  </si>
  <si>
    <t>CO1.PCCNTR.5174706</t>
  </si>
  <si>
    <t>14-46-101096556</t>
  </si>
  <si>
    <t>FDLSC-CPS-628-2023</t>
  </si>
  <si>
    <t>CAROLINA CALDERON JOYA</t>
  </si>
  <si>
    <t>CO1.PCCNTR.5174725</t>
  </si>
  <si>
    <t>21-46-101072179</t>
  </si>
  <si>
    <t>FDLSC-CPS-629-2023</t>
  </si>
  <si>
    <t>LAURA DILSA VELANDIA MONTES</t>
  </si>
  <si>
    <t>CO1.PCCNTR.5169375</t>
  </si>
  <si>
    <t>18-46-101019399</t>
  </si>
  <si>
    <t>FDLSC-CPS-630-2023</t>
  </si>
  <si>
    <t>SANDRA MIREYA AGUDELO AGUDELO</t>
  </si>
  <si>
    <t>https://community.secop.gov.co/Public/Tendering/ContractNoticePhases/View?PPI=CO1.PPI.25914232&amp;isFromPublicArea=True&amp;isModal=False</t>
  </si>
  <si>
    <t>CO1.PCCNTR.5171579</t>
  </si>
  <si>
    <t>21-46-101072199</t>
  </si>
  <si>
    <t>FDLSC-CPS-631-2023</t>
  </si>
  <si>
    <t>OCTAVIO ALFREDO SERRANO NAVARRO</t>
  </si>
  <si>
    <t>https://community.secop.gov.co/Public/Tendering/ContractNoticePhases/View?PPI=CO1.PPI.25914870&amp;isFromPublicArea=True&amp;isModal=False</t>
  </si>
  <si>
    <t>CO1.PCCNTR.5171846</t>
  </si>
  <si>
    <t>21-44-101417632</t>
  </si>
  <si>
    <t>SI (FONDO UNICO  DE TECNOLOGIAS DE LA INFORMACIÓN Y LAS COMUNICACIONES)</t>
  </si>
  <si>
    <t>FDLSC-CPS-632-2023</t>
  </si>
  <si>
    <t xml:space="preserve">WENDY JULIETH ROMERO PARADA </t>
  </si>
  <si>
    <t>https://community.secop.gov.co/Public/Tendering/ContractNoticePhases/View?PPI=CO1.PPI.25915933&amp;isFromPublicArea=True&amp;isModal=False</t>
  </si>
  <si>
    <t>CO1.PCCNTR.5171784</t>
  </si>
  <si>
    <t>14-46-101096688</t>
  </si>
  <si>
    <t>FDLSC-CPS-633-2023</t>
  </si>
  <si>
    <t>ROCIO SALGADO ESPARZA</t>
  </si>
  <si>
    <t>CO1.PCCNTR.5171839</t>
  </si>
  <si>
    <t>21-46-101072131</t>
  </si>
  <si>
    <t>SI ( CAR - IDRD)</t>
  </si>
  <si>
    <t>FDLSC-CPS-634-2023</t>
  </si>
  <si>
    <t>CO1.PCCNTR.5172022</t>
  </si>
  <si>
    <t>21-46-101072164</t>
  </si>
  <si>
    <t>FDLSC-CPS-635-2023</t>
  </si>
  <si>
    <t>ROSA IRENE OSORIO BOTERO</t>
  </si>
  <si>
    <t>CO1.PCCNTR.5172025</t>
  </si>
  <si>
    <t>21-46101072147</t>
  </si>
  <si>
    <t>FDLSC-CPS-636-2023</t>
  </si>
  <si>
    <t>TANIA CONSTANZA TRUJILLO ORTEGA</t>
  </si>
  <si>
    <t xml:space="preserve">CO1.PCCNTR.5172504	</t>
  </si>
  <si>
    <t>15-44-101281885</t>
  </si>
  <si>
    <t>FDLSC-CPS-637-2023</t>
  </si>
  <si>
    <t>OSCAR ARBEY MARTINEZ RINCÓN</t>
  </si>
  <si>
    <t>CO1.PCCNTR.5176882</t>
  </si>
  <si>
    <t>15-46-101008827</t>
  </si>
  <si>
    <t>FDLSC-CPS-638-2023</t>
  </si>
  <si>
    <t>ANGIE LORAINE ANGARITA PINEDA</t>
  </si>
  <si>
    <t>CO1.PCCNTR.5173980</t>
  </si>
  <si>
    <t>FDLSC-CPS-639-2023</t>
  </si>
  <si>
    <t>MARIA ANGELICA GONZALEZ MERCHAN</t>
  </si>
  <si>
    <t>https://community.secop.gov.co/Public/Tendering/ContractNoticePhases/View?PPI=CO1.PPI.25937477&amp;isFromPublicArea=True&amp;isModal=False</t>
  </si>
  <si>
    <t>CO1.PCCNTR.5172270</t>
  </si>
  <si>
    <t>14-46-101096633</t>
  </si>
  <si>
    <t>FDLSC-CPS-640-2023</t>
  </si>
  <si>
    <t>IMAR VALDERRAMA PÉREZ</t>
  </si>
  <si>
    <t>CO1.PCCNTR.5172345</t>
  </si>
  <si>
    <t>11-44-101204435</t>
  </si>
  <si>
    <t>FDLSC-CPS-641-2023</t>
  </si>
  <si>
    <t>MILTON DELGADO DAZA</t>
  </si>
  <si>
    <t>CO1.PCCNTR.5174017</t>
  </si>
  <si>
    <t>CSC-100033994</t>
  </si>
  <si>
    <t>FDLSC-CPS-642-2023</t>
  </si>
  <si>
    <t>FAVIAN ESNEYDER DELGADO QUIROGA</t>
  </si>
  <si>
    <t>CO1.PCCNTR.5173786</t>
  </si>
  <si>
    <t>21-46-101072250</t>
  </si>
  <si>
    <t>FDLSC-CPS-643-2023</t>
  </si>
  <si>
    <t xml:space="preserve">EDWIN CAMILO ARIAS SANCHEZ </t>
  </si>
  <si>
    <t>CO1.PCCNTR.5174898</t>
  </si>
  <si>
    <t>14-44-101187059</t>
  </si>
  <si>
    <t>FDLSC-CPS-644-2023</t>
  </si>
  <si>
    <t>JOSE VICENTE BRICEÑO BENAVIDES</t>
  </si>
  <si>
    <t>CO1.PCCNTR.5174238</t>
  </si>
  <si>
    <t>14-46-101096660</t>
  </si>
  <si>
    <t>FDLSC-CPS-645-2023</t>
  </si>
  <si>
    <t>https://community.secop.gov.co/Public/Tendering/ContractNoticePhases/View?PPI=CO1.PPI.25926876&amp;isFromPublicArea=True&amp;isModal=False</t>
  </si>
  <si>
    <t>CO1.PCCNTR.5176585</t>
  </si>
  <si>
    <t>14-46-101096644</t>
  </si>
  <si>
    <t>FDLSC-CPS-646-2023</t>
  </si>
  <si>
    <t>https://community.secop.gov.co/Public/Tendering/OpportunityDetail/Index?noticeUID=CO1.NTC.4674736&amp;isFromPublicArea=True&amp;isModal=False</t>
  </si>
  <si>
    <t>CO1.PCCNTR.5176265</t>
  </si>
  <si>
    <t>14-46-101096630</t>
  </si>
  <si>
    <t>FDLSC-CPS-647-2023</t>
  </si>
  <si>
    <t>https://community.secop.gov.co/Public/Tendering/ContractNoticePhases/View?PPI=CO1.PPI.25691732&amp;isFromPublicArea=True&amp;isModal=False</t>
  </si>
  <si>
    <t>CO1.PCCNTR.5176297</t>
  </si>
  <si>
    <t>14-46-101096634</t>
  </si>
  <si>
    <t>FDLSC-CPS-648-2023</t>
  </si>
  <si>
    <t>KAROL ANDREA GONZALEZ MARIN</t>
  </si>
  <si>
    <t>https://community.secop.gov.co/Public/Tendering/ContractNoticePhases/View?PPI=CO1.PPI.25889314&amp;isFromPublicArea=True&amp;isModal=False</t>
  </si>
  <si>
    <t>CO1.PCCNTR.5176857</t>
  </si>
  <si>
    <t>21-46-101072495</t>
  </si>
  <si>
    <t>SI 20235410096212</t>
  </si>
  <si>
    <t>FDLSC-CPS-649-2023</t>
  </si>
  <si>
    <t>LAURA ALEJANDRA GUARNIZO CASCAVITA</t>
  </si>
  <si>
    <t>CO1.PCCNTR.5177026</t>
  </si>
  <si>
    <t>3678624-7</t>
  </si>
  <si>
    <t>FDLSC-CPS-650-2023</t>
  </si>
  <si>
    <t>MARTHA NUBIA USAQUEN RODRIGUEZ</t>
  </si>
  <si>
    <t>CO1.PCCNTR.5176393</t>
  </si>
  <si>
    <t>21-46-101072419</t>
  </si>
  <si>
    <t>FDLSC-CPS-652-2023</t>
  </si>
  <si>
    <t>https://community.secop.gov.co/Public/Tendering/OpportunityDetail/Index?noticeUID=CO1.NTC.4674525&amp;isFromPublicArea=True&amp;isModal=False</t>
  </si>
  <si>
    <t>CO1.PCCNTR.5176412</t>
  </si>
  <si>
    <t>21-46-101072270</t>
  </si>
  <si>
    <t>FDLSC-CPS-653-2023</t>
  </si>
  <si>
    <t>https://community.secop.gov.co/Public/Tendering/OpportunityDetail/Index?noticeUID=CO1.NTC.4672462&amp;isFromPublicArea=True&amp;isModal=False</t>
  </si>
  <si>
    <t>CO1.PCCNTR.5176511</t>
  </si>
  <si>
    <t>310-47-994000009223</t>
  </si>
  <si>
    <t>FDLSC-CPS-654-2023</t>
  </si>
  <si>
    <t>CO1.PCCNTR.5176398</t>
  </si>
  <si>
    <t>21-46-101072143</t>
  </si>
  <si>
    <t>FDLSC-CPS-655-2023</t>
  </si>
  <si>
    <t>CO1.PCCNTR.5174767</t>
  </si>
  <si>
    <t>21-46-101072142</t>
  </si>
  <si>
    <t>FDLSC-CPS-656-2023</t>
  </si>
  <si>
    <t>https://community.secop.gov.co/Public/Tendering/ContractNoticePhases/View?PPI=CO1.PPI.25871602&amp;isFromPublicArea=True&amp;isModal=False</t>
  </si>
  <si>
    <t xml:space="preserve">CO1.PCCNTR.5176923	</t>
  </si>
  <si>
    <t>FDLSC-CPS-657-2023</t>
  </si>
  <si>
    <t>CO1.PCCNTR.5176824</t>
  </si>
  <si>
    <t>33-44-101239893</t>
  </si>
  <si>
    <t>FDLSC-CPS-658-2023</t>
  </si>
  <si>
    <t>https://community.secop.gov.co/Public/Tendering/OpportunityDetail/Index?noticeUID=CO1.NTC.4671650&amp;isFromPublicArea=True&amp;isModal=False</t>
  </si>
  <si>
    <t>CO1.PCCNTR.5174244</t>
  </si>
  <si>
    <t>14-44-101187009</t>
  </si>
  <si>
    <t xml:space="preserve">  05/06/2024</t>
  </si>
  <si>
    <t>FDLSC-CPS-660-2023</t>
  </si>
  <si>
    <t>ADRIANA SALAZAR CACERES</t>
  </si>
  <si>
    <t>CO1.PCCNTR.5176903</t>
  </si>
  <si>
    <t>33-44-101239880</t>
  </si>
  <si>
    <t>PPRESTAR SUS SERVICIOS PROFESIONALES PARA LA EVALUACIÓN, PRESENTACIÓN Y SEGUIMIENTO A LOS PROYECTOS DE INVERSIÓN RELACIONADOS CON TEMAS DE SALUD, EN EL MARCO DE LAS NECESIDADES DE LA ALCALDÍA LOCAL DE SAN CRISTÓBAL</t>
  </si>
  <si>
    <t>FDLSC-CPS-661-2023</t>
  </si>
  <si>
    <t>https://community.secop.gov.co/Public/Tendering/OpportunityDetail/Index?noticeUID=CO1.NTC.4671269&amp;isFromPublicArea=True&amp;isModal=False</t>
  </si>
  <si>
    <t>CO1.PCCNTR.5174139</t>
  </si>
  <si>
    <t>21-46-101072253</t>
  </si>
  <si>
    <t xml:space="preserve">APOYAR JURÍDICAMENTE A LA JUNTA ADMINISTRADORA LOCAL CON EL FIN DE CONTRIBUIR AL ADECUADO CUMPLIMIENTO DE LAS ATRIBUCIONES A SU CARGO. </t>
  </si>
  <si>
    <t>FDLSC-CPS-662-2023</t>
  </si>
  <si>
    <t>https://community.secop.gov.co/Public/Tendering/ContractNoticePhases/View?PPI=CO1.PPI.25936159&amp;isFromPublicArea=True&amp;isModal=False</t>
  </si>
  <si>
    <t>CO1.PCCNTR.5176048</t>
  </si>
  <si>
    <t>21-46-101072190</t>
  </si>
  <si>
    <t>SI(UNP)</t>
  </si>
  <si>
    <t xml:space="preserve">PRESTAR SUS SERVICIOS TÉCNICOS DE APOYO PARA REVISAR, DIGITAR Y PROCESAR LA INFORMACION SOLICITADA POR EL ALMACENISTA OPORTUNAMENTE SIGUIENDO LOS PROCESOS ESTABLECIDOS PARA TEMAS DE ALMACEN EN LA ALCALDÍA LOCAL DE SAN CRISTÓBAL. </t>
  </si>
  <si>
    <t>FDLSC-CPS-663-2023</t>
  </si>
  <si>
    <t>SHIRLEY LORENA BEDOYA ROMERO</t>
  </si>
  <si>
    <t xml:space="preserve">ESTEFANIA CASALLAS RIAÑO </t>
  </si>
  <si>
    <t>https://community.secop.gov.co/Public/Tendering/OpportunityDetail/Index?noticeUID=CO1.NTC.4672380&amp;isFromPublicArea=True&amp;isModal=False</t>
  </si>
  <si>
    <t>CO1.PCCNTR.5174987</t>
  </si>
  <si>
    <t>340 - 47 - 994000046419</t>
  </si>
  <si>
    <t>FDLSC-CPS-664-2023</t>
  </si>
  <si>
    <t>JEIMY STEFANY ROZO GOMEZ</t>
  </si>
  <si>
    <t>https://community.secop.gov.co/Public/Tendering/ContractNoticePhases/View?PPI=CO1.PPI.25937994&amp;isFromPublicArea=True&amp;isModal=False</t>
  </si>
  <si>
    <t>CO1.PCCNTR.5176212</t>
  </si>
  <si>
    <t>21-46-101072201</t>
  </si>
  <si>
    <t>FDLSC-CPS-665-2023</t>
  </si>
  <si>
    <t>CO1.PCCNTR.5175409</t>
  </si>
  <si>
    <t>895 47 994000007769</t>
  </si>
  <si>
    <t>FDLSC-CPS-666-2023</t>
  </si>
  <si>
    <t>JUAN SEBASTIAN HERRERA HERNANDEZ</t>
  </si>
  <si>
    <t>CO1.PCCNTR.5174930</t>
  </si>
  <si>
    <t>14-46-101096740</t>
  </si>
  <si>
    <t>FDLSC-CPS-667-2023</t>
  </si>
  <si>
    <t>LEYDI ALEJANDRA NARVAEZ BASTIDAS</t>
  </si>
  <si>
    <t>https://community.secop.gov.co/Public/Tendering/OpportunityDetail/Index?noticeUID=CO1.NTC.4673514&amp;isFromPublicArea=True&amp;isModal=False</t>
  </si>
  <si>
    <t>CO1.PCCNTR.5175491</t>
  </si>
  <si>
    <t>14-44-101187109</t>
  </si>
  <si>
    <t>SI( SUPERINTENDENCIA DE TRANSPORTE)</t>
  </si>
  <si>
    <t>FDLSC-CPS-668-2023</t>
  </si>
  <si>
    <t>https://community.secop.gov.co/Public/Tendering/ContractNoticePhases/View?PPI=CO1.PPI.25690541&amp;isFromPublicArea=True&amp;isModal=False</t>
  </si>
  <si>
    <t>ALMACÉN  - CONDUCTOR</t>
  </si>
  <si>
    <t>CO1.PCCNTR.5175700</t>
  </si>
  <si>
    <t>21-46-101072176</t>
  </si>
  <si>
    <t>FDLSC-CPS-669-2023</t>
  </si>
  <si>
    <t xml:space="preserve">CO1.PCCNTR.5176257	</t>
  </si>
  <si>
    <t>21-46-101072140</t>
  </si>
  <si>
    <t>FDLSC-CPS-670-2023</t>
  </si>
  <si>
    <t>CO1.PCCNTR.5176450</t>
  </si>
  <si>
    <t>14-46-101096635</t>
  </si>
  <si>
    <t>FDLSC-CPS-671-2023</t>
  </si>
  <si>
    <t>CRISTIAN CAMILO RAMIREZ MAHECHA</t>
  </si>
  <si>
    <t>CO1.PCCNTR.5175834</t>
  </si>
  <si>
    <t>21-46-101072271</t>
  </si>
  <si>
    <t>FDLSC-CPS-672-2023</t>
  </si>
  <si>
    <t>CO1.PCCNTR.5175720</t>
  </si>
  <si>
    <t>21-46-101072260</t>
  </si>
  <si>
    <t>FDLSC-CPS-673-2023</t>
  </si>
  <si>
    <t>KAIRA JINETH CANGA RENTERIA</t>
  </si>
  <si>
    <t>https://community.secop.gov.co/Public/Tendering/ContractNoticePhases/View?PPI=CO1.PPI.25884689&amp;isFromPublicArea=True&amp;isModal=False</t>
  </si>
  <si>
    <t>CO1.PCCNTR.5175832</t>
  </si>
  <si>
    <t>FDLSC-CPS-674-2023</t>
  </si>
  <si>
    <t>JAIR ALEXANDER GUTIERREZ</t>
  </si>
  <si>
    <t>CO1.PCCNTR.5176476</t>
  </si>
  <si>
    <t>FDLSC-CPS-675-2023</t>
  </si>
  <si>
    <t xml:space="preserve">OLGA LUCIA BERNAL SALAZAR </t>
  </si>
  <si>
    <t>CO1.PCCNTR.5176691</t>
  </si>
  <si>
    <t>15-46-101034631</t>
  </si>
  <si>
    <t>PRESTAR SUS SERVICIOS TECNICOS  PARA  APOYAR LOS TEMAS DE PRENSA Y COMUNICACIONES DE LA ALCALDÍA LOCAL EN LA ELABORACIÓN DE PIEZAS GRÁFICAS DIGITALES PARA DIFUNDIRLAS POR LOS DIFERENTES MEDIOS  DE LA ENTIDAD</t>
  </si>
  <si>
    <t>FDLSC-CPS-676-2023</t>
  </si>
  <si>
    <t>https://community.secop.gov.co/Public/Tendering/OpportunityDetail/Index?noticeUID=CO1.NTC.4675277&amp;isFromPublicArea=True&amp;isModal=False</t>
  </si>
  <si>
    <t>CO1.PCCNTR.5176749</t>
  </si>
  <si>
    <t>21-46-101072206</t>
  </si>
  <si>
    <t>Por un buen uso en el espacio publico en SAN CRISTÓBAL</t>
  </si>
  <si>
    <t>FDLSC-CPS-677-2023</t>
  </si>
  <si>
    <t>CO1.PCCNTR.5176306</t>
  </si>
  <si>
    <t>14-46-101096672</t>
  </si>
  <si>
    <t>SI 20235410108932</t>
  </si>
  <si>
    <t>SI( MINISTERIO DEL DEPORTE)</t>
  </si>
  <si>
    <t>FDLSC-CPS-678-2023</t>
  </si>
  <si>
    <t>CO1.PCCNTR.5175867</t>
  </si>
  <si>
    <t>3676851-3</t>
  </si>
  <si>
    <t>FDLSC-CPS-679-2023</t>
  </si>
  <si>
    <t>MIRYAM MERCEDES HERNANDEZ VARGAS</t>
  </si>
  <si>
    <t>CO1.PCCNTR.5175675</t>
  </si>
  <si>
    <t>14-46-101096626</t>
  </si>
  <si>
    <t>FDLSC-CPS-680-2023</t>
  </si>
  <si>
    <t>CLAUDIA IMELDA GONZALEZ RINCON</t>
  </si>
  <si>
    <t>CO1.PCCNTR.5176022</t>
  </si>
  <si>
    <t>21-46-101072221</t>
  </si>
  <si>
    <t>FDLSC-CPS-681-2023</t>
  </si>
  <si>
    <t>PAOLA ANDREA MOYA RODRIGUEZ</t>
  </si>
  <si>
    <t>CO1.PCCNTR.5176322</t>
  </si>
  <si>
    <t>21-46-101072188</t>
  </si>
  <si>
    <t>FDLSC-CPS-682-2023</t>
  </si>
  <si>
    <t>MIGUEL ANGEL GARCIA RINCON</t>
  </si>
  <si>
    <t xml:space="preserve">CO1.PCCNTR.5176250	</t>
  </si>
  <si>
    <t>21-46-101072149</t>
  </si>
  <si>
    <t>SI ( MINTRABAJO NIVEL CENTRAL)</t>
  </si>
  <si>
    <t>FDLSC-CPS-683-2023</t>
  </si>
  <si>
    <t>https://community.secop.gov.co/Public/Tendering/ContractNoticePhases/View?PPI=CO1.PPI.25939937&amp;isFromPublicArea=True&amp;isModal=False</t>
  </si>
  <si>
    <t>CO1.PCCNTR.5176262</t>
  </si>
  <si>
    <t>15-44-101281906</t>
  </si>
  <si>
    <t xml:space="preserve">PRESTAR SUS SERVICIOS DE APOYO A LA GESTIÓN EN LOS TEMAS REFERENTES A PARTICIPACIÓN CIUDADANA Y ORGANIZACIÓN COMUNITARIA, CONTRIBUYENDO AL DESARROLLO Y CUMPLIMIENTO DEL PDL. </t>
  </si>
  <si>
    <t>FDLSC-CPS-684-2023</t>
  </si>
  <si>
    <t xml:space="preserve">WILMER STEVEN CARRION GARZON </t>
  </si>
  <si>
    <t>https://community.secop.gov.co/Public/Tendering/ContractNoticePhases/View?PPI=CO1.PPI.25939949&amp;isFromPublicArea=True&amp;isModal=False</t>
  </si>
  <si>
    <t>CO1.PCCNTR.5176363</t>
  </si>
  <si>
    <t>11-46-101038071</t>
  </si>
  <si>
    <t>PRESTAR LOS SERVICIOS PROFESIONALES EN EL ÁREA DE GESTIÓN DE DESARROLLO LOCAL PARA  REALIZAR LA FORMULACIÓN, EVALUACIÓN, PRESENTACIÓN Y SEGUIMIENTO DE LOS PROYECTOS DE INVERSIÓN LOCAL EN TEMAS DE DOTACIONES ESCOLARES, EN CUMPLIMIENTO DEL PLAN DE DESARROLLO 2021 -2024.</t>
  </si>
  <si>
    <t>FDLSC-CPS-685-2023</t>
  </si>
  <si>
    <t>ANGELICA MARIA CASAS ANGEL</t>
  </si>
  <si>
    <t>https://community.secop.gov.co/Public/Tendering/ContractNoticePhases/View?PPI=CO1.PPI.25939964&amp;isFromPublicArea=True&amp;isModal=False</t>
  </si>
  <si>
    <t>CO1.PCCNTR.5176274</t>
  </si>
  <si>
    <t>11-44-101204336</t>
  </si>
  <si>
    <t>FDLSC-CPS-686-2023</t>
  </si>
  <si>
    <t>CO1.PCCNTR.5176463</t>
  </si>
  <si>
    <t>15-44-101281930</t>
  </si>
  <si>
    <t>FDLSC-CPS-687-2023</t>
  </si>
  <si>
    <t>LUZ MIRYAM BERNAL MARTINEZ</t>
  </si>
  <si>
    <t>https://community.secop.gov.co/Public/Tendering/ContractNoticePhases/View?PPI=CO1.PPI.25939981&amp;isFromPublicArea=True&amp;isModal=False</t>
  </si>
  <si>
    <t>CO1.PCCNTR.5176473</t>
  </si>
  <si>
    <t>21-46-101072150</t>
  </si>
  <si>
    <t>FDLSC-CPS-688-2023</t>
  </si>
  <si>
    <t>KAREN TATIANA BARBOSA CENDALES</t>
  </si>
  <si>
    <t>CO1.PCCNTR.5176521</t>
  </si>
  <si>
    <t>21-46-101072182</t>
  </si>
  <si>
    <t>FDLSC-CPS-689-2023</t>
  </si>
  <si>
    <t>https://community.secop.gov.co/Public/Tendering/ContractNoticePhases/View?PPI=CO1.PPI.25940829&amp;isFromPublicArea=True&amp;isModal=False</t>
  </si>
  <si>
    <t>CO1.PCCNTR.5176628</t>
  </si>
  <si>
    <t>21-44-101417668</t>
  </si>
  <si>
    <t>FDLSC-CPS-690-2023</t>
  </si>
  <si>
    <t>NELSON GUILLERMO PALOMO JIMENEZ</t>
  </si>
  <si>
    <t>CO1.PCCNTR.5176269</t>
  </si>
  <si>
    <t>21-46-101072219</t>
  </si>
  <si>
    <t>FDLSC-CPS-691-2023</t>
  </si>
  <si>
    <t xml:space="preserve">NATALLY YULLIETH MORA BENAVIDES </t>
  </si>
  <si>
    <t>CO1.PCCNTR.5176356</t>
  </si>
  <si>
    <t>21-46-101072272</t>
  </si>
  <si>
    <t>FDLSC-CPS-692-2023</t>
  </si>
  <si>
    <t>ELKIN DARIO SANCHEZ BARAJAS</t>
  </si>
  <si>
    <t>CO1.PCCNTR.5176267</t>
  </si>
  <si>
    <t>17-46-101027902</t>
  </si>
  <si>
    <t>PRESTAR LOS SERVICIOS PROFESIONALES PARA APOYAR AL ADMINISTRADOR DE RED EN LO RELACIONADO CON LA PLATAFORMA INFORMÁTICA Y MEDIOS TECNOLÓGICOS DE LA ALCALDÍA LOCAL DE SAN CRISTÓBAL.</t>
  </si>
  <si>
    <t>FDLSC-CPS-693-2023</t>
  </si>
  <si>
    <t>BRAHAYAN GABRIEL DIAZ MORENO</t>
  </si>
  <si>
    <t>https://community.secop.gov.co/Public/Tendering/ContractNoticePhases/View?PPI=CO1.PPI.25941366&amp;isFromPublicArea=True&amp;isModal=False</t>
  </si>
  <si>
    <t>CO1.PCCNTR.5176860</t>
  </si>
  <si>
    <t>21-46-101072410</t>
  </si>
  <si>
    <t>FDLSC-CPS-694-2023</t>
  </si>
  <si>
    <t>CO1.PCCNTR.5176918</t>
  </si>
  <si>
    <t>21-46-101072414</t>
  </si>
  <si>
    <t>FDLSC-CPS-695-2023</t>
  </si>
  <si>
    <t>FREDDY JEISSON MATEUS ARANGO</t>
  </si>
  <si>
    <t>https://community.secop.gov.co/Public/Tendering/ContractNoticePhases/View?PPI=CO1.PPI.25941946&amp;isFromPublicArea=True&amp;isModal=False</t>
  </si>
  <si>
    <t xml:space="preserve">CO1.PCCNTR.5177001	</t>
  </si>
  <si>
    <t>21-46-101072268</t>
  </si>
  <si>
    <t>FDLSC-CPS-697-2023</t>
  </si>
  <si>
    <t>DIEGO ANDRES DIAZ RAMIREZ</t>
  </si>
  <si>
    <t>CO1.PCCNTR.5176855</t>
  </si>
  <si>
    <t>21-46-101072241</t>
  </si>
  <si>
    <t>FDLSC-CPS-698-2023</t>
  </si>
  <si>
    <t>YUDY LIZETH SIERRA ALDANA</t>
  </si>
  <si>
    <t>CO1.PCCNTR.5176594</t>
  </si>
  <si>
    <t>21-46-101072195</t>
  </si>
  <si>
    <t>FDLSC-CPS-699-2023</t>
  </si>
  <si>
    <t>ANGELA TATIANA ROMERO TORRES</t>
  </si>
  <si>
    <t>https://community.secop.gov.co/Public/Tendering/ContractNoticePhases/View?PPI=CO1.PPI.25941952&amp;isFromPublicArea=True&amp;isModal=False</t>
  </si>
  <si>
    <t>CO1.PCCNTR.5177004</t>
  </si>
  <si>
    <t>11-44-101204369</t>
  </si>
  <si>
    <t>FDLSC-CPS-700-2023</t>
  </si>
  <si>
    <t>ANGIE VANESSA BERMUDEZ GOMEZ</t>
  </si>
  <si>
    <t>CO1.PCCNTR.5176941</t>
  </si>
  <si>
    <t>21-46-101072422</t>
  </si>
  <si>
    <t>PRESTAR SU SERVICIOS TÉCNICOS PARA EL APOYO A LOS PROCESOS DE SALUD DEL FONDO DE DESARROLLO LOCAL DE SAN CRISTÓBAL EN MATERIA ADMINISTRATIVA Y APOYOS COMUNICATIVOS QUE SE REQUIERAN PARA LA POBLACIÓN CON DISCAPACIDAD AUDITIVA, ASÍ COMO 
LABORES DE CAMPO EN LA LOCALIDAD DE SAN CRISTÓBAL</t>
  </si>
  <si>
    <t>FDLSC-CPS-701-2023</t>
  </si>
  <si>
    <t>MIGUEL ANGEL OSORIO QUIROGA</t>
  </si>
  <si>
    <t>https://community.secop.gov.co/Public/Tendering/ContractNoticePhases/View?PPI=CO1.PPI.25942438&amp;isFromPublicArea=True&amp;isModal=False</t>
  </si>
  <si>
    <t>CO1.PCCNTR.5177017</t>
  </si>
  <si>
    <t>SI(SECRETARIA EDUCACIÓN DISTRITO)</t>
  </si>
  <si>
    <t>FDLSC-CPS-702-2023</t>
  </si>
  <si>
    <t>ANGIE PAOLA SILVA ROJAS</t>
  </si>
  <si>
    <t>CO1.PCCNTR.5177018</t>
  </si>
  <si>
    <t>21-46-101072936</t>
  </si>
  <si>
    <t>FDLSC-CPS-703-2023</t>
  </si>
  <si>
    <t>GISSELL TATIANA BARBOSA BEJARANO</t>
  </si>
  <si>
    <t>CO1.PCCNTR.5176879</t>
  </si>
  <si>
    <t>21-44-101417720</t>
  </si>
  <si>
    <t>PRESTAR SUS SERVICIOS TECNICOS PARA EL SEGUIMIENTO Y APOYO EN LAS ACTIVIDADES RELACIONADAS CON SEPARACION EN LA FUENTE,RECICLAJE Y MITIGACION A LOS PUNTOS CRITICOS Y DE ACUMULACION DE BASURA, A LA LUZ DEL PLAN DE DESARROLLO LOCAL DE SAN CRISTOBAL 2021-2024</t>
  </si>
  <si>
    <t>FDLSC-CPS-705-2023</t>
  </si>
  <si>
    <t>YEIMMY JOHANNA VARGAS</t>
  </si>
  <si>
    <t>https://community.secop.gov.co/Public/Tendering/ContractNoticePhases/View?PPI=CO1.PPI.25942934&amp;isFromPublicArea=True&amp;isModal=False</t>
  </si>
  <si>
    <t xml:space="preserve">CO1.PCCNTR.5176768	</t>
  </si>
  <si>
    <t>39-44-101152333</t>
  </si>
  <si>
    <t>FDLSC-CPS-706-2023</t>
  </si>
  <si>
    <t>JUAN DANILO NIETO ESPINOSA</t>
  </si>
  <si>
    <t>CO1.PCCNTR.5177028</t>
  </si>
  <si>
    <t>25-46-101028826</t>
  </si>
  <si>
    <t>FDLSC-CPS-707-2023</t>
  </si>
  <si>
    <t>DEXCY ERICINDA AYALA BENITEZ</t>
  </si>
  <si>
    <t>CO1.PCCNTR.5177201</t>
  </si>
  <si>
    <t>13-46101096831</t>
  </si>
  <si>
    <t>FDLSC-CPS-708-2023</t>
  </si>
  <si>
    <t>GIOHANNI FREDDY BORDA SOTO</t>
  </si>
  <si>
    <t>CO1.PCCNTR.5188035</t>
  </si>
  <si>
    <t>11-44-101204550</t>
  </si>
  <si>
    <t>FDLSC-CPS-709-2023</t>
  </si>
  <si>
    <t>RICARDO MURCIA RODRIGUEZ</t>
  </si>
  <si>
    <t>CO1.PCCNTR.5176957</t>
  </si>
  <si>
    <t>15-44-101281905</t>
  </si>
  <si>
    <t>PRESTAR SUS SERVICIOS TECNICOS PARA APOYAR LA PRESENTACION Y SEGUIMIENTO DE LOS PROYECTOS DE GESTION DEPORTIVA, ACTIVIDAD FISICA Y RECREATIVA Y APOYO EN TODOS LOS PROCESOS DEPORTIVOS DESARROLLADOS EN LA LOCALIDAD EN EL MARCO DEL PLAN DE DESARROLLO 2021-2024</t>
  </si>
  <si>
    <t>FDLSC-CPS-710-2023</t>
  </si>
  <si>
    <t>CAMILO ANDRES SAAVEDRA GUZMAN</t>
  </si>
  <si>
    <t>https://community.secop.gov.co/Public/Tendering/ContractNoticePhases/View?PPI=CO1.PPI.25884628&amp;isFromPublicArea=True&amp;isModal=False</t>
  </si>
  <si>
    <t>CO1.PCCNTR.5187566</t>
  </si>
  <si>
    <t xml:space="preserve"> 14/07/2023</t>
  </si>
  <si>
    <t>FDLSC-CPS-711-2023</t>
  </si>
  <si>
    <t>ERIKA PAOLA ACOSTA GUTIERREZ</t>
  </si>
  <si>
    <t>CO1.PCCNTR.5189050</t>
  </si>
  <si>
    <t xml:space="preserve">21-44-101417720 </t>
  </si>
  <si>
    <t>FDLSC-CPS-712-2023</t>
  </si>
  <si>
    <t>JUAN DAVID PEREA FLOREZ</t>
  </si>
  <si>
    <t>CO1.PCCNTR.5189031</t>
  </si>
  <si>
    <t>FDLSC-CPS-713-2023</t>
  </si>
  <si>
    <t>MARIO WILSON RODRIGUEZ HERNANDEZ</t>
  </si>
  <si>
    <t>CO1.PCCNTR.5188985</t>
  </si>
  <si>
    <t xml:space="preserve">25-46-101028826 </t>
  </si>
  <si>
    <t>FDLSC-CPS-714-2023</t>
  </si>
  <si>
    <t>YILIAN JASBLEYDI MORA RODRIGUEZ</t>
  </si>
  <si>
    <t>CO1.PCCNTR.5189520</t>
  </si>
  <si>
    <t>FDLSC-CPS-715-2023</t>
  </si>
  <si>
    <t xml:space="preserve">ERIK DARWIN MADRIGAL CELIS </t>
  </si>
  <si>
    <t>https://community.secop.gov.co/Public/Tendering/ContractNoticePhases/View?PPI=CO1.PPI.26006499&amp;isFromPublicArea=True&amp;isModal=False</t>
  </si>
  <si>
    <t>CO1.PCCNTR.5189130</t>
  </si>
  <si>
    <t>FDLSC-CPS-716-2023</t>
  </si>
  <si>
    <t>CO1.PCCNTR.5189164</t>
  </si>
  <si>
    <t>PRESTAR SUS SERVICIOS DE APOYO TÉCNICO PARA APOYAR EN TEMAS DE PRENSA Y COMUNICACIONES DE LA ALCALDÍA LOCAL EN LA ELABORACIÓN DE PIEZAS GRÁFICAS DIGITALES PARA DIFUNDIRLAS POR LOS DIFERENTES MEDIOS DE LA ENTIDAD.</t>
  </si>
  <si>
    <t>FDLSC-CPS-717-2023</t>
  </si>
  <si>
    <t xml:space="preserve">YOHAN EDISON COFLES PULIDO </t>
  </si>
  <si>
    <t>https://community.secop.gov.co/Public/Tendering/ContractNoticePhases/View?PPI=CO1.PPI.26009201&amp;isFromPublicArea=True&amp;isModal=False</t>
  </si>
  <si>
    <t xml:space="preserve">CO1.PCCNTR.5189173	</t>
  </si>
  <si>
    <t>1873</t>
  </si>
  <si>
    <t>RENOVACIÓN DE LA GARANTÍA DE LA UPS DE MARCA APC MODELO SMART-UPS VT DE 30 KVA CON SUS RESPECTIVOS MANTENIMIENTOS PREVENTIVOS Y CORRECTIVOS, INCLUYENDO SUMINISTRO Y CAMBIO DE BATERÍAS PARA EL FONDO DE DESARROLLO LOCAL DE SAN CRISTOBAL</t>
  </si>
  <si>
    <t>FDLSC-CPS-731-2023</t>
  </si>
  <si>
    <t>INMOTICA LTDA</t>
  </si>
  <si>
    <t>https://community.secop.gov.co/Public/Tendering/ContractNoticePhases/View?PPI=CO1.PPI.27014012&amp;isFromPublicArea=True&amp;isModal=False</t>
  </si>
  <si>
    <t xml:space="preserve">Pendiente </t>
  </si>
  <si>
    <t>1803</t>
  </si>
  <si>
    <t>CONTRATAR LA PRESTACIÓN DE SERVICIOS DE MANO DE OBRA Y EL SUMINISTRO DE MATERIALES PARA LA ADECUACIÓN Y MEJORAMIENTO DE LOS ESPACIOS PARA EL FORTALECIMIENTO Y OFERTA CULTURAL EN EL AUDITORIO DE LA ALCALDÍA LOCAL SAN CRISTÓBAL.</t>
  </si>
  <si>
    <t>FDLSC-CPS-740-2023</t>
  </si>
  <si>
    <t>RODRIGO ALI CUBILLOS VERGARA</t>
  </si>
  <si>
    <t>https://community.secop.gov.co/Public/Tendering/ContractNoticePhases/View?PPI=CO1.PPI.26629750&amp;isFromPublicArea=True&amp;isModal=False</t>
  </si>
  <si>
    <t>CO1.PCCNTR.5436240</t>
  </si>
  <si>
    <t>21-46-11076737</t>
  </si>
  <si>
    <t>PRESTAR LOS SERVICIOS PROFESIONALES ESPECIALIZADOS AL DESPACHO DEL ALCALDE PARA ORIENTAR EN TEMAS DE PRENSA Y COMUNICACIONES EN RELACIÓN DE TODOS LOS PLANES Y ESTRATEGIAS DE COMUNICACIÓN INTERNA Y EXTERNA PARA LA DIVULGACIÓN DE LOS PROGRAMAS, PROYECTOS Y ACTIVIDADES DEL FONDO DE DESARROLLO LOCAL DE SAN CRISTÓBAL</t>
  </si>
  <si>
    <t>FDLSC-CPS-741-2023</t>
  </si>
  <si>
    <t>https://community.secop.gov.co/Public/Tendering/ContractNoticePhases/View?PPI=CO1.PPI.27702400&amp;isFromPublicArea=True&amp;isModal=False</t>
  </si>
  <si>
    <t>CO1.PCCNTR.5440321</t>
  </si>
  <si>
    <t>CONTRATAR SERVICIOS TÉCNICOS Y OPERATIVOS PARA EJECUTAR ACTIVIDADES DE PLANTACIÓN Y MANTENIMIENTO DE JARDINES EN LA LOCALIDAD DE SAN CRISTÓBAL.</t>
  </si>
  <si>
    <t>FDLSC-CPS-742-2023</t>
  </si>
  <si>
    <t>SOLUCIONES INTEGRALES TM SAS</t>
  </si>
  <si>
    <t>https://community.secop.gov.co/Public/Tendering/ContractNoticePhases/View?PPI=CO1.PPI.26711866&amp;isFromPublicArea=True&amp;isModal=False</t>
  </si>
  <si>
    <t>CONTRATAR LA PRESTACIÓN DE SERVICIOS PARA FORTALECER EL EMPODERAMIENTO DE LAS NIÑAS Y MUJERES DE LA LOCALIDAD DE SAN CRISTÓBAL EN EL ÁMBITO CIENTÍFICO Y LA ELIMINACIÓN DE ESTEREOTIPOS DE GÉNERO QUE PERMITAN CONTRIBUIR A LA RADICACIÓN DE LAS VIOLENCIAS BASADAS EN CUESTIONES DE GÉNERO, TENIENDO EN CUENTA LA POLÍTICA PUBLICA DE MUJERES Y EQUIDAD DE GÉNERO (PPMYEG) Y AVANZAR EN LA GARANTÍA Y LA PROTECCIÓN DEL DERECHO A UNA VIDA LIBRE DE VIOLENCIAS Y LA TRANSFORMACIÓN DE LOS PREJUICIOS CULTURALES E INSTITUCIONALES.</t>
  </si>
  <si>
    <t>FDLSC-CPS-743-2023</t>
  </si>
  <si>
    <t>A&amp;GC CONSULTING SAS</t>
  </si>
  <si>
    <t>https://community.secop.gov.co/Public/Tendering/ContractNoticePhases/View?PPI=CO1.PPI.27866191&amp;isFromPublicArea=True&amp;isModal=False</t>
  </si>
  <si>
    <t>Pendiente</t>
  </si>
  <si>
    <t>1873 - 7130</t>
  </si>
  <si>
    <t>SAN CRISTÓBAL AL SERVICIO DE LA CIUDADANÍA - SERVICIOS DE MANTENIMIENTO Y REPARACIÓN DE COMPUTADORES Y EQUIPOS PERIFÉRICOS</t>
  </si>
  <si>
    <t>CONTRATAR EL SERVICIO DE MANTENIMIENTO PREVENTIVO Y CORRECTIVO DE LOS EQUIPOS QUE HACEN PARTE DE LA PLATAFORMA TECNOLÓGICA DEL FONDO DE DESARROLLO LOCAL DE SAN CRISTÓBAL Y QUE INCIDEN EN EL FORTALECIMIENTO INSTITUCIONAL</t>
  </si>
  <si>
    <t>FDLSC-CPS-767-2023</t>
  </si>
  <si>
    <t xml:space="preserve">REDNEET SAS </t>
  </si>
  <si>
    <t>SAN CRISTÓBAL TE CUIDA_x000D_</t>
  </si>
  <si>
    <t>CONTRATAR LA PRESTACIÓN DE SERVICIOS PROFESIONALES ENFOCADOS A LAS ESTRATEGIAS DE CUIDADO QUE
VINCULE A MUJERES CUIDADORAS EN ACTIVIDADES PARA SU BIENESTAR FÍSICO, EMOCIONAL Y AUTONOMÍA, EN LA LOCALIDAD DE SAN CRISTÓBAL Y DAR CUMPLIMIENTO A LAS INICIATIVAS DE PRESUPUESTOS PARTICIPATIVOS</t>
  </si>
  <si>
    <t>FDLSC-CPS-786-2023</t>
  </si>
  <si>
    <t>ASCODES SAS</t>
  </si>
  <si>
    <t>PRESTAR SUS SERVICIOS PROFESIONALES ESPECIALIZADOS PARA APOYAR LA GESTION DE LOS ASUNTOS RELACIONADOS CON EL DESARROLLO DE LOS PROCESOS DE MALLA VIAL, ESPACIO PÚBLICO, INFRAESTRUCTURA DE OBRAS DE INGENIERÍA O ARQUITECTURA DEL FDLSC, DE CONFORMIDAD CON EL MARCO NORMATIVO APLICABLE EN LA MATERIA</t>
  </si>
  <si>
    <t>FDLSC-CPS-824-2023</t>
  </si>
  <si>
    <t>1852</t>
  </si>
  <si>
    <t>Ingreso Vital para San Cristobal</t>
  </si>
  <si>
    <t>FDLSC-CPS-825-2023</t>
  </si>
  <si>
    <t>OSCAR ARBEY MARTINEZ RINCON</t>
  </si>
  <si>
    <t>1871</t>
  </si>
  <si>
    <t>FDLSC-CPS-826-2023</t>
  </si>
  <si>
    <t>FDLSC-CPS-827-2023</t>
  </si>
  <si>
    <t xml:space="preserve">pendiente </t>
  </si>
  <si>
    <t xml:space="preserve">PRESTAR SUS SERVICIOS PROFESIONALES PARA EL APOYO DE LA PRESENTACIÓN Y SEGUIMIENTO DE LOS PROYECTOS DE INFRAESTRUCTURA Y OBRAS CIVILES QUE DESARROLLE LA ENTIDAD, Y EN LOS REQUERIMIENTOS DE INFRAESTRUCTURA CIVIL QUE TENGA LA ALCALDÍA LOCAL DE SAN CRISTOBAL </t>
  </si>
  <si>
    <t>FDLSC-CPS-828-2023</t>
  </si>
  <si>
    <t>VICTOR ALFONSO LOPEZ DIAZ</t>
  </si>
  <si>
    <t>FDLSC-CPS-822-2023</t>
  </si>
  <si>
    <t>FDLSC-CPS-823-2023</t>
  </si>
  <si>
    <t xml:space="preserve">OSCAR ARBEY MARTINEZ </t>
  </si>
  <si>
    <t xml:space="preserve">CULTURA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</si>
</sst>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 #,##0_-;\-&quot;$&quot;\ * #,##0_-;_-&quot;$&quot;\ * &quot;-&quot;_-;_-@_-"/>
    <numFmt numFmtId="165" formatCode="_-&quot;$&quot;\ * #,##0.00_-;\-&quot;$&quot;\ * #,##0.00_-;_-&quot;$&quot;\ * &quot;-&quot;??_-;_-@_-"/>
    <numFmt numFmtId="166" formatCode="_-[$$-240A]\ * #,##0_-;\-[$$-240A]\ * #,##0_-;_-[$$-240A]\ * &quot;-&quot;_-;_-@_-"/>
    <numFmt numFmtId="168" formatCode="_-&quot;$&quot;* #,##0_-;\-&quot;$&quot;* #,##0_-;_-&quot;$&quot;* &quot;-&quot;??_-;_-@_-"/>
    <numFmt numFmtId="169" formatCode="dd/mm/yyyy;@"/>
  </numFmts>
  <fonts count="25" x14ac:knownFonts="1">
    <font>
      <sz val="11"/>
      <color theme="1"/>
      <name val="Calibri"/>
      <family val="2"/>
      <scheme val="minor"/>
    </font>
    <font>
      <sz val="11"/>
      <color theme="1"/>
      <name val="Calibri"/>
      <family val="2"/>
      <scheme val="minor"/>
    </font>
    <font>
      <b/>
      <sz val="9"/>
      <name val="Century Gothic"/>
      <family val="2"/>
    </font>
    <font>
      <b/>
      <sz val="9"/>
      <color rgb="FF000000"/>
      <name val="Century Gothic"/>
      <family val="2"/>
    </font>
    <font>
      <sz val="9"/>
      <color theme="1"/>
      <name val="Century Gothic"/>
      <family val="2"/>
    </font>
    <font>
      <sz val="9"/>
      <color rgb="FF000000"/>
      <name val="Century Gothic"/>
      <family val="2"/>
    </font>
    <font>
      <u/>
      <sz val="11"/>
      <color theme="10"/>
      <name val="Calibri"/>
      <family val="2"/>
      <scheme val="minor"/>
    </font>
    <font>
      <u/>
      <sz val="9"/>
      <color theme="10"/>
      <name val="Century Gothic"/>
      <family val="2"/>
    </font>
    <font>
      <sz val="9"/>
      <color rgb="FFFF0000"/>
      <name val="Century Gothic"/>
      <family val="2"/>
    </font>
    <font>
      <strike/>
      <sz val="9"/>
      <color rgb="FF000000"/>
      <name val="Century Gothic"/>
      <family val="2"/>
    </font>
    <font>
      <sz val="9"/>
      <color theme="9" tint="-0.499984740745262"/>
      <name val="Century Gothic"/>
      <family val="2"/>
    </font>
    <font>
      <sz val="9"/>
      <color theme="1"/>
      <name val="Calibri"/>
      <family val="2"/>
      <scheme val="minor"/>
    </font>
    <font>
      <b/>
      <sz val="9"/>
      <color theme="1"/>
      <name val="Century Gothic"/>
      <family val="2"/>
    </font>
    <font>
      <b/>
      <i/>
      <sz val="9"/>
      <color rgb="FF000000"/>
      <name val="Century Gothic"/>
      <family val="2"/>
    </font>
    <font>
      <b/>
      <sz val="9"/>
      <name val="Century Gothic"/>
      <family val="2"/>
    </font>
    <font>
      <b/>
      <sz val="9"/>
      <color rgb="FF000000"/>
      <name val="Century Gothic"/>
      <family val="2"/>
    </font>
    <font>
      <sz val="9"/>
      <color theme="1"/>
      <name val="Century Gothic"/>
      <family val="2"/>
    </font>
    <font>
      <sz val="9"/>
      <color rgb="FF000000"/>
      <name val="Century Gothic"/>
      <family val="2"/>
    </font>
    <font>
      <u/>
      <sz val="9"/>
      <color theme="10"/>
      <name val="Century Gothic"/>
      <family val="2"/>
    </font>
    <font>
      <sz val="9"/>
      <color theme="9" tint="-0.499984740745262"/>
      <name val="Century Gothic"/>
      <family val="2"/>
    </font>
    <font>
      <b/>
      <i/>
      <sz val="9"/>
      <name val="Century Gothic"/>
      <family val="2"/>
    </font>
    <font>
      <b/>
      <sz val="12"/>
      <color rgb="FF000000"/>
      <name val="Arial"/>
      <family val="2"/>
      <charset val="1"/>
    </font>
    <font>
      <b/>
      <sz val="11"/>
      <color theme="1"/>
      <name val="Calibri"/>
      <family val="2"/>
      <scheme val="minor"/>
    </font>
    <font>
      <sz val="9"/>
      <name val="Century Gothic"/>
      <family val="2"/>
    </font>
    <font>
      <sz val="9"/>
      <color rgb="FF000000"/>
      <name val="Century Gothic"/>
      <family val="2"/>
    </font>
  </fonts>
  <fills count="27">
    <fill>
      <patternFill patternType="none"/>
    </fill>
    <fill>
      <patternFill patternType="gray125"/>
    </fill>
    <fill>
      <patternFill patternType="solid">
        <fgColor rgb="FFE2EFDA"/>
        <bgColor indexed="64"/>
      </patternFill>
    </fill>
    <fill>
      <patternFill patternType="solid">
        <fgColor rgb="FFFFFF00"/>
        <bgColor indexed="64"/>
      </patternFill>
    </fill>
    <fill>
      <patternFill patternType="solid">
        <fgColor rgb="FFF8CBAD"/>
        <bgColor indexed="64"/>
      </patternFill>
    </fill>
    <fill>
      <patternFill patternType="solid">
        <fgColor rgb="FFA9D08E"/>
        <bgColor indexed="64"/>
      </patternFill>
    </fill>
    <fill>
      <patternFill patternType="solid">
        <fgColor rgb="FF00B0F0"/>
        <bgColor indexed="64"/>
      </patternFill>
    </fill>
    <fill>
      <patternFill patternType="solid">
        <fgColor theme="7" tint="0.39997558519241921"/>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rgb="FFFFFFFF"/>
        <bgColor rgb="FF000000"/>
      </patternFill>
    </fill>
    <fill>
      <patternFill patternType="solid">
        <fgColor rgb="FFFF0000"/>
        <bgColor indexed="64"/>
      </patternFill>
    </fill>
    <fill>
      <patternFill patternType="solid">
        <fgColor theme="9" tint="0.59999389629810485"/>
        <bgColor indexed="64"/>
      </patternFill>
    </fill>
    <fill>
      <patternFill patternType="solid">
        <fgColor theme="0"/>
        <bgColor theme="0"/>
      </patternFill>
    </fill>
    <fill>
      <patternFill patternType="solid">
        <fgColor rgb="FF14FC62"/>
        <bgColor indexed="64"/>
      </patternFill>
    </fill>
    <fill>
      <patternFill patternType="solid">
        <fgColor theme="9" tint="0.39997558519241921"/>
        <bgColor rgb="FFA5A5A5"/>
      </patternFill>
    </fill>
    <fill>
      <patternFill patternType="solid">
        <fgColor rgb="FF00B050"/>
        <bgColor indexed="64"/>
      </patternFill>
    </fill>
    <fill>
      <patternFill patternType="solid">
        <fgColor rgb="FF00B0F0"/>
        <bgColor rgb="FFA5A5A5"/>
      </patternFill>
    </fill>
    <fill>
      <patternFill patternType="solid">
        <fgColor rgb="FFF2F2F2"/>
        <bgColor rgb="FF000000"/>
      </patternFill>
    </fill>
    <fill>
      <patternFill patternType="solid">
        <fgColor theme="5"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rgb="FFFFFF00"/>
        <bgColor rgb="FF000000"/>
      </patternFill>
    </fill>
    <fill>
      <patternFill patternType="solid">
        <fgColor rgb="FFF8CBAD"/>
        <bgColor rgb="FF000000"/>
      </patternFill>
    </fill>
    <fill>
      <patternFill patternType="solid">
        <fgColor theme="9" tint="0.39997558519241921"/>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rgb="FF000000"/>
      </left>
      <right style="thin">
        <color rgb="FF000000"/>
      </right>
      <top/>
      <bottom/>
      <diagonal/>
    </border>
    <border>
      <left/>
      <right/>
      <top/>
      <bottom style="thin">
        <color rgb="FF000000"/>
      </bottom>
      <diagonal/>
    </border>
  </borders>
  <cellStyleXfs count="4">
    <xf numFmtId="0" fontId="0" fillId="0" borderId="0"/>
    <xf numFmtId="164" fontId="1" fillId="0" borderId="0" applyFont="0" applyFill="0" applyBorder="0" applyAlignment="0" applyProtection="0"/>
    <xf numFmtId="165" fontId="1" fillId="0" borderId="0" applyFont="0" applyFill="0" applyBorder="0" applyAlignment="0" applyProtection="0"/>
    <xf numFmtId="0" fontId="6" fillId="0" borderId="0" applyNumberFormat="0" applyFill="0" applyBorder="0" applyAlignment="0" applyProtection="0"/>
  </cellStyleXfs>
  <cellXfs count="251">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164" fontId="3" fillId="5" borderId="1" xfId="1"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xf numFmtId="0" fontId="4" fillId="0" borderId="1" xfId="0" applyFont="1" applyBorder="1" applyAlignment="1">
      <alignment vertical="center"/>
    </xf>
    <xf numFmtId="14" fontId="4" fillId="0" borderId="1" xfId="0" applyNumberFormat="1" applyFont="1" applyBorder="1" applyAlignment="1">
      <alignment horizontal="right" vertical="center"/>
    </xf>
    <xf numFmtId="14" fontId="4" fillId="0" borderId="1" xfId="0" applyNumberFormat="1" applyFont="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center" vertical="center" wrapText="1"/>
    </xf>
    <xf numFmtId="0" fontId="2" fillId="8" borderId="1" xfId="0" applyFont="1" applyFill="1" applyBorder="1" applyAlignment="1">
      <alignment horizontal="center" vertical="center" wrapText="1"/>
    </xf>
    <xf numFmtId="49" fontId="4" fillId="0" borderId="1" xfId="0" applyNumberFormat="1" applyFont="1" applyBorder="1" applyAlignment="1">
      <alignment vertical="center"/>
    </xf>
    <xf numFmtId="166" fontId="4" fillId="0" borderId="1" xfId="1" applyNumberFormat="1" applyFont="1" applyBorder="1" applyAlignment="1">
      <alignment horizontal="right" vertical="center"/>
    </xf>
    <xf numFmtId="166" fontId="4" fillId="0" borderId="1" xfId="1" applyNumberFormat="1" applyFont="1" applyBorder="1" applyAlignment="1">
      <alignment vertical="center"/>
    </xf>
    <xf numFmtId="166" fontId="4" fillId="0" borderId="1" xfId="1" applyNumberFormat="1" applyFont="1" applyFill="1" applyBorder="1" applyAlignment="1">
      <alignment vertical="center"/>
    </xf>
    <xf numFmtId="0" fontId="2" fillId="5"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0" fillId="0" borderId="0" xfId="0" applyNumberFormat="1"/>
    <xf numFmtId="14" fontId="3" fillId="5" borderId="1" xfId="0" applyNumberFormat="1" applyFont="1" applyFill="1" applyBorder="1" applyAlignment="1">
      <alignment horizontal="center" vertical="center" wrapText="1"/>
    </xf>
    <xf numFmtId="14" fontId="0" fillId="0" borderId="0" xfId="0" applyNumberFormat="1"/>
    <xf numFmtId="0" fontId="5" fillId="0" borderId="2" xfId="0" applyFont="1" applyBorder="1"/>
    <xf numFmtId="0" fontId="5" fillId="0" borderId="2" xfId="0" applyFont="1" applyBorder="1" applyAlignment="1">
      <alignment horizontal="left" vertical="top" wrapText="1"/>
    </xf>
    <xf numFmtId="0" fontId="4" fillId="0" borderId="2" xfId="0" applyFont="1" applyBorder="1" applyAlignment="1">
      <alignment vertical="center"/>
    </xf>
    <xf numFmtId="1" fontId="5" fillId="0" borderId="1" xfId="0" applyNumberFormat="1" applyFont="1" applyBorder="1" applyAlignment="1">
      <alignment horizontal="left" vertical="center" wrapText="1"/>
    </xf>
    <xf numFmtId="0" fontId="4" fillId="10" borderId="1" xfId="0" applyFont="1" applyFill="1" applyBorder="1" applyAlignment="1">
      <alignment vertical="center"/>
    </xf>
    <xf numFmtId="0" fontId="10" fillId="13" borderId="1" xfId="0" applyFont="1" applyFill="1" applyBorder="1" applyAlignment="1">
      <alignment vertical="center"/>
    </xf>
    <xf numFmtId="0" fontId="4" fillId="0" borderId="3" xfId="0" applyFont="1" applyBorder="1" applyAlignment="1">
      <alignment horizontal="center" vertical="center"/>
    </xf>
    <xf numFmtId="14" fontId="4" fillId="0" borderId="3" xfId="0" applyNumberFormat="1" applyFont="1" applyBorder="1" applyAlignment="1">
      <alignment horizontal="center" vertical="center"/>
    </xf>
    <xf numFmtId="0" fontId="4" fillId="0" borderId="2" xfId="0" applyFont="1" applyBorder="1" applyAlignment="1">
      <alignment horizontal="center" vertical="center"/>
    </xf>
    <xf numFmtId="0" fontId="5" fillId="0" borderId="2" xfId="0" applyFont="1" applyBorder="1" applyAlignment="1">
      <alignment horizontal="center" vertical="top"/>
    </xf>
    <xf numFmtId="0" fontId="5" fillId="0" borderId="2" xfId="0" applyFont="1" applyBorder="1" applyAlignment="1">
      <alignment horizontal="left" vertical="top"/>
    </xf>
    <xf numFmtId="0" fontId="5" fillId="0" borderId="2" xfId="0" applyFont="1" applyBorder="1" applyAlignment="1">
      <alignment horizontal="center" vertical="center"/>
    </xf>
    <xf numFmtId="0" fontId="5" fillId="0" borderId="2" xfId="0" applyFont="1" applyBorder="1" applyAlignment="1">
      <alignment horizontal="left" vertical="center"/>
    </xf>
    <xf numFmtId="1" fontId="5" fillId="0" borderId="2" xfId="0" applyNumberFormat="1" applyFont="1" applyBorder="1" applyAlignment="1">
      <alignment horizontal="center" vertical="center"/>
    </xf>
    <xf numFmtId="0" fontId="3" fillId="0" borderId="2" xfId="0" applyFont="1" applyBorder="1" applyAlignment="1">
      <alignment horizontal="center" vertical="center"/>
    </xf>
    <xf numFmtId="1" fontId="5" fillId="0" borderId="2" xfId="2" applyNumberFormat="1" applyFont="1" applyBorder="1" applyAlignment="1">
      <alignment horizontal="center" vertical="center"/>
    </xf>
    <xf numFmtId="14" fontId="5" fillId="0" borderId="2" xfId="0" applyNumberFormat="1" applyFont="1" applyBorder="1" applyAlignment="1">
      <alignment horizontal="center" vertical="center"/>
    </xf>
    <xf numFmtId="14" fontId="4" fillId="0" borderId="2" xfId="0" applyNumberFormat="1" applyFont="1" applyBorder="1" applyAlignment="1">
      <alignment horizontal="center" vertical="center"/>
    </xf>
    <xf numFmtId="0" fontId="4" fillId="10" borderId="2" xfId="0" applyFont="1" applyFill="1" applyBorder="1" applyAlignment="1">
      <alignment vertical="center"/>
    </xf>
    <xf numFmtId="168" fontId="5" fillId="0" borderId="2" xfId="2" applyNumberFormat="1" applyFont="1" applyBorder="1" applyAlignment="1">
      <alignment horizontal="center" vertical="center"/>
    </xf>
    <xf numFmtId="14" fontId="5" fillId="0" borderId="2" xfId="2" applyNumberFormat="1" applyFont="1" applyBorder="1" applyAlignment="1">
      <alignment horizontal="center" vertical="center"/>
    </xf>
    <xf numFmtId="0" fontId="5" fillId="17" borderId="2" xfId="0" applyFont="1" applyFill="1" applyBorder="1" applyAlignment="1">
      <alignment horizontal="center" vertical="center"/>
    </xf>
    <xf numFmtId="169" fontId="5" fillId="0" borderId="2" xfId="0" applyNumberFormat="1" applyFont="1" applyBorder="1" applyAlignment="1">
      <alignment horizontal="center" vertical="center"/>
    </xf>
    <xf numFmtId="0" fontId="5" fillId="12" borderId="2" xfId="0" applyFont="1" applyFill="1" applyBorder="1" applyAlignment="1">
      <alignment horizontal="center" vertical="center"/>
    </xf>
    <xf numFmtId="1" fontId="5" fillId="0" borderId="2" xfId="0" applyNumberFormat="1" applyFont="1" applyBorder="1" applyAlignment="1">
      <alignment horizontal="left" vertical="center"/>
    </xf>
    <xf numFmtId="0" fontId="7" fillId="0" borderId="2" xfId="3" applyFont="1" applyBorder="1" applyAlignment="1">
      <alignment horizontal="left" vertical="center"/>
    </xf>
    <xf numFmtId="1" fontId="4" fillId="0" borderId="2" xfId="0" applyNumberFormat="1" applyFont="1" applyBorder="1" applyAlignment="1">
      <alignment horizontal="left" vertical="center"/>
    </xf>
    <xf numFmtId="0" fontId="10" fillId="13" borderId="2" xfId="0" applyFont="1" applyFill="1" applyBorder="1" applyAlignment="1">
      <alignment vertical="center"/>
    </xf>
    <xf numFmtId="0" fontId="4" fillId="0" borderId="2" xfId="0" applyFont="1" applyBorder="1" applyAlignment="1">
      <alignment horizontal="center" vertical="top"/>
    </xf>
    <xf numFmtId="0" fontId="5" fillId="14" borderId="2" xfId="0" applyFont="1" applyFill="1" applyBorder="1" applyAlignment="1">
      <alignment horizontal="center" vertical="center"/>
    </xf>
    <xf numFmtId="0" fontId="0" fillId="0" borderId="2" xfId="0" applyBorder="1"/>
    <xf numFmtId="0" fontId="5" fillId="15" borderId="2" xfId="0" applyFont="1" applyFill="1" applyBorder="1" applyAlignment="1">
      <alignment horizontal="center" vertical="center"/>
    </xf>
    <xf numFmtId="0" fontId="4" fillId="0" borderId="2" xfId="0" applyFont="1" applyBorder="1" applyAlignment="1">
      <alignment horizontal="left" vertical="top"/>
    </xf>
    <xf numFmtId="0" fontId="4" fillId="0" borderId="2" xfId="0" applyFont="1" applyBorder="1" applyAlignment="1">
      <alignment horizontal="left" vertical="center"/>
    </xf>
    <xf numFmtId="0" fontId="12" fillId="0" borderId="2" xfId="0" applyFont="1" applyBorder="1" applyAlignment="1">
      <alignment horizontal="center" vertical="center"/>
    </xf>
    <xf numFmtId="1" fontId="4" fillId="0" borderId="2" xfId="2" applyNumberFormat="1" applyFont="1" applyBorder="1" applyAlignment="1">
      <alignment horizontal="center" vertical="center"/>
    </xf>
    <xf numFmtId="168" fontId="4" fillId="0" borderId="2" xfId="2" applyNumberFormat="1" applyFont="1" applyBorder="1" applyAlignment="1">
      <alignment horizontal="center" vertical="center"/>
    </xf>
    <xf numFmtId="14" fontId="4" fillId="0" borderId="2" xfId="2" applyNumberFormat="1" applyFont="1" applyBorder="1" applyAlignment="1">
      <alignment horizontal="center" vertical="center"/>
    </xf>
    <xf numFmtId="0" fontId="5" fillId="21" borderId="2" xfId="0" applyFont="1" applyFill="1" applyBorder="1" applyAlignment="1">
      <alignment horizontal="center" vertical="center"/>
    </xf>
    <xf numFmtId="0" fontId="5" fillId="3" borderId="2" xfId="0" applyFont="1" applyFill="1" applyBorder="1" applyAlignment="1">
      <alignment horizontal="left" vertical="center"/>
    </xf>
    <xf numFmtId="0" fontId="8" fillId="0" borderId="2" xfId="0" applyFont="1" applyBorder="1" applyAlignment="1">
      <alignment horizontal="center" vertical="center"/>
    </xf>
    <xf numFmtId="0" fontId="5" fillId="6" borderId="2" xfId="0" applyFont="1" applyFill="1" applyBorder="1" applyAlignment="1">
      <alignment horizontal="center" vertical="center"/>
    </xf>
    <xf numFmtId="0" fontId="5" fillId="0" borderId="2" xfId="0" applyFont="1" applyBorder="1" applyAlignment="1">
      <alignment horizontal="center"/>
    </xf>
    <xf numFmtId="0" fontId="5" fillId="0" borderId="2" xfId="0" applyFont="1" applyBorder="1" applyAlignment="1">
      <alignment horizontal="left" vertical="center" wrapText="1"/>
    </xf>
    <xf numFmtId="1" fontId="5" fillId="0" borderId="2" xfId="2" applyNumberFormat="1" applyFont="1" applyBorder="1" applyAlignment="1">
      <alignment horizontal="center" vertical="center" wrapText="1"/>
    </xf>
    <xf numFmtId="0" fontId="8" fillId="6" borderId="2" xfId="0" applyFont="1" applyFill="1" applyBorder="1" applyAlignment="1">
      <alignment horizontal="center" vertical="center"/>
    </xf>
    <xf numFmtId="0" fontId="4" fillId="6" borderId="2" xfId="0" applyFont="1" applyFill="1" applyBorder="1" applyAlignment="1">
      <alignment horizontal="center" vertical="center"/>
    </xf>
    <xf numFmtId="0" fontId="6" fillId="0" borderId="2" xfId="3" applyBorder="1" applyAlignment="1">
      <alignment horizontal="left" vertical="center"/>
    </xf>
    <xf numFmtId="0" fontId="6" fillId="0" borderId="1" xfId="3" applyBorder="1"/>
    <xf numFmtId="0" fontId="4" fillId="0" borderId="1" xfId="0" applyFont="1" applyBorder="1" applyAlignment="1">
      <alignment horizontal="left" vertical="center" wrapText="1"/>
    </xf>
    <xf numFmtId="49" fontId="2" fillId="5" borderId="1" xfId="0" applyNumberFormat="1" applyFont="1" applyFill="1" applyBorder="1" applyAlignment="1">
      <alignment horizontal="center" vertical="center" wrapText="1"/>
    </xf>
    <xf numFmtId="49" fontId="4" fillId="0" borderId="1" xfId="0" applyNumberFormat="1" applyFont="1" applyBorder="1" applyAlignment="1">
      <alignment horizontal="center" vertical="center"/>
    </xf>
    <xf numFmtId="0" fontId="5" fillId="0" borderId="1" xfId="0" applyFont="1" applyBorder="1"/>
    <xf numFmtId="0" fontId="0" fillId="0" borderId="0" xfId="0" applyAlignment="1">
      <alignment horizontal="center"/>
    </xf>
    <xf numFmtId="0" fontId="16" fillId="0" borderId="2" xfId="0" applyFont="1" applyBorder="1" applyAlignment="1">
      <alignment horizontal="center" vertical="center"/>
    </xf>
    <xf numFmtId="0" fontId="4" fillId="13" borderId="2" xfId="0" applyFont="1" applyFill="1" applyBorder="1" applyAlignment="1">
      <alignment vertical="center"/>
    </xf>
    <xf numFmtId="0" fontId="0" fillId="0" borderId="1" xfId="0" applyBorder="1"/>
    <xf numFmtId="0" fontId="10" fillId="23" borderId="1" xfId="0" applyFont="1" applyFill="1" applyBorder="1" applyAlignment="1">
      <alignment vertical="center"/>
    </xf>
    <xf numFmtId="0" fontId="5" fillId="23" borderId="1" xfId="0" applyFont="1" applyFill="1" applyBorder="1" applyAlignment="1">
      <alignment vertical="center"/>
    </xf>
    <xf numFmtId="0" fontId="17" fillId="23" borderId="1" xfId="0" applyFont="1" applyFill="1" applyBorder="1" applyAlignment="1">
      <alignment vertical="center"/>
    </xf>
    <xf numFmtId="14" fontId="4"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xf>
    <xf numFmtId="1" fontId="0" fillId="0" borderId="0" xfId="0" applyNumberFormat="1"/>
    <xf numFmtId="0" fontId="16" fillId="0" borderId="1" xfId="0" applyFont="1" applyBorder="1" applyAlignment="1">
      <alignment horizontal="center" vertical="center"/>
    </xf>
    <xf numFmtId="0" fontId="5" fillId="0" borderId="1" xfId="0" applyFont="1" applyBorder="1" applyAlignment="1">
      <alignment horizontal="center" vertical="top"/>
    </xf>
    <xf numFmtId="0" fontId="5" fillId="0" borderId="1" xfId="0" applyFont="1" applyBorder="1" applyAlignment="1">
      <alignment horizontal="left" vertical="top"/>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left" vertical="center"/>
    </xf>
    <xf numFmtId="0" fontId="3" fillId="0" borderId="1" xfId="0" applyFont="1" applyBorder="1" applyAlignment="1">
      <alignment horizontal="center" vertical="center"/>
    </xf>
    <xf numFmtId="1" fontId="5" fillId="0" borderId="1" xfId="2" applyNumberFormat="1" applyFont="1" applyBorder="1" applyAlignment="1">
      <alignment horizontal="center" vertical="center"/>
    </xf>
    <xf numFmtId="1" fontId="5" fillId="0" borderId="1" xfId="0" applyNumberFormat="1" applyFont="1" applyBorder="1" applyAlignment="1">
      <alignment horizontal="left" vertical="center"/>
    </xf>
    <xf numFmtId="0" fontId="5" fillId="0" borderId="2" xfId="0" applyFont="1" applyBorder="1" applyAlignment="1">
      <alignment horizontal="center" vertical="center" wrapText="1"/>
    </xf>
    <xf numFmtId="49" fontId="0" fillId="0" borderId="0" xfId="0" applyNumberFormat="1" applyAlignment="1">
      <alignment horizontal="center"/>
    </xf>
    <xf numFmtId="0" fontId="5" fillId="0" borderId="3" xfId="0" applyFont="1" applyBorder="1" applyAlignment="1">
      <alignment horizontal="center"/>
    </xf>
    <xf numFmtId="0" fontId="4" fillId="0" borderId="5" xfId="0" applyFont="1" applyBorder="1" applyAlignment="1">
      <alignment vertical="center"/>
    </xf>
    <xf numFmtId="14" fontId="5" fillId="0" borderId="1" xfId="0" applyNumberFormat="1" applyFont="1" applyBorder="1" applyAlignment="1">
      <alignment horizontal="center" vertical="center"/>
    </xf>
    <xf numFmtId="0" fontId="12" fillId="0" borderId="1" xfId="0" applyFont="1" applyBorder="1" applyAlignment="1">
      <alignment horizontal="center" vertical="center"/>
    </xf>
    <xf numFmtId="0" fontId="4" fillId="0" borderId="1" xfId="0" applyFont="1" applyBorder="1" applyAlignment="1">
      <alignment wrapText="1"/>
    </xf>
    <xf numFmtId="0" fontId="16" fillId="0" borderId="1" xfId="0" applyFont="1" applyBorder="1" applyAlignment="1">
      <alignment vertical="center"/>
    </xf>
    <xf numFmtId="1" fontId="5" fillId="0" borderId="7" xfId="2" applyNumberFormat="1" applyFont="1" applyBorder="1" applyAlignment="1">
      <alignment horizontal="center" vertical="center"/>
    </xf>
    <xf numFmtId="14" fontId="5" fillId="0" borderId="2" xfId="0" applyNumberFormat="1" applyFont="1" applyBorder="1" applyAlignment="1">
      <alignment horizontal="center"/>
    </xf>
    <xf numFmtId="0" fontId="5" fillId="0" borderId="6" xfId="0" applyFont="1" applyBorder="1" applyAlignment="1">
      <alignment horizontal="center" vertical="center"/>
    </xf>
    <xf numFmtId="14" fontId="5" fillId="0" borderId="6" xfId="0" applyNumberFormat="1" applyFont="1" applyBorder="1" applyAlignment="1">
      <alignment horizontal="center" vertical="center"/>
    </xf>
    <xf numFmtId="0" fontId="14" fillId="8"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0" fontId="3" fillId="15" borderId="1" xfId="0" applyFont="1" applyFill="1" applyBorder="1" applyAlignment="1">
      <alignment horizontal="center" vertical="center" wrapText="1"/>
    </xf>
    <xf numFmtId="14" fontId="3" fillId="16" borderId="1" xfId="0" applyNumberFormat="1" applyFont="1" applyFill="1" applyBorder="1" applyAlignment="1">
      <alignment horizontal="center" vertical="center" wrapText="1"/>
    </xf>
    <xf numFmtId="0" fontId="3" fillId="18"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20" borderId="1" xfId="0" applyFont="1" applyFill="1" applyBorder="1" applyAlignment="1">
      <alignment horizontal="center" vertical="center" wrapText="1"/>
    </xf>
    <xf numFmtId="14" fontId="13" fillId="7"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top"/>
    </xf>
    <xf numFmtId="0" fontId="16" fillId="0" borderId="4" xfId="0" applyFont="1" applyBorder="1" applyAlignment="1">
      <alignment horizontal="center" vertical="center"/>
    </xf>
    <xf numFmtId="0" fontId="4" fillId="0" borderId="4" xfId="0" applyFont="1" applyBorder="1" applyAlignment="1">
      <alignment horizontal="center" vertical="center"/>
    </xf>
    <xf numFmtId="0" fontId="5" fillId="0" borderId="4" xfId="0" applyFont="1" applyBorder="1" applyAlignment="1">
      <alignment horizontal="center" vertical="top"/>
    </xf>
    <xf numFmtId="0" fontId="4" fillId="0" borderId="4" xfId="0" applyFont="1" applyBorder="1" applyAlignment="1">
      <alignment vertical="center"/>
    </xf>
    <xf numFmtId="0" fontId="5" fillId="0" borderId="4" xfId="0" applyFont="1" applyBorder="1" applyAlignment="1">
      <alignment horizontal="left" vertical="top"/>
    </xf>
    <xf numFmtId="0" fontId="5" fillId="0" borderId="4" xfId="0" applyFont="1" applyBorder="1" applyAlignment="1">
      <alignment horizontal="center" vertical="center"/>
    </xf>
    <xf numFmtId="0" fontId="5" fillId="0" borderId="4" xfId="0" applyFont="1" applyBorder="1" applyAlignment="1">
      <alignment horizontal="left" vertical="center"/>
    </xf>
    <xf numFmtId="0" fontId="3" fillId="0" borderId="4" xfId="0" applyFont="1" applyBorder="1" applyAlignment="1">
      <alignment horizontal="center" vertical="center"/>
    </xf>
    <xf numFmtId="1" fontId="5" fillId="0" borderId="4" xfId="2" applyNumberFormat="1" applyFont="1" applyBorder="1" applyAlignment="1">
      <alignment horizontal="center" vertical="center"/>
    </xf>
    <xf numFmtId="14" fontId="5" fillId="0" borderId="4" xfId="0" applyNumberFormat="1" applyFont="1" applyBorder="1" applyAlignment="1">
      <alignment horizontal="center" vertical="center"/>
    </xf>
    <xf numFmtId="0" fontId="10" fillId="13" borderId="4" xfId="0" applyFont="1" applyFill="1" applyBorder="1" applyAlignment="1">
      <alignment vertical="center"/>
    </xf>
    <xf numFmtId="168" fontId="5" fillId="0" borderId="4" xfId="2" applyNumberFormat="1" applyFont="1" applyBorder="1" applyAlignment="1">
      <alignment horizontal="center" vertical="center"/>
    </xf>
    <xf numFmtId="14" fontId="5" fillId="0" borderId="4" xfId="2" applyNumberFormat="1" applyFont="1" applyBorder="1" applyAlignment="1">
      <alignment horizontal="center" vertical="center"/>
    </xf>
    <xf numFmtId="169" fontId="5" fillId="0" borderId="4" xfId="0" applyNumberFormat="1" applyFont="1" applyBorder="1" applyAlignment="1">
      <alignment horizontal="center" vertical="center"/>
    </xf>
    <xf numFmtId="0" fontId="17" fillId="0" borderId="4" xfId="0" applyFont="1" applyBorder="1" applyAlignment="1">
      <alignment horizontal="center" vertical="center"/>
    </xf>
    <xf numFmtId="1" fontId="5" fillId="0" borderId="4" xfId="0" applyNumberFormat="1" applyFont="1" applyBorder="1" applyAlignment="1">
      <alignment horizontal="left" vertical="center"/>
    </xf>
    <xf numFmtId="0" fontId="0" fillId="0" borderId="4" xfId="0" applyBorder="1"/>
    <xf numFmtId="0" fontId="16" fillId="0" borderId="5" xfId="0" applyFont="1" applyBorder="1" applyAlignment="1">
      <alignment horizontal="center" vertical="center"/>
    </xf>
    <xf numFmtId="0" fontId="4" fillId="0" borderId="5" xfId="0" applyFont="1" applyBorder="1" applyAlignment="1">
      <alignment horizontal="center" vertical="center"/>
    </xf>
    <xf numFmtId="0" fontId="5" fillId="0" borderId="5" xfId="0" applyFont="1" applyBorder="1" applyAlignment="1">
      <alignment horizontal="center" vertical="top"/>
    </xf>
    <xf numFmtId="0" fontId="5" fillId="0" borderId="5" xfId="0" applyFont="1" applyBorder="1" applyAlignment="1">
      <alignment horizontal="left" vertical="top"/>
    </xf>
    <xf numFmtId="0" fontId="5" fillId="0" borderId="5" xfId="0" applyFont="1" applyBorder="1" applyAlignment="1">
      <alignment horizontal="left" vertical="center"/>
    </xf>
    <xf numFmtId="0" fontId="3" fillId="0" borderId="5" xfId="0" applyFont="1" applyBorder="1" applyAlignment="1">
      <alignment horizontal="center" vertical="center"/>
    </xf>
    <xf numFmtId="1" fontId="5" fillId="0" borderId="5" xfId="2" applyNumberFormat="1" applyFont="1" applyBorder="1" applyAlignment="1">
      <alignment horizontal="center" vertical="center"/>
    </xf>
    <xf numFmtId="14" fontId="5" fillId="0" borderId="5" xfId="0" applyNumberFormat="1" applyFont="1" applyBorder="1" applyAlignment="1">
      <alignment horizontal="center" vertical="center"/>
    </xf>
    <xf numFmtId="0" fontId="10" fillId="13" borderId="5" xfId="0" applyFont="1" applyFill="1" applyBorder="1" applyAlignment="1">
      <alignment vertical="center"/>
    </xf>
    <xf numFmtId="168" fontId="5" fillId="0" borderId="5" xfId="2" applyNumberFormat="1" applyFont="1" applyBorder="1" applyAlignment="1">
      <alignment horizontal="center" vertical="center"/>
    </xf>
    <xf numFmtId="14" fontId="5" fillId="0" borderId="5" xfId="2" applyNumberFormat="1" applyFont="1" applyBorder="1" applyAlignment="1">
      <alignment horizontal="center" vertical="center"/>
    </xf>
    <xf numFmtId="0" fontId="5" fillId="17" borderId="5" xfId="0" applyFont="1" applyFill="1" applyBorder="1" applyAlignment="1">
      <alignment horizontal="center" vertical="center"/>
    </xf>
    <xf numFmtId="169" fontId="5" fillId="0" borderId="5" xfId="0" applyNumberFormat="1" applyFont="1" applyBorder="1" applyAlignment="1">
      <alignment horizontal="center" vertical="center"/>
    </xf>
    <xf numFmtId="1" fontId="5" fillId="0" borderId="5" xfId="0" applyNumberFormat="1" applyFont="1" applyBorder="1" applyAlignment="1">
      <alignment horizontal="left" vertical="center"/>
    </xf>
    <xf numFmtId="0" fontId="4" fillId="0" borderId="8" xfId="0" applyFont="1" applyBorder="1" applyAlignment="1">
      <alignment vertical="center"/>
    </xf>
    <xf numFmtId="0" fontId="12" fillId="0" borderId="3" xfId="0" applyFont="1" applyBorder="1" applyAlignment="1">
      <alignment horizontal="center" vertical="center"/>
    </xf>
    <xf numFmtId="1" fontId="4" fillId="0" borderId="3" xfId="0" applyNumberFormat="1" applyFont="1" applyBorder="1" applyAlignment="1">
      <alignment horizontal="center" vertical="center"/>
    </xf>
    <xf numFmtId="0" fontId="4" fillId="13" borderId="1" xfId="0" applyFont="1" applyFill="1" applyBorder="1" applyAlignment="1">
      <alignment vertical="center"/>
    </xf>
    <xf numFmtId="0" fontId="5" fillId="11" borderId="2" xfId="0" applyFont="1" applyFill="1" applyBorder="1" applyAlignment="1">
      <alignment horizontal="center" vertical="center"/>
    </xf>
    <xf numFmtId="0" fontId="11" fillId="0" borderId="0" xfId="0" applyFont="1" applyAlignment="1">
      <alignment horizontal="center" wrapText="1"/>
    </xf>
    <xf numFmtId="0" fontId="17" fillId="0" borderId="1" xfId="0" applyFont="1" applyBorder="1" applyAlignment="1">
      <alignment horizontal="center"/>
    </xf>
    <xf numFmtId="0" fontId="17" fillId="0" borderId="3" xfId="0" applyFont="1" applyBorder="1" applyAlignment="1">
      <alignment horizontal="center"/>
    </xf>
    <xf numFmtId="0" fontId="17" fillId="11" borderId="3" xfId="0" applyFont="1" applyFill="1" applyBorder="1" applyAlignment="1">
      <alignment horizontal="center"/>
    </xf>
    <xf numFmtId="3" fontId="17" fillId="0" borderId="3" xfId="0" applyNumberFormat="1" applyFont="1" applyBorder="1" applyAlignment="1">
      <alignment horizontal="center"/>
    </xf>
    <xf numFmtId="0" fontId="5" fillId="0" borderId="1" xfId="0" applyFont="1" applyBorder="1" applyAlignment="1">
      <alignment horizontal="center"/>
    </xf>
    <xf numFmtId="0" fontId="5" fillId="0" borderId="0" xfId="0" applyFont="1" applyAlignment="1">
      <alignment horizontal="center" vertical="center"/>
    </xf>
    <xf numFmtId="0" fontId="23" fillId="10" borderId="1" xfId="0" applyFont="1" applyFill="1" applyBorder="1" applyAlignment="1">
      <alignment horizontal="left" vertical="center" wrapText="1"/>
    </xf>
    <xf numFmtId="14" fontId="16" fillId="0" borderId="1" xfId="0" applyNumberFormat="1" applyFont="1" applyBorder="1" applyAlignment="1">
      <alignment horizontal="center" vertical="center" wrapText="1"/>
    </xf>
    <xf numFmtId="0" fontId="5" fillId="0" borderId="3" xfId="0" applyFont="1" applyBorder="1"/>
    <xf numFmtId="0" fontId="3" fillId="24" borderId="2" xfId="0" applyFont="1" applyFill="1" applyBorder="1" applyAlignment="1">
      <alignment horizontal="center" vertical="center" wrapText="1"/>
    </xf>
    <xf numFmtId="0" fontId="11" fillId="0" borderId="0" xfId="0" applyFont="1" applyAlignment="1">
      <alignment horizontal="center" vertical="center"/>
    </xf>
    <xf numFmtId="0" fontId="5" fillId="0" borderId="1" xfId="0" applyFont="1" applyBorder="1" applyAlignment="1">
      <alignment horizontal="left" vertical="center" wrapText="1"/>
    </xf>
    <xf numFmtId="0" fontId="12" fillId="4" borderId="1"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4" fillId="13" borderId="5" xfId="0" applyFont="1" applyFill="1" applyBorder="1" applyAlignment="1">
      <alignment vertical="center"/>
    </xf>
    <xf numFmtId="0" fontId="5" fillId="0" borderId="3" xfId="0" applyFont="1" applyBorder="1" applyAlignment="1">
      <alignment horizontal="center" wrapText="1"/>
    </xf>
    <xf numFmtId="0" fontId="6" fillId="0" borderId="1" xfId="3" applyBorder="1" applyAlignment="1">
      <alignment horizontal="left" vertical="center"/>
    </xf>
    <xf numFmtId="168" fontId="5" fillId="0" borderId="0" xfId="2" applyNumberFormat="1" applyFont="1" applyBorder="1" applyAlignment="1">
      <alignment horizontal="center" vertical="center"/>
    </xf>
    <xf numFmtId="1" fontId="5" fillId="0" borderId="0" xfId="2" applyNumberFormat="1" applyFont="1" applyBorder="1" applyAlignment="1">
      <alignment horizontal="center" vertical="center"/>
    </xf>
    <xf numFmtId="14" fontId="5" fillId="0" borderId="0" xfId="0" applyNumberFormat="1" applyFont="1" applyAlignment="1">
      <alignment horizontal="center" vertical="center"/>
    </xf>
    <xf numFmtId="0" fontId="5" fillId="17" borderId="0" xfId="0" applyFont="1" applyFill="1" applyAlignment="1">
      <alignment horizontal="center" vertical="center"/>
    </xf>
    <xf numFmtId="14" fontId="5" fillId="0" borderId="0" xfId="2" applyNumberFormat="1" applyFont="1" applyBorder="1" applyAlignment="1">
      <alignment horizontal="center" vertical="center"/>
    </xf>
    <xf numFmtId="169" fontId="5" fillId="0" borderId="0" xfId="0" applyNumberFormat="1" applyFont="1" applyAlignment="1">
      <alignment horizontal="center" vertical="center"/>
    </xf>
    <xf numFmtId="49" fontId="4" fillId="0" borderId="1" xfId="0" applyNumberFormat="1" applyFont="1" applyBorder="1" applyAlignment="1">
      <alignment vertical="center" wrapText="1"/>
    </xf>
    <xf numFmtId="0" fontId="4" fillId="0" borderId="1" xfId="0" applyFont="1" applyBorder="1" applyAlignment="1">
      <alignment vertical="center" wrapText="1"/>
    </xf>
    <xf numFmtId="14" fontId="4" fillId="0" borderId="1" xfId="0" applyNumberFormat="1" applyFont="1" applyBorder="1" applyAlignment="1">
      <alignment horizontal="right" vertical="center" wrapText="1"/>
    </xf>
    <xf numFmtId="49" fontId="4" fillId="0" borderId="1" xfId="0" applyNumberFormat="1" applyFont="1" applyBorder="1" applyAlignment="1">
      <alignment horizontal="center" vertical="center" wrapText="1"/>
    </xf>
    <xf numFmtId="166" fontId="4" fillId="0" borderId="1" xfId="1" applyNumberFormat="1" applyFont="1" applyBorder="1" applyAlignment="1">
      <alignment horizontal="right" vertical="center" wrapText="1"/>
    </xf>
    <xf numFmtId="166" fontId="4" fillId="0" borderId="1" xfId="1" applyNumberFormat="1" applyFont="1" applyBorder="1" applyAlignment="1">
      <alignment vertical="center" wrapText="1"/>
    </xf>
    <xf numFmtId="166" fontId="4" fillId="0" borderId="1" xfId="1" applyNumberFormat="1" applyFont="1" applyFill="1" applyBorder="1" applyAlignment="1">
      <alignment vertical="center" wrapText="1"/>
    </xf>
    <xf numFmtId="0" fontId="4" fillId="10" borderId="1" xfId="0" applyFont="1" applyFill="1" applyBorder="1" applyAlignment="1">
      <alignment vertical="center" wrapText="1"/>
    </xf>
    <xf numFmtId="0" fontId="0" fillId="0" borderId="0" xfId="0" applyAlignment="1">
      <alignment wrapText="1"/>
    </xf>
    <xf numFmtId="0" fontId="17" fillId="0" borderId="1" xfId="0" applyFont="1" applyBorder="1" applyAlignment="1">
      <alignment horizontal="left" vertical="center" wrapText="1"/>
    </xf>
    <xf numFmtId="1" fontId="17" fillId="0" borderId="1" xfId="0" applyNumberFormat="1" applyFont="1" applyBorder="1" applyAlignment="1">
      <alignment horizontal="left" vertical="center" wrapText="1"/>
    </xf>
    <xf numFmtId="0" fontId="4" fillId="3" borderId="1" xfId="0" applyFont="1" applyFill="1" applyBorder="1" applyAlignment="1">
      <alignment horizontal="left" vertical="center"/>
    </xf>
    <xf numFmtId="1" fontId="5" fillId="3" borderId="1" xfId="0" applyNumberFormat="1" applyFont="1" applyFill="1" applyBorder="1" applyAlignment="1">
      <alignment horizontal="left" vertical="center" wrapText="1"/>
    </xf>
    <xf numFmtId="0" fontId="4" fillId="21" borderId="1" xfId="0" applyFont="1" applyFill="1" applyBorder="1" applyAlignment="1">
      <alignment vertical="center"/>
    </xf>
    <xf numFmtId="1" fontId="4" fillId="0" borderId="1" xfId="0" applyNumberFormat="1" applyFont="1" applyBorder="1" applyAlignment="1">
      <alignment horizontal="left" vertical="center"/>
    </xf>
    <xf numFmtId="0" fontId="4" fillId="26" borderId="2" xfId="0" applyFont="1" applyFill="1" applyBorder="1" applyAlignment="1">
      <alignment vertical="center"/>
    </xf>
    <xf numFmtId="0" fontId="4" fillId="21" borderId="1" xfId="0" applyFont="1" applyFill="1" applyBorder="1" applyAlignment="1">
      <alignment horizontal="center" vertical="center"/>
    </xf>
    <xf numFmtId="166" fontId="5" fillId="0" borderId="1" xfId="1" applyNumberFormat="1" applyFont="1" applyBorder="1" applyAlignment="1">
      <alignment horizontal="right" vertical="center"/>
    </xf>
    <xf numFmtId="166" fontId="5" fillId="0" borderId="1" xfId="1" applyNumberFormat="1" applyFont="1" applyBorder="1" applyAlignment="1">
      <alignment vertical="center"/>
    </xf>
    <xf numFmtId="166" fontId="5" fillId="0" borderId="1" xfId="1" applyNumberFormat="1" applyFont="1" applyFill="1" applyBorder="1" applyAlignment="1">
      <alignment vertical="center"/>
    </xf>
    <xf numFmtId="0" fontId="5" fillId="13" borderId="1" xfId="0" applyFont="1" applyFill="1" applyBorder="1" applyAlignment="1">
      <alignment vertical="center"/>
    </xf>
    <xf numFmtId="1" fontId="5" fillId="22" borderId="2" xfId="2" applyNumberFormat="1" applyFont="1" applyFill="1" applyBorder="1" applyAlignment="1">
      <alignment horizontal="center" vertical="center"/>
    </xf>
    <xf numFmtId="0" fontId="19" fillId="13" borderId="1" xfId="0" applyFont="1" applyFill="1" applyBorder="1" applyAlignment="1">
      <alignment vertical="center"/>
    </xf>
    <xf numFmtId="0" fontId="17" fillId="0" borderId="4" xfId="0" applyFont="1" applyBorder="1" applyAlignment="1">
      <alignment horizontal="center" vertical="top"/>
    </xf>
    <xf numFmtId="49" fontId="4" fillId="0" borderId="3" xfId="0" applyNumberFormat="1" applyFont="1" applyBorder="1" applyAlignment="1">
      <alignment horizontal="center" vertical="center"/>
    </xf>
    <xf numFmtId="0" fontId="5" fillId="0" borderId="3" xfId="0" applyFont="1" applyBorder="1" applyAlignment="1">
      <alignment horizontal="center" vertical="top"/>
    </xf>
    <xf numFmtId="0" fontId="5" fillId="0" borderId="3" xfId="0" applyFont="1" applyBorder="1" applyAlignment="1">
      <alignment horizontal="center" vertical="center"/>
    </xf>
    <xf numFmtId="0" fontId="4" fillId="21" borderId="2" xfId="0" applyFont="1" applyFill="1" applyBorder="1" applyAlignment="1">
      <alignment horizontal="center" vertical="center"/>
    </xf>
    <xf numFmtId="0" fontId="17" fillId="0" borderId="4" xfId="0" applyFont="1" applyBorder="1" applyAlignment="1">
      <alignment horizontal="left" vertical="top"/>
    </xf>
    <xf numFmtId="0" fontId="5" fillId="0" borderId="1" xfId="0" applyFont="1" applyBorder="1" applyAlignment="1">
      <alignment horizontal="left" vertical="top" wrapText="1"/>
    </xf>
    <xf numFmtId="0" fontId="17" fillId="0" borderId="4" xfId="0" applyFont="1" applyBorder="1" applyAlignment="1">
      <alignment horizontal="left" vertical="center"/>
    </xf>
    <xf numFmtId="0" fontId="4" fillId="0" borderId="3" xfId="0" applyFont="1" applyBorder="1" applyAlignment="1">
      <alignment horizontal="left" vertical="center"/>
    </xf>
    <xf numFmtId="0" fontId="15" fillId="0" borderId="4" xfId="0" applyFont="1" applyBorder="1" applyAlignment="1">
      <alignment horizontal="center" vertical="center"/>
    </xf>
    <xf numFmtId="0" fontId="3" fillId="19" borderId="2" xfId="0" applyFont="1" applyFill="1" applyBorder="1" applyAlignment="1">
      <alignment horizontal="center"/>
    </xf>
    <xf numFmtId="1" fontId="17" fillId="0" borderId="4" xfId="2" applyNumberFormat="1" applyFont="1" applyBorder="1" applyAlignment="1">
      <alignment horizontal="center" vertical="center"/>
    </xf>
    <xf numFmtId="1" fontId="5" fillId="0" borderId="3" xfId="2" applyNumberFormat="1" applyFont="1" applyBorder="1" applyAlignment="1">
      <alignment horizontal="center" vertical="center"/>
    </xf>
    <xf numFmtId="14" fontId="17" fillId="0" borderId="4" xfId="0" applyNumberFormat="1" applyFont="1" applyBorder="1" applyAlignment="1">
      <alignment horizontal="center" vertical="center"/>
    </xf>
    <xf numFmtId="0" fontId="19" fillId="13" borderId="4" xfId="0" applyFont="1" applyFill="1" applyBorder="1" applyAlignment="1">
      <alignment vertical="center"/>
    </xf>
    <xf numFmtId="0" fontId="10" fillId="13" borderId="3" xfId="0" applyFont="1" applyFill="1" applyBorder="1" applyAlignment="1">
      <alignment vertical="center"/>
    </xf>
    <xf numFmtId="0" fontId="16" fillId="10" borderId="2" xfId="0" applyFont="1" applyFill="1" applyBorder="1" applyAlignment="1">
      <alignment vertical="center"/>
    </xf>
    <xf numFmtId="0" fontId="16" fillId="0" borderId="4" xfId="0" applyFont="1" applyBorder="1" applyAlignment="1">
      <alignment vertical="center"/>
    </xf>
    <xf numFmtId="0" fontId="18" fillId="0" borderId="4" xfId="3" applyFont="1" applyBorder="1" applyAlignment="1">
      <alignment horizontal="left" vertical="center"/>
    </xf>
    <xf numFmtId="0" fontId="21" fillId="0" borderId="0" xfId="0" applyFont="1"/>
    <xf numFmtId="0" fontId="6" fillId="0" borderId="5" xfId="3" applyBorder="1" applyAlignment="1">
      <alignment horizontal="left" vertical="center"/>
    </xf>
    <xf numFmtId="0" fontId="6" fillId="0" borderId="3" xfId="3" applyBorder="1" applyAlignment="1">
      <alignment horizontal="center"/>
    </xf>
    <xf numFmtId="0" fontId="6" fillId="0" borderId="0" xfId="3" applyBorder="1"/>
    <xf numFmtId="1" fontId="5" fillId="0" borderId="1" xfId="0" applyNumberFormat="1" applyFont="1" applyBorder="1" applyAlignment="1">
      <alignment horizontal="center" vertical="center" wrapText="1"/>
    </xf>
    <xf numFmtId="168" fontId="17" fillId="0" borderId="4" xfId="2" applyNumberFormat="1" applyFont="1" applyBorder="1" applyAlignment="1">
      <alignment horizontal="center" vertical="center"/>
    </xf>
    <xf numFmtId="166" fontId="4" fillId="0" borderId="0" xfId="1" applyNumberFormat="1" applyFont="1" applyFill="1" applyBorder="1" applyAlignment="1">
      <alignment vertical="center"/>
    </xf>
    <xf numFmtId="168" fontId="5" fillId="0" borderId="3" xfId="2" applyNumberFormat="1" applyFont="1" applyBorder="1" applyAlignment="1">
      <alignment horizontal="center" vertical="center"/>
    </xf>
    <xf numFmtId="14" fontId="17" fillId="0" borderId="4" xfId="2" applyNumberFormat="1" applyFont="1" applyBorder="1" applyAlignment="1">
      <alignment horizontal="center" vertical="center"/>
    </xf>
    <xf numFmtId="169" fontId="17" fillId="0" borderId="4" xfId="0" applyNumberFormat="1" applyFont="1" applyBorder="1" applyAlignment="1">
      <alignment horizontal="center" vertical="center"/>
    </xf>
    <xf numFmtId="14" fontId="0" fillId="0" borderId="0" xfId="0" applyNumberFormat="1" applyAlignment="1">
      <alignment horizontal="center"/>
    </xf>
    <xf numFmtId="11" fontId="5" fillId="0" borderId="6" xfId="0" applyNumberFormat="1" applyFont="1" applyBorder="1" applyAlignment="1">
      <alignment horizontal="center" vertical="center"/>
    </xf>
    <xf numFmtId="0" fontId="5" fillId="19" borderId="2" xfId="0" applyFont="1" applyFill="1" applyBorder="1" applyAlignment="1">
      <alignment horizontal="center"/>
    </xf>
    <xf numFmtId="0" fontId="22" fillId="0" borderId="0" xfId="0" applyFont="1" applyAlignment="1">
      <alignment horizontal="center"/>
    </xf>
    <xf numFmtId="0" fontId="17" fillId="11" borderId="1" xfId="0" applyFont="1" applyFill="1" applyBorder="1" applyAlignment="1">
      <alignment horizontal="center"/>
    </xf>
    <xf numFmtId="0" fontId="17" fillId="25" borderId="1" xfId="0" applyFont="1" applyFill="1" applyBorder="1" applyAlignment="1">
      <alignment horizontal="center"/>
    </xf>
    <xf numFmtId="0" fontId="17" fillId="0" borderId="1" xfId="0" applyFont="1" applyBorder="1" applyAlignment="1">
      <alignment horizontal="center" wrapText="1"/>
    </xf>
    <xf numFmtId="0" fontId="17" fillId="25" borderId="1" xfId="0" applyFont="1" applyFill="1" applyBorder="1" applyAlignment="1">
      <alignment horizontal="center" wrapText="1"/>
    </xf>
    <xf numFmtId="3" fontId="17" fillId="0" borderId="1" xfId="0" applyNumberFormat="1" applyFont="1" applyBorder="1" applyAlignment="1">
      <alignment horizontal="center"/>
    </xf>
    <xf numFmtId="0" fontId="4" fillId="0" borderId="3" xfId="0" applyFont="1" applyBorder="1" applyAlignment="1">
      <alignment horizontal="center" vertical="center" wrapText="1"/>
    </xf>
    <xf numFmtId="0" fontId="4" fillId="0" borderId="3" xfId="0" applyFont="1" applyBorder="1" applyAlignment="1">
      <alignment vertical="center"/>
    </xf>
    <xf numFmtId="0" fontId="4" fillId="0" borderId="3" xfId="0" applyFont="1" applyBorder="1" applyAlignment="1">
      <alignment vertical="center" wrapText="1"/>
    </xf>
    <xf numFmtId="0" fontId="16" fillId="0" borderId="1" xfId="0" applyFont="1" applyBorder="1" applyAlignment="1">
      <alignment vertical="center" wrapText="1"/>
    </xf>
    <xf numFmtId="0" fontId="24" fillId="0" borderId="0" xfId="0" applyFont="1"/>
    <xf numFmtId="0" fontId="10" fillId="22" borderId="1" xfId="0" applyFont="1" applyFill="1" applyBorder="1" applyAlignment="1">
      <alignment vertical="center"/>
    </xf>
    <xf numFmtId="0" fontId="0" fillId="0" borderId="9" xfId="0" applyBorder="1" applyAlignment="1">
      <alignment horizontal="center"/>
    </xf>
  </cellXfs>
  <cellStyles count="4">
    <cellStyle name="Hyperlink" xfId="3"/>
    <cellStyle name="Moneda" xfId="2" builtinId="4"/>
    <cellStyle name="Moneda [0]" xfId="1" builtinId="7"/>
    <cellStyle name="Normal" xfId="0" builtinId="0"/>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1535905</xdr:colOff>
      <xdr:row>0</xdr:row>
      <xdr:rowOff>238125</xdr:rowOff>
    </xdr:from>
    <xdr:to>
      <xdr:col>5</xdr:col>
      <xdr:colOff>238125</xdr:colOff>
      <xdr:row>0</xdr:row>
      <xdr:rowOff>1133475</xdr:rowOff>
    </xdr:to>
    <xdr:pic>
      <xdr:nvPicPr>
        <xdr:cNvPr id="2" name="Imagen 1">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4560093" y="238125"/>
          <a:ext cx="4548188" cy="895350"/>
        </a:xfrm>
        <a:prstGeom prst="rect">
          <a:avLst/>
        </a:prstGeom>
      </xdr:spPr>
    </xdr:pic>
    <xdr:clientData/>
  </xdr:twoCellAnchor>
  <xdr:twoCellAnchor editAs="oneCell">
    <xdr:from>
      <xdr:col>11</xdr:col>
      <xdr:colOff>654845</xdr:colOff>
      <xdr:row>0</xdr:row>
      <xdr:rowOff>214313</xdr:rowOff>
    </xdr:from>
    <xdr:to>
      <xdr:col>14</xdr:col>
      <xdr:colOff>654845</xdr:colOff>
      <xdr:row>0</xdr:row>
      <xdr:rowOff>1109663</xdr:rowOff>
    </xdr:to>
    <xdr:pic>
      <xdr:nvPicPr>
        <xdr:cNvPr id="3" name="Imagen 2">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20466845" y="214313"/>
          <a:ext cx="4548188" cy="895350"/>
        </a:xfrm>
        <a:prstGeom prst="rect">
          <a:avLst/>
        </a:prstGeom>
      </xdr:spPr>
    </xdr:pic>
    <xdr:clientData/>
  </xdr:twoCellAnchor>
  <xdr:twoCellAnchor editAs="oneCell">
    <xdr:from>
      <xdr:col>21</xdr:col>
      <xdr:colOff>1893093</xdr:colOff>
      <xdr:row>0</xdr:row>
      <xdr:rowOff>142875</xdr:rowOff>
    </xdr:from>
    <xdr:to>
      <xdr:col>24</xdr:col>
      <xdr:colOff>535781</xdr:colOff>
      <xdr:row>0</xdr:row>
      <xdr:rowOff>1038225</xdr:rowOff>
    </xdr:to>
    <xdr:pic>
      <xdr:nvPicPr>
        <xdr:cNvPr id="4" name="Imagen 3">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34873406" y="142875"/>
          <a:ext cx="4548188" cy="895350"/>
        </a:xfrm>
        <a:prstGeom prst="rect">
          <a:avLst/>
        </a:prstGeom>
      </xdr:spPr>
    </xdr:pic>
    <xdr:clientData/>
  </xdr:twoCellAnchor>
  <xdr:twoCellAnchor editAs="oneCell">
    <xdr:from>
      <xdr:col>31</xdr:col>
      <xdr:colOff>511969</xdr:colOff>
      <xdr:row>0</xdr:row>
      <xdr:rowOff>154781</xdr:rowOff>
    </xdr:from>
    <xdr:to>
      <xdr:col>37</xdr:col>
      <xdr:colOff>607219</xdr:colOff>
      <xdr:row>0</xdr:row>
      <xdr:rowOff>1050131</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48946594" y="154781"/>
          <a:ext cx="4548188" cy="895350"/>
        </a:xfrm>
        <a:prstGeom prst="rect">
          <a:avLst/>
        </a:prstGeom>
      </xdr:spPr>
    </xdr:pic>
    <xdr:clientData/>
  </xdr:twoCellAnchor>
  <xdr:twoCellAnchor editAs="oneCell">
    <xdr:from>
      <xdr:col>49</xdr:col>
      <xdr:colOff>178594</xdr:colOff>
      <xdr:row>0</xdr:row>
      <xdr:rowOff>238125</xdr:rowOff>
    </xdr:from>
    <xdr:to>
      <xdr:col>54</xdr:col>
      <xdr:colOff>59532</xdr:colOff>
      <xdr:row>0</xdr:row>
      <xdr:rowOff>1133475</xdr:rowOff>
    </xdr:to>
    <xdr:pic>
      <xdr:nvPicPr>
        <xdr:cNvPr id="6" name="Imagen 5">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64889063" y="238125"/>
          <a:ext cx="4548188" cy="8953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1837695&amp;isFromPublicArea=True&amp;isModal=False" TargetMode="External"/><Relationship Id="rId299" Type="http://schemas.openxmlformats.org/officeDocument/2006/relationships/hyperlink" Target="https://community.secop.gov.co/Public/Tendering/OpportunityDetail/Index?noticeUID=CO1.NTC.2139275&amp;isFromPublicArea=True&amp;isModal=False" TargetMode="External"/><Relationship Id="rId21" Type="http://schemas.openxmlformats.org/officeDocument/2006/relationships/hyperlink" Target="https://community.secop.gov.co/Public/Tendering/OpportunityDetail/Index?noticeUID=CO1.NTC.1715211&amp;isFromPublicArea=True&amp;isModal=true&amp;asPopupView=true" TargetMode="External"/><Relationship Id="rId63" Type="http://schemas.openxmlformats.org/officeDocument/2006/relationships/hyperlink" Target="https://community.secop.gov.co/Public/Tendering/OpportunityDetail/Index?noticeUID=CO1.NTC.1752807&amp;isFromPublicArea=True&amp;isModal=Falsehttps://community.secop.gov.co/Public/Tendering/ContractNoticePhases/View?PPI=CO1.PPI.11988520&amp;isFromPublicArea=True&amp;isModal=False" TargetMode="External"/><Relationship Id="rId159" Type="http://schemas.openxmlformats.org/officeDocument/2006/relationships/hyperlink" Target="https://community.secop.gov.co/Public/Tendering/OpportunityDetail/Index?noticeUID=CO1.NTC.1895418&amp;isFromPublicArea=True&amp;isModal=False" TargetMode="External"/><Relationship Id="rId324" Type="http://schemas.openxmlformats.org/officeDocument/2006/relationships/hyperlink" Target="https://community.secop.gov.co/Public/Tendering/OpportunityDetail/Index?noticeUID=CO1.NTC.2252130&amp;isFromPublicArea=True&amp;isModal=False" TargetMode="External"/><Relationship Id="rId366" Type="http://schemas.openxmlformats.org/officeDocument/2006/relationships/hyperlink" Target="https://community.secop.gov.co/Public/Tendering/OpportunityDetail/Index?noticeUID=CO1.NTC.1711792&amp;isFromPublicArea=True&amp;isModal=true&amp;asPopupView=true" TargetMode="External"/><Relationship Id="rId170" Type="http://schemas.openxmlformats.org/officeDocument/2006/relationships/hyperlink" Target="https://community.secop.gov.co/Public/Tendering/OpportunityDetail/Index?noticeUID=CO1.NTC.1901969&amp;isFromPublicArea=True&amp;isModal=False" TargetMode="External"/><Relationship Id="rId226" Type="http://schemas.openxmlformats.org/officeDocument/2006/relationships/hyperlink" Target="https://community.secop.gov.co/Public/Tendering/OpportunityDetail/Index?noticeUID=CO1.NTC.1926944&amp;isFromPublicArea=True&amp;isModal=False" TargetMode="External"/><Relationship Id="rId433" Type="http://schemas.openxmlformats.org/officeDocument/2006/relationships/hyperlink" Target="https://community.secop.gov.co/Public/Tendering/OpportunityDetail/Index?noticeUID=CO1.NTC.3302264&amp;isFromPublicArea=True&amp;isModal=true&amp;asPopupView=true" TargetMode="External"/><Relationship Id="rId268" Type="http://schemas.openxmlformats.org/officeDocument/2006/relationships/hyperlink" Target="https://community.secop.gov.co/Public/Tendering/OpportunityDetail/Index?noticeUID=CO1.NTC.2080137&amp;isFromPublicArea=True&amp;isModal=False" TargetMode="External"/><Relationship Id="rId475" Type="http://schemas.openxmlformats.org/officeDocument/2006/relationships/hyperlink" Target="https://community.secop.gov.co/Public/Tendering/OpportunityDetail/Index?noticeUID=CO1.NTC.3586998&amp;isFromPublicArea=True&amp;isModal=true&amp;asPopupView=true" TargetMode="External"/><Relationship Id="rId32" Type="http://schemas.openxmlformats.org/officeDocument/2006/relationships/hyperlink" Target="https://community.secop.gov.co/Public/Tendering/OpportunityDetail/Index?noticeUID=CO1.NTC.1722519&amp;isFromPublicArea=True&amp;isModal=False" TargetMode="External"/><Relationship Id="rId74" Type="http://schemas.openxmlformats.org/officeDocument/2006/relationships/hyperlink" Target="https://community.secop.gov.co/Public/Tendering/OpportunityDetail/Index?noticeUID=CO1.NTC.1775513&amp;isFromPublicArea=True&amp;isModal=False" TargetMode="External"/><Relationship Id="rId128" Type="http://schemas.openxmlformats.org/officeDocument/2006/relationships/hyperlink" Target="https://community.secop.gov.co/Public/Tendering/OpportunityDetail/Index?noticeUID=CO1.NTC.1840642&amp;isFromPublicArea=True&amp;isModal=False" TargetMode="External"/><Relationship Id="rId335" Type="http://schemas.openxmlformats.org/officeDocument/2006/relationships/hyperlink" Target="https://community.secop.gov.co/Public/Tendering/OpportunityDetail/Index?noticeUID=CO1.NTC.2261895&amp;isFromPublicArea=True&amp;isModal=False" TargetMode="External"/><Relationship Id="rId377" Type="http://schemas.openxmlformats.org/officeDocument/2006/relationships/hyperlink" Target="https://community.secop.gov.co/Public/Tendering/OpportunityDetail/Index?noticeUID=CO1.NTC.2460007&amp;isFromPublicArea=True&amp;isModal=False" TargetMode="External"/><Relationship Id="rId500" Type="http://schemas.openxmlformats.org/officeDocument/2006/relationships/hyperlink" Target="https://community.secop.gov.co/Public/Tendering/OpportunityDetail/Index?noticeUID=CO1.NTC.2459512&amp;isFromPublicArea=True&amp;isModal=true&amp;asPopupView=true" TargetMode="External"/><Relationship Id="rId5" Type="http://schemas.openxmlformats.org/officeDocument/2006/relationships/hyperlink" Target="https://cdi.gobiernobogota.gov.co/cdi/include/image.php?nombArchivo=7964acefac3c9402bcab9393f10a085cd34494319919779ed130753b43415d74cf3d3980b210df240fb43288dccc3c0b" TargetMode="External"/><Relationship Id="rId181" Type="http://schemas.openxmlformats.org/officeDocument/2006/relationships/hyperlink" Target="https://community.secop.gov.co/Public/Tendering/OpportunityDetail/Index?noticeUID=CO1.NTC.1847151&amp;isFromPublicArea=True&amp;isModal=False" TargetMode="External"/><Relationship Id="rId237" Type="http://schemas.openxmlformats.org/officeDocument/2006/relationships/hyperlink" Target="https://community.secop.gov.co/Public/Tendering/OpportunityDetail/Index?noticeUID=CO1.NTC.1936744&amp;isFromPublicArea=True&amp;isModal=False" TargetMode="External"/><Relationship Id="rId402" Type="http://schemas.openxmlformats.org/officeDocument/2006/relationships/hyperlink" Target="https://community.secop.gov.co/Public/Tendering/OpportunityDetail/Index?noticeUID=CO1.NTC.2784844&amp;isFromPublicArea=True&amp;isModal=true&amp;asPopupView=true" TargetMode="External"/><Relationship Id="rId279" Type="http://schemas.openxmlformats.org/officeDocument/2006/relationships/hyperlink" Target="https://community.secop.gov.co/Public/Tendering/OpportunityDetail/Index?noticeUID=CO1.NTC.1810858&amp;isFromPublicArea=True&amp;isModal=False" TargetMode="External"/><Relationship Id="rId444" Type="http://schemas.openxmlformats.org/officeDocument/2006/relationships/hyperlink" Target="https://community.secop.gov.co/Public/Tendering/OpportunityDetail/Index?noticeUID=CO1.NTC.3329309&amp;isFromPublicArea=True&amp;isModal=true&amp;asPopupView=true" TargetMode="External"/><Relationship Id="rId486" Type="http://schemas.openxmlformats.org/officeDocument/2006/relationships/hyperlink" Target="https://community.secop.gov.co/Public/Tendering/OpportunityDetail/Index?noticeUID=CO1.NTC.3647108&amp;isFromPublicArea=True&amp;isModal=true&amp;asPopupView=true" TargetMode="External"/><Relationship Id="rId43" Type="http://schemas.openxmlformats.org/officeDocument/2006/relationships/hyperlink" Target="https://community.secop.gov.co/Public/Tendering/OpportunityDetail/Index?noticeUID=CO1.NTC.1730140&amp;isFromPublicArea=True&amp;isModal=False" TargetMode="External"/><Relationship Id="rId139" Type="http://schemas.openxmlformats.org/officeDocument/2006/relationships/hyperlink" Target="https://community.secop.gov.co/Public/Tendering/OpportunityDetail/Index?noticeUID=CO1.NTC.1852008&amp;isFromPublicArea=True&amp;isModal=False" TargetMode="External"/><Relationship Id="rId290" Type="http://schemas.openxmlformats.org/officeDocument/2006/relationships/hyperlink" Target="https://community.secop.gov.co/Public/Tendering/OpportunityDetail/Index?noticeUID=CO1.NTC.2149587&amp;isFromPublicArea=True&amp;isModal=False" TargetMode="External"/><Relationship Id="rId304" Type="http://schemas.openxmlformats.org/officeDocument/2006/relationships/hyperlink" Target="https://community.secop.gov.co/Public/Tendering/OpportunityDetail/Index?noticeUID=CO1.NTC.1832929&amp;isFromPublicArea=True&amp;isModal=False" TargetMode="External"/><Relationship Id="rId346" Type="http://schemas.openxmlformats.org/officeDocument/2006/relationships/hyperlink" Target="https://community.secop.gov.co/Public/Tendering/OpportunityDetail/Index?noticeUID=CO1.NTC.2312049&amp;isFromPublicArea=True&amp;isModal=False" TargetMode="External"/><Relationship Id="rId388" Type="http://schemas.openxmlformats.org/officeDocument/2006/relationships/hyperlink" Target="https://community.secop.gov.co/Public/Tendering/OpportunityDetail/Index?noticeUID=CO1.NTC.2449282&amp;isFromPublicArea=True&amp;isModal=true&amp;asPopupView=true" TargetMode="External"/><Relationship Id="rId85" Type="http://schemas.openxmlformats.org/officeDocument/2006/relationships/hyperlink" Target="https://community.secop.gov.co/Public/Tendering/OpportunityDetail/Index?noticeUID=CO1.NTC.1789283&amp;isFromPublicArea=True&amp;isModal=False" TargetMode="External"/><Relationship Id="rId150" Type="http://schemas.openxmlformats.org/officeDocument/2006/relationships/hyperlink" Target="https://community.secop.gov.co/Public/Tendering/OpportunityDetail/Index?noticeUID=CO1.NTC.1894041&amp;isFromPublicArea=True&amp;isModal=False" TargetMode="External"/><Relationship Id="rId192" Type="http://schemas.openxmlformats.org/officeDocument/2006/relationships/hyperlink" Target="https://community.secop.gov.co/Public/Tendering/OpportunityDetail/Index?noticeUID=CO1.NTC.1908477&amp;isFromPublicArea=True&amp;isModal=False" TargetMode="External"/><Relationship Id="rId206" Type="http://schemas.openxmlformats.org/officeDocument/2006/relationships/hyperlink" Target="https://community.secop.gov.co/Public/Tendering/OpportunityDetail/Index?noticeUID=CO1.NTC.1920710&amp;isFromPublicArea=True&amp;isModal=False" TargetMode="External"/><Relationship Id="rId413" Type="http://schemas.openxmlformats.org/officeDocument/2006/relationships/hyperlink" Target="https://www.contratos.gov.co/consultas/detalleProceso.do?numConstancia=22-22-36865&amp;g-recaptcha-response=03ANYolqsJE-6O_vQJOChod67mHaono8UeqgyLP06RRKI7UWEmia8gTw1SkaVLKV1FyGEgNd1WGDZQnZiF6IBBsI0-95z7Pug6CJSJTkQzZV1h5A2r60_zH5LhM0lEOopHSmdSEgiuLhpXYIh3VJWYM2S8rWC1mgXNC59KAByJqiOpr0vlAj1Uhc1RNHLZVp9u_WtKnj9F_nwqbwF9pOA9--EXJoZbXZ4wRg6WWWlvnyupHcqupx5oiB0YSdAnm64DGZ6p84ssrqxJ0ezoBQ3mNwOI44Pg5Tv4zl_q_IwkF7VkGCkjYF63-oWUwxvD14VabG_Wx6MbF24SDDN1koecTtQGHbp9axeGEc5YQRbUop5SQCzEIms1wiUiN8jccflKD2bssezzosviXac9_yhYWBC4NdpWsJNl7oueK-AVepNPvMJSGLbkmAtvhc8sx-mhy4Y9ffpH0FejhkPh9-l0jR9O9wJJC55e0A" TargetMode="External"/><Relationship Id="rId248" Type="http://schemas.openxmlformats.org/officeDocument/2006/relationships/hyperlink" Target="https://community.secop.gov.co/Public/Tendering/OpportunityDetail/Index?noticeUID=CO1.NTC.1821569&amp;isFromPublicArea=True&amp;isModal=False" TargetMode="External"/><Relationship Id="rId455" Type="http://schemas.openxmlformats.org/officeDocument/2006/relationships/hyperlink" Target="https://community.secop.gov.co/Public/Tendering/OpportunityDetail/Index?noticeUID=CO1.NTC.3352421&amp;isFromPublicArea=True&amp;isModal=true&amp;asPopupView=true" TargetMode="External"/><Relationship Id="rId497" Type="http://schemas.openxmlformats.org/officeDocument/2006/relationships/hyperlink" Target="https://community.secop.gov.co/Public/Tendering/OpportunityDetail/Index?noticeUID=CO1.NTC.3504437&amp;isFromPublicArea=True&amp;isModal=true&amp;asPopupView=true" TargetMode="External"/><Relationship Id="rId12" Type="http://schemas.openxmlformats.org/officeDocument/2006/relationships/hyperlink" Target="https://cdi.gobiernobogota.gov.co/cdi/include/image.php?nombArchivo=7964acefac3c9402bcab9393f10a085c7f4e72b997078c4b2bb19c0a6fd1f6df4b27937bed9507db8da2cf28eec2b768" TargetMode="External"/><Relationship Id="rId108" Type="http://schemas.openxmlformats.org/officeDocument/2006/relationships/hyperlink" Target="https://community.secop.gov.co/Public/Tendering/OpportunityDetail/Index?noticeUID=CO1.NTC.1804386&amp;isFromPublicArea=True&amp;isModal=False" TargetMode="External"/><Relationship Id="rId315" Type="http://schemas.openxmlformats.org/officeDocument/2006/relationships/hyperlink" Target="https://community.secop.gov.co/Public/Tendering/OpportunityDetail/Index?noticeUID=CO1.NTC.2247950&amp;isFromPublicArea=True&amp;isModal=False" TargetMode="External"/><Relationship Id="rId357" Type="http://schemas.openxmlformats.org/officeDocument/2006/relationships/hyperlink" Target="https://community.secop.gov.co/Public/Tendering/OpportunityDetail/Index?noticeUID=CO1.NTC.1724235&amp;isFromPublicArea=True&amp;isModal=False" TargetMode="External"/><Relationship Id="rId54" Type="http://schemas.openxmlformats.org/officeDocument/2006/relationships/hyperlink" Target="https://community.secop.gov.co/Public/Tendering/OpportunityDetail/Index?noticeUID=CO1.NTC.1744833&amp;isFromPublicArea=True&amp;isModal=False" TargetMode="External"/><Relationship Id="rId96" Type="http://schemas.openxmlformats.org/officeDocument/2006/relationships/hyperlink" Target="https://community.secop.gov.co/Public/Tendering/OpportunityDetail/Index?noticeUID=CO1.NTC.1795604&amp;isFromPublicArea=True&amp;isModal=False" TargetMode="External"/><Relationship Id="rId161" Type="http://schemas.openxmlformats.org/officeDocument/2006/relationships/hyperlink" Target="https://community.secop.gov.co/Public/Tendering/OpportunityDetail/Index?noticeUID=CO1.NTC.1898311&amp;isFromPublicArea=True&amp;isModal=False" TargetMode="External"/><Relationship Id="rId217" Type="http://schemas.openxmlformats.org/officeDocument/2006/relationships/hyperlink" Target="https://community.secop.gov.co/Public/Tendering/OpportunityDetail/Index?noticeUID=CO1.NTC.1924265&amp;isFromPublicArea=True&amp;isModal=False" TargetMode="External"/><Relationship Id="rId399" Type="http://schemas.openxmlformats.org/officeDocument/2006/relationships/hyperlink" Target="https://community.secop.gov.co/Public/Tendering/OpportunityDetail/Index?noticeUID=CO1.NTC.2675641&amp;isFromPublicArea=True&amp;isModal=true&amp;asPopupView=true" TargetMode="External"/><Relationship Id="rId259" Type="http://schemas.openxmlformats.org/officeDocument/2006/relationships/hyperlink" Target="https://www.contratos.gov.co/consultas/detalleProceso.do?numConstancia=21-22-26744&amp;g-recaptcha-response=03AGdBq25BmSX7BYRuqR4Y2t2nnmuINTm6YtzsYkUr-6UBdDAaFE62v8s4QVHydc2uHrg_GPaHh4_OIwvg3mFSIcn3hpYFiyi2TCj0bvEfI0VNwo61Sdtq1cOLfd2d8evjt8IIkPUiSO4OCc9QOf47y-IqeQwlAvLKjYzCAubqwPwqTjQ9LHeF3WTVFnrwpqIKjz_Mr68Ttt3yERSWL3JIDc1HuWaHwmrX48S2BbWqDDppiRfaCkzAimSSPNzVA49b014uYKPO964Fxjt9s5rinAThMOCjj-BM_7nubfdUVx2lMUJPWd5hHxGbdHYaEt0wyzVx46SKeG-FWFn-kzw8-gRdyZgUCmzD-2dTRR02fRQG3AsNHOG7LPj-uZDDCZx3tyanCOPzn5Hfpw4MuP3YNGv8wnMTyQ5em4AH9QJr0TtxgCKWPPSryCEd3_Yy9M4jpvoumCz0Y3uKm6BmudLyUnuwVpcrrEAebA" TargetMode="External"/><Relationship Id="rId424" Type="http://schemas.openxmlformats.org/officeDocument/2006/relationships/hyperlink" Target="https://community.secop.gov.co/Public/Tendering/OpportunityDetail/Index?noticeUID=CO1.NTC.3283522&amp;isFromPublicArea=True&amp;isModal=true&amp;asPopupView=true" TargetMode="External"/><Relationship Id="rId466" Type="http://schemas.openxmlformats.org/officeDocument/2006/relationships/hyperlink" Target="https://community.secop.gov.co/Public/Tendering/OpportunityDetail/Index?noticeUID=CO1.NTC.3445355&amp;isFromPublicArea=True&amp;isModal=true&amp;asPopupView=true" TargetMode="External"/><Relationship Id="rId23" Type="http://schemas.openxmlformats.org/officeDocument/2006/relationships/hyperlink" Target="https://community.secop.gov.co/Public/Tendering/OpportunityDetail/Index?noticeUID=CO1.NTC.1713841&amp;isFromPublicArea=True&amp;isModal=true&amp;asPopupView=true" TargetMode="External"/><Relationship Id="rId119" Type="http://schemas.openxmlformats.org/officeDocument/2006/relationships/hyperlink" Target="https://community.secop.gov.co/Public/Tendering/OpportunityDetail/Index?noticeUID=CO1.NTC.1838422&amp;isFromPublicArea=True&amp;isModal=False" TargetMode="External"/><Relationship Id="rId270" Type="http://schemas.openxmlformats.org/officeDocument/2006/relationships/hyperlink" Target="https://community.secop.gov.co/Public/Tendering/OpportunityDetail/Index?noticeUID=CO1.NTC.1803392&amp;isFromPublicArea=True&amp;isModal=False" TargetMode="External"/><Relationship Id="rId326" Type="http://schemas.openxmlformats.org/officeDocument/2006/relationships/hyperlink" Target="https://community.secop.gov.co/Public/Tendering/OpportunityDetail/Index?noticeUID=CO1.NTC.2253859&amp;isFromPublicArea=True&amp;isModal=False" TargetMode="External"/><Relationship Id="rId65" Type="http://schemas.openxmlformats.org/officeDocument/2006/relationships/hyperlink" Target="https://community.secop.gov.co/Public/Tendering/OpportunityDetail/Index?noticeUID=CO1.NTC.1758210&amp;isFromPublicArea=True&amp;isModal=False" TargetMode="External"/><Relationship Id="rId130" Type="http://schemas.openxmlformats.org/officeDocument/2006/relationships/hyperlink" Target="https://community.secop.gov.co/Public/Tendering/OpportunityDetail/Index?noticeUID=CO1.NTC.1846899&amp;isFromPublicArea=True&amp;isModal=False" TargetMode="External"/><Relationship Id="rId368" Type="http://schemas.openxmlformats.org/officeDocument/2006/relationships/hyperlink" Target="https://community.secop.gov.co/Public/Tendering/OpportunityDetail/Index?noticeUID=CO1.NTC.1710305&amp;isFromPublicArea=True&amp;isModal=true&amp;asPopupView=true" TargetMode="External"/><Relationship Id="rId172" Type="http://schemas.openxmlformats.org/officeDocument/2006/relationships/hyperlink" Target="https://community.secop.gov.co/Public/Tendering/OpportunityDetail/Index?noticeUID=CO1.NTC.1878407&amp;isFromPublicArea=True&amp;isModal=False" TargetMode="External"/><Relationship Id="rId228" Type="http://schemas.openxmlformats.org/officeDocument/2006/relationships/hyperlink" Target="https://community.secop.gov.co/Public/Tendering/OpportunityDetail/Index?noticeUID=CO1.NTC.1926967&amp;isFromPublicArea=True&amp;isModal=False" TargetMode="External"/><Relationship Id="rId435" Type="http://schemas.openxmlformats.org/officeDocument/2006/relationships/hyperlink" Target="https://community.secop.gov.co/Public/Tendering/OpportunityDetail/Index?noticeUID=CO1.NTC.3318914&amp;isFromPublicArea=True&amp;isModal=true&amp;asPopupView=true" TargetMode="External"/><Relationship Id="rId477" Type="http://schemas.openxmlformats.org/officeDocument/2006/relationships/hyperlink" Target="https://community.secop.gov.co/Public/Tendering/OpportunityDetail/Index?noticeUID=CO1.NTC.3599999&amp;isFromPublicArea=True&amp;isModal=true&amp;asPopupView=true" TargetMode="External"/><Relationship Id="rId281" Type="http://schemas.openxmlformats.org/officeDocument/2006/relationships/hyperlink" Target="https://community.secop.gov.co/Public/Tendering/OpportunityDetail/Index?noticeUID=CO1.NTC.1816968&amp;isFromPublicArea=True&amp;isModal=False" TargetMode="External"/><Relationship Id="rId337" Type="http://schemas.openxmlformats.org/officeDocument/2006/relationships/hyperlink" Target="https://community.secop.gov.co/Public/Tendering/OpportunityDetail/Index?noticeUID=CO1.NTC.2272587&amp;isFromPublicArea=True&amp;isModal=False" TargetMode="External"/><Relationship Id="rId502" Type="http://schemas.openxmlformats.org/officeDocument/2006/relationships/hyperlink" Target="https://community.secop.gov.co/Public/Tendering/OpportunityDetail/Index?noticeUID=CO1.NTC.3627454&amp;isFromPublicArea=True&amp;isModal=true&amp;asPopupView=true" TargetMode="External"/><Relationship Id="rId34" Type="http://schemas.openxmlformats.org/officeDocument/2006/relationships/hyperlink" Target="https://community.secop.gov.co/Public/Tendering/OpportunityDetail/Index?noticeUID=CO1.NTC.1721871&amp;isFromPublicArea=True&amp;isModal=False" TargetMode="External"/><Relationship Id="rId76" Type="http://schemas.openxmlformats.org/officeDocument/2006/relationships/hyperlink" Target="https://community.secop.gov.co/Public/Tendering/OpportunityDetail/Index?noticeUID=CO1.NTC.1784270&amp;isFromPublicArea=True&amp;isModal=False" TargetMode="External"/><Relationship Id="rId141" Type="http://schemas.openxmlformats.org/officeDocument/2006/relationships/hyperlink" Target="https://community.secop.gov.co/Public/Tendering/OpportunityDetail/Index?noticeUID=CO1.NTC.1853143&amp;isFromPublicArea=True&amp;isModal=False" TargetMode="External"/><Relationship Id="rId379" Type="http://schemas.openxmlformats.org/officeDocument/2006/relationships/hyperlink" Target="https://www.contratos.gov.co/consultas/detalleProceso.do?numConstancia=22-22-35237&amp;g-" TargetMode="External"/><Relationship Id="rId7" Type="http://schemas.openxmlformats.org/officeDocument/2006/relationships/hyperlink" Target="https://cdi.gobiernobogota.gov.co/cdi/include/image.php?nombArchivo=7964acefac3c9402bcab9393f10a085cd34494319919779ed130753b43415d74cf3d3980b210df240fb43288dccc3c0b" TargetMode="External"/><Relationship Id="rId183" Type="http://schemas.openxmlformats.org/officeDocument/2006/relationships/hyperlink" Target="https://community.secop.gov.co/Public/Tendering/OpportunityDetail/Index?noticeUID=CO1.NTC.1943420&amp;isFromPublicArea=True&amp;isModal=False" TargetMode="External"/><Relationship Id="rId239" Type="http://schemas.openxmlformats.org/officeDocument/2006/relationships/hyperlink" Target="https://community.secop.gov.co/Public/Tendering/OpportunityDetail/Index?noticeUID=CO1.NTC.1937784&amp;isFromPublicArea=True&amp;isModal=False" TargetMode="External"/><Relationship Id="rId390" Type="http://schemas.openxmlformats.org/officeDocument/2006/relationships/hyperlink" Target="https://community.secop.gov.co/Public/Tendering/OpportunityDetail/Index?noticeUID=CO1.NTC.2443744&amp;isFromPublicArea=True&amp;isModal=true&amp;asPopupView=true" TargetMode="External"/><Relationship Id="rId404" Type="http://schemas.openxmlformats.org/officeDocument/2006/relationships/hyperlink" Target="https://community.secop.gov.co/Public/Tendering/OpportunityDetail/Index?noticeUID=CO1.NTC.2719660&amp;isFromPublicArea=True&amp;isModal=true&amp;asPopupView=true" TargetMode="External"/><Relationship Id="rId446" Type="http://schemas.openxmlformats.org/officeDocument/2006/relationships/hyperlink" Target="https://community.secop.gov.co/Public/Tendering/OpportunityDetail/Index?noticeUID=CO1.NTC.3329309&amp;isFromPublicArea=True&amp;isModal=true&amp;asPopupView=true" TargetMode="External"/><Relationship Id="rId250" Type="http://schemas.openxmlformats.org/officeDocument/2006/relationships/hyperlink" Target="https://community.secop.gov.co/Public/Tendering/OpportunityDetail/Index?noticeUID=CO1.NTC.1983706&amp;isFromPublicArea=True&amp;isModal=False" TargetMode="External"/><Relationship Id="rId292" Type="http://schemas.openxmlformats.org/officeDocument/2006/relationships/hyperlink" Target="https://community.secop.gov.co/Public/Tendering/OpportunityDetail/Index?noticeUID=CO1.NTC.2000436&amp;isFromPublicArea=True&amp;isModal=False" TargetMode="External"/><Relationship Id="rId306" Type="http://schemas.openxmlformats.org/officeDocument/2006/relationships/hyperlink" Target="https://community.secop.gov.co/Public/Tendering/OpportunityDetail/Index?noticeUID=CO1.NTC.2243747&amp;isFromPublicArea=True&amp;isModal=False" TargetMode="External"/><Relationship Id="rId488" Type="http://schemas.openxmlformats.org/officeDocument/2006/relationships/hyperlink" Target="https://community.secop.gov.co/Public/Tendering/OpportunityDetail/Index?noticeUID=CO1.NTC.3637564&amp;isFromPublicArea=True&amp;isModal=true&amp;asPopupView=true" TargetMode="External"/><Relationship Id="rId45" Type="http://schemas.openxmlformats.org/officeDocument/2006/relationships/hyperlink" Target="https://community.secop.gov.co/Public/Tendering/OpportunityDetail/Index?noticeUID=CO1.NTC.1726304&amp;isFromPublicArea=True&amp;isModal=False" TargetMode="External"/><Relationship Id="rId87" Type="http://schemas.openxmlformats.org/officeDocument/2006/relationships/hyperlink" Target="https://community.secop.gov.co/Public/Tendering/OpportunityDetail/Index?noticeUID=CO1.NTC.1791718&amp;isFromPublicArea=True&amp;isModal=False" TargetMode="External"/><Relationship Id="rId110" Type="http://schemas.openxmlformats.org/officeDocument/2006/relationships/hyperlink" Target="https://community.secop.gov.co/Public/Tendering/OpportunityDetail/Index?noticeUID=CO1.NTC.1835640&amp;isFromPublicArea=True&amp;isModal=False" TargetMode="External"/><Relationship Id="rId348" Type="http://schemas.openxmlformats.org/officeDocument/2006/relationships/hyperlink" Target="https://community.secop.gov.co/Public/Tendering/OpportunityDetail/Index?noticeUID=CO1.NTC.2305342&amp;isFromPublicArea=True&amp;isModal=False" TargetMode="External"/><Relationship Id="rId152" Type="http://schemas.openxmlformats.org/officeDocument/2006/relationships/hyperlink" Target="https://community.secop.gov.co/Public/Tendering/OpportunityDetail/Index?noticeUID=CO1.NTC.1895461&amp;isFromPublicArea=True&amp;isModal=False" TargetMode="External"/><Relationship Id="rId173" Type="http://schemas.openxmlformats.org/officeDocument/2006/relationships/hyperlink" Target="https://community.secop.gov.co/Public/Tendering/OpportunityDetail/Index?noticeUID=CO1.NTC.1828037&amp;isFromPublicArea=True&amp;isModal=False" TargetMode="External"/><Relationship Id="rId194" Type="http://schemas.openxmlformats.org/officeDocument/2006/relationships/hyperlink" Target="https://community.secop.gov.co/Public/Tendering/OpportunityDetail/Index?noticeUID=CO1.NTC.1913341&amp;isFromPublicArea=True&amp;isModal=False" TargetMode="External"/><Relationship Id="rId208" Type="http://schemas.openxmlformats.org/officeDocument/2006/relationships/hyperlink" Target="https://community.secop.gov.co/Public/Tendering/OpportunityDetail/Index?noticeUID=CO1.NTC.1920820&amp;isFromPublicArea=True&amp;isModal=False" TargetMode="External"/><Relationship Id="rId229" Type="http://schemas.openxmlformats.org/officeDocument/2006/relationships/hyperlink" Target="https://community.secop.gov.co/Public/Tendering/OpportunityDetail/Index?noticeUID=CO1.NTC.1927290&amp;isFromPublicArea=True&amp;isModal=False" TargetMode="External"/><Relationship Id="rId380" Type="http://schemas.openxmlformats.org/officeDocument/2006/relationships/hyperlink" Target="https://community.secop.gov.co/Public/Tendering/OpportunityDetail/Index?noticeUID=CO1.NTC.2483641&amp;isFromPublicArea=True&amp;isModal=true&amp;asPopupView=true" TargetMode="External"/><Relationship Id="rId415" Type="http://schemas.openxmlformats.org/officeDocument/2006/relationships/hyperlink" Target="https://community.secop.gov.co/Public/Tendering/OpportunityDetail/Index?noticeUID=CO1.NTC.2935631&amp;isFromPublicArea=True&amp;isModal=False" TargetMode="External"/><Relationship Id="rId436" Type="http://schemas.openxmlformats.org/officeDocument/2006/relationships/hyperlink" Target="https://community.secop.gov.co/Public/Tendering/OpportunityDetail/Index?noticeUID=CO1.NTC.3318914&amp;isFromPublicArea=True&amp;isModal=true&amp;asPopupView=true" TargetMode="External"/><Relationship Id="rId457" Type="http://schemas.openxmlformats.org/officeDocument/2006/relationships/hyperlink" Target="https://community.secop.gov.co/Public/Tendering/OpportunityDetail/Index?noticeUID=CO1.NTC.3369541&amp;isFromPublicArea=True&amp;isModal=true&amp;asPopupView=true" TargetMode="External"/><Relationship Id="rId240" Type="http://schemas.openxmlformats.org/officeDocument/2006/relationships/hyperlink" Target="https://community.secop.gov.co/Public/Tendering/OpportunityDetail/Index?noticeUID=CO1.NTC.1939774&amp;isFromPublicArea=True&amp;isModal=False" TargetMode="External"/><Relationship Id="rId261" Type="http://schemas.openxmlformats.org/officeDocument/2006/relationships/hyperlink" Target="https://community.secop.gov.co/Public/Tendering/OpportunityDetail/Index?noticeUID=CO1.NTC.2069462&amp;isFromPublicArea=True&amp;isModal=False" TargetMode="External"/><Relationship Id="rId478" Type="http://schemas.openxmlformats.org/officeDocument/2006/relationships/hyperlink" Target="https://community.secop.gov.co/Public/Tendering/OpportunityDetail/Index?noticeUID=CO1.NTC.3600579&amp;isFromPublicArea=True&amp;isModal=true&amp;asPopupView=true" TargetMode="External"/><Relationship Id="rId499" Type="http://schemas.openxmlformats.org/officeDocument/2006/relationships/hyperlink" Target="https://colombiacompra.gov.co/tienda-virtual-del-estado-colombiano/ordenes-compra/94333" TargetMode="External"/><Relationship Id="rId14" Type="http://schemas.openxmlformats.org/officeDocument/2006/relationships/hyperlink" Target="https://cdi.gobiernobogota.gov.co/cdi/include/image.php?nombArchivo=7964acefac3c9402bcab9393f10a085c7f4e72b997078c4b2bb19c0a6fd1f6df4b27937bed9507db8da2cf28eec2b768" TargetMode="External"/><Relationship Id="rId35" Type="http://schemas.openxmlformats.org/officeDocument/2006/relationships/hyperlink" Target="https://community.secop.gov.co/Public/Tendering/OpportunityDetail/Index?noticeUID=CO1.NTC.1722819&amp;isFromPublicArea=True&amp;isModal=False" TargetMode="External"/><Relationship Id="rId56" Type="http://schemas.openxmlformats.org/officeDocument/2006/relationships/hyperlink" Target="https://community.secop.gov.co/Public/Tendering/OpportunityDetail/Index?noticeUID=CO1.NTC.1747604&amp;isFromPublicArea=True&amp;isModal=False" TargetMode="External"/><Relationship Id="rId77" Type="http://schemas.openxmlformats.org/officeDocument/2006/relationships/hyperlink" Target="https://community.secop.gov.co/Public/Tendering/OpportunityDetail/Index?noticeUID=CO1.NTC.1792858&amp;isFromPublicArea=True&amp;isModal=False" TargetMode="External"/><Relationship Id="rId100" Type="http://schemas.openxmlformats.org/officeDocument/2006/relationships/hyperlink" Target="https://community.secop.gov.co/Public/Tendering/OpportunityDetail/Index?noticeUID=CO1.NTC.1796479&amp;isFromPublicArea=True&amp;isModal=False" TargetMode="External"/><Relationship Id="rId282" Type="http://schemas.openxmlformats.org/officeDocument/2006/relationships/hyperlink" Target="https://community.secop.gov.co/Public/Tendering/OpportunityDetail/Index?noticeUID=CO1.NTC.1822207&amp;isFromPublicArea=True&amp;isModal=False" TargetMode="External"/><Relationship Id="rId317" Type="http://schemas.openxmlformats.org/officeDocument/2006/relationships/hyperlink" Target="https://community.secop.gov.co/Public/Tendering/OpportunityDetail/Index?noticeUID=CO1.NTC.2249209&amp;isFromPublicArea=True&amp;isModal=False" TargetMode="External"/><Relationship Id="rId338" Type="http://schemas.openxmlformats.org/officeDocument/2006/relationships/hyperlink" Target="https://community.secop.gov.co/Public/Tendering/OpportunityDetail/Index?noticeUID=CO1.NTC.2228079&amp;isFromPublicArea=True&amp;isModal=False" TargetMode="External"/><Relationship Id="rId359" Type="http://schemas.openxmlformats.org/officeDocument/2006/relationships/hyperlink" Target="https://community.secop.gov.co/Public/Tendering/OpportunityDetail/Index?noticeUID=CO1.NTC.1710310&amp;isFromPublicArea=True&amp;isModal=true&amp;asPopupView=true" TargetMode="External"/><Relationship Id="rId503" Type="http://schemas.openxmlformats.org/officeDocument/2006/relationships/hyperlink" Target="https://community.secop.gov.co/Public/Tendering/OpportunityDetail/Index?noticeUID=CO1.NTC.2691345&amp;isFromPublicArea=True&amp;isModal=true&amp;asPopupView=true" TargetMode="External"/><Relationship Id="rId8" Type="http://schemas.openxmlformats.org/officeDocument/2006/relationships/hyperlink" Target="https://cdi.gobiernobogota.gov.co/cdi/include/image.php?nombArchivo=7964acefac3c9402bcab9393f10a085c60156e8017c820cd502349d22c8f72aefde48145a5bd7dc3903ec35b00e3bce9" TargetMode="External"/><Relationship Id="rId98" Type="http://schemas.openxmlformats.org/officeDocument/2006/relationships/hyperlink" Target="https://community.secop.gov.co/Public/Tendering/OpportunityDetail/Index?noticeUID=CO1.NTC.1796420&amp;isFromPublicArea=True&amp;isModal=False" TargetMode="External"/><Relationship Id="rId121" Type="http://schemas.openxmlformats.org/officeDocument/2006/relationships/hyperlink" Target="https://community.secop.gov.co/Public/Tendering/OpportunityDetail/Index?noticeUID=CO1.NTC.1834587&amp;isFromPublicArea=True&amp;isModal=False" TargetMode="External"/><Relationship Id="rId142" Type="http://schemas.openxmlformats.org/officeDocument/2006/relationships/hyperlink" Target="https://community.secop.gov.co/Public/Tendering/OpportunityDetail/Index?noticeUID=CO1.NTC.1851805&amp;isFromPublicArea=True&amp;isModal=False" TargetMode="External"/><Relationship Id="rId163" Type="http://schemas.openxmlformats.org/officeDocument/2006/relationships/hyperlink" Target="https://community.secop.gov.co/Public/Tendering/OpportunityDetail/Index?noticeUID=CO1.NTC.1898864&amp;isFromPublicArea=True&amp;isModal=False" TargetMode="External"/><Relationship Id="rId184" Type="http://schemas.openxmlformats.org/officeDocument/2006/relationships/hyperlink" Target="https://community.secop.gov.co/Public/Tendering/OpportunityDetail/Index?noticeUID=CO1.NTC.1911677&amp;isFromPublicArea=True&amp;isModal=False" TargetMode="External"/><Relationship Id="rId219" Type="http://schemas.openxmlformats.org/officeDocument/2006/relationships/hyperlink" Target="https://community.secop.gov.co/Public/Tendering/OpportunityDetail/Index?noticeUID=CO1.NTC.1942601&amp;isFromPublicArea=True&amp;isModal=False" TargetMode="External"/><Relationship Id="rId370" Type="http://schemas.openxmlformats.org/officeDocument/2006/relationships/hyperlink" Target="https://community.secop.gov.co/Public/Tendering/OpportunityDetail/Index?noticeUID=CO1.NTC.1712692&amp;isFromPublicArea=True&amp;isModal=true&amp;asPopupView=true" TargetMode="External"/><Relationship Id="rId391" Type="http://schemas.openxmlformats.org/officeDocument/2006/relationships/hyperlink" Target="https://community.secop.gov.co/Public/Tendering/OpportunityDetail/Index?noticeUID=CO1.NTC.2459561&amp;isFromPublicArea=True&amp;isModal=true&amp;asPopupView=true" TargetMode="External"/><Relationship Id="rId405" Type="http://schemas.openxmlformats.org/officeDocument/2006/relationships/hyperlink" Target="https://community.secop.gov.co/Public/Tendering/OpportunityDetail/Index?noticeUID=CO1.NTC.2784844&amp;isFromPublicArea=True&amp;isModal=true&amp;asPopupView=true" TargetMode="External"/><Relationship Id="rId426" Type="http://schemas.openxmlformats.org/officeDocument/2006/relationships/hyperlink" Target="https://community.secop.gov.co/Public/Tendering/OpportunityDetail/Index?noticeUID=CO1.NTC.3260512&amp;isFromPublicArea=True&amp;isModal=true&amp;asPopupView=true" TargetMode="External"/><Relationship Id="rId447" Type="http://schemas.openxmlformats.org/officeDocument/2006/relationships/hyperlink" Target="https://community.secop.gov.co/Public/Tendering/OpportunityDetail/Index?noticeUID=CO1.NTC.3332930&amp;isFromPublicArea=True&amp;isModal=true&amp;asPopupView=true" TargetMode="External"/><Relationship Id="rId230" Type="http://schemas.openxmlformats.org/officeDocument/2006/relationships/hyperlink" Target="https://community.secop.gov.co/Public/Tendering/OpportunityDetail/Index?noticeUID=CO1.NTC.1928219&amp;isFromPublicArea=True&amp;isModal=False" TargetMode="External"/><Relationship Id="rId251" Type="http://schemas.openxmlformats.org/officeDocument/2006/relationships/hyperlink" Target="https://community.secop.gov.co/Public/Tendering/OpportunityDetail/Index?noticeUID=CO1.NTC.1989201&amp;isFromPublicArea=True&amp;isModal=False" TargetMode="External"/><Relationship Id="rId468" Type="http://schemas.openxmlformats.org/officeDocument/2006/relationships/hyperlink" Target="https://community.secop.gov.co/Public/Tendering/OpportunityDetail/Index?noticeUID=CO1.NTC.3446376&amp;isFromPublicArea=True&amp;isModal=true&amp;asPopupView=true" TargetMode="External"/><Relationship Id="rId489" Type="http://schemas.openxmlformats.org/officeDocument/2006/relationships/hyperlink" Target="https://community.secop.gov.co/Public/Tendering/OpportunityDetail/Index?noticeUID=CO1.NTC.3651282&amp;isFromPublicArea=True&amp;isModal=true&amp;asPopupView=true" TargetMode="External"/><Relationship Id="rId25" Type="http://schemas.openxmlformats.org/officeDocument/2006/relationships/hyperlink" Target="https://community.secop.gov.co/Public/Tendering/OpportunityDetail/Index?noticeUID=CO1.NTC.1722527&amp;isFromPublicArea=True&amp;isModal=False" TargetMode="External"/><Relationship Id="rId46" Type="http://schemas.openxmlformats.org/officeDocument/2006/relationships/hyperlink" Target="https://community.secop.gov.co/Public/Tendering/OpportunityDetail/Index?noticeUID=CO1.NTC.1726891&amp;isFromPublicArea=True&amp;isModal=False" TargetMode="External"/><Relationship Id="rId67" Type="http://schemas.openxmlformats.org/officeDocument/2006/relationships/hyperlink" Target="https://community.secop.gov.co/Public/Tendering/OpportunityDetail/Index?noticeUID=CO1.NTC.1761554&amp;isFromPublicArea=True&amp;isModal=False" TargetMode="External"/><Relationship Id="rId272" Type="http://schemas.openxmlformats.org/officeDocument/2006/relationships/hyperlink" Target="https://community.secop.gov.co/Public/Tendering/OpportunityDetail/Index?noticeUID=CO1.NTC.1803738&amp;isFromPublicArea=True&amp;isModal=False" TargetMode="External"/><Relationship Id="rId293" Type="http://schemas.openxmlformats.org/officeDocument/2006/relationships/hyperlink" Target="https://community.secop.gov.co/Public/Tendering/OpportunityDetail/Index?noticeUID=CO1.NTC.2000044&amp;isFromPublicArea=True&amp;isModal=False" TargetMode="External"/><Relationship Id="rId307" Type="http://schemas.openxmlformats.org/officeDocument/2006/relationships/hyperlink" Target="https://community.secop.gov.co/Public/Tendering/OpportunityDetail/Index?noticeUID=CO1.NTC.2240969&amp;isFromPublicArea=True&amp;isModal=False" TargetMode="External"/><Relationship Id="rId328" Type="http://schemas.openxmlformats.org/officeDocument/2006/relationships/hyperlink" Target="https://community.secop.gov.co/Public/Tendering/OpportunityDetail/Index?noticeUID=CO1.NTC.2253942&amp;isFromPublicArea=True&amp;isModal=False" TargetMode="External"/><Relationship Id="rId349" Type="http://schemas.openxmlformats.org/officeDocument/2006/relationships/hyperlink" Target="https://community.secop.gov.co/Public/Tendering/OpportunityDetail/Index?noticeUID=CO1.NTC.2308240&amp;isFromPublicArea=True&amp;isModal=False" TargetMode="External"/><Relationship Id="rId88" Type="http://schemas.openxmlformats.org/officeDocument/2006/relationships/hyperlink" Target="https://community.secop.gov.co/Public/Tendering/OpportunityDetail/Index?noticeUID=CO1.NTC.1789903&amp;isFromPublicArea=True&amp;isModal=False" TargetMode="External"/><Relationship Id="rId111" Type="http://schemas.openxmlformats.org/officeDocument/2006/relationships/hyperlink" Target="https://community.secop.gov.co/Public/Tendering/OpportunityDetail/Index?noticeUID=CO1.NTC.1839075&amp;isFromPublicArea=True&amp;isModal=False" TargetMode="External"/><Relationship Id="rId132" Type="http://schemas.openxmlformats.org/officeDocument/2006/relationships/hyperlink" Target="https://community.secop.gov.co/Public/Tendering/OpportunityDetail/Index?noticeUID=CO1.NTC.1840482&amp;isFromPublicArea=True&amp;isModal=False" TargetMode="External"/><Relationship Id="rId153" Type="http://schemas.openxmlformats.org/officeDocument/2006/relationships/hyperlink" Target="https://community.secop.gov.co/Public/Tendering/OpportunityDetail/Index?noticeUID=CO1.NTC.1894946&amp;isFromPublicArea=True&amp;isModal=False" TargetMode="External"/><Relationship Id="rId174" Type="http://schemas.openxmlformats.org/officeDocument/2006/relationships/hyperlink" Target="https://community.secop.gov.co/Public/Tendering/OpportunityDetail/Index?noticeUID=CO1.NTC.1829118&amp;isFromPublicArea=True&amp;isModal=False" TargetMode="External"/><Relationship Id="rId195" Type="http://schemas.openxmlformats.org/officeDocument/2006/relationships/hyperlink" Target="https://community.secop.gov.co/Public/Tendering/OpportunityDetail/Index?noticeUID=CO1.NTC.1866844&amp;isFromPublicArea=True&amp;isModal=False" TargetMode="External"/><Relationship Id="rId209" Type="http://schemas.openxmlformats.org/officeDocument/2006/relationships/hyperlink" Target="https://community.secop.gov.co/Public/Tendering/OpportunityDetail/Index?noticeUID=CO1.NTC.1922649&amp;isFromPublicArea=True&amp;isModal=False" TargetMode="External"/><Relationship Id="rId360" Type="http://schemas.openxmlformats.org/officeDocument/2006/relationships/hyperlink" Target="https://community.secop.gov.co/Public/Tendering/OpportunityDetail/Index?noticeUID=CO1.NTC.1710303&amp;isFromPublicArea=True&amp;isModal=true&amp;asPopupView=true" TargetMode="External"/><Relationship Id="rId381" Type="http://schemas.openxmlformats.org/officeDocument/2006/relationships/hyperlink" Target="https://community.secop.gov.co/Public/Tendering/ContractNoticeManagement/Index?currentLanguage=es-CO&amp;Page=login&amp;Country=CO&amp;SkinName=CCE" TargetMode="External"/><Relationship Id="rId416" Type="http://schemas.openxmlformats.org/officeDocument/2006/relationships/hyperlink" Target="https://community.secop.gov.co/Public/Tendering/OpportunityDetail/Index?noticeUID=CO1.NTC.3031051&amp;isFromPublicArea=True&amp;isModal=False" TargetMode="External"/><Relationship Id="rId220" Type="http://schemas.openxmlformats.org/officeDocument/2006/relationships/hyperlink" Target="https://community.secop.gov.co/Public/Tendering/OpportunityDetail/Index?noticeUID=CO1.NTC.1925428&amp;isFromPublicArea=True&amp;isModal=False" TargetMode="External"/><Relationship Id="rId241" Type="http://schemas.openxmlformats.org/officeDocument/2006/relationships/hyperlink" Target="https://community.secop.gov.co/Public/Tendering/OpportunityDetail/Index?noticeUID=CO1.NTC.1946663&amp;isFromPublicArea=True&amp;isModal=False" TargetMode="External"/><Relationship Id="rId437" Type="http://schemas.openxmlformats.org/officeDocument/2006/relationships/hyperlink" Target="https://community.secop.gov.co/Public/Tendering/OpportunityDetail/Index?noticeUID=CO1.NTC.3333541&amp;isFromPublicArea=True&amp;isModal=true&amp;asPopupView=true" TargetMode="External"/><Relationship Id="rId458" Type="http://schemas.openxmlformats.org/officeDocument/2006/relationships/hyperlink" Target="https://community.secop.gov.co/Public/Tendering/OpportunityDetail/Index?noticeUID=CO1.NTC.3371301&amp;isFromPublicArea=True&amp;isModal=true&amp;asPopupView=true" TargetMode="External"/><Relationship Id="rId479" Type="http://schemas.openxmlformats.org/officeDocument/2006/relationships/hyperlink" Target="https://community.secop.gov.co/Public/Tendering/OpportunityDetail/Index?noticeUID=CO1.NTC.3599772&amp;isFromPublicArea=True&amp;isModal=true&amp;asPopupView=true" TargetMode="External"/><Relationship Id="rId15" Type="http://schemas.openxmlformats.org/officeDocument/2006/relationships/hyperlink" Target="https://community.secop.gov.co/Public/Tendering/OpportunityDetail/Index?noticeUID=CO1.NTC.1713208&amp;isFromPublicArea=True&amp;isModal=true&amp;asPopupView=true" TargetMode="External"/><Relationship Id="rId36" Type="http://schemas.openxmlformats.org/officeDocument/2006/relationships/hyperlink" Target="https://community.secop.gov.co/Public/Tendering/OpportunityDetail/Index?noticeUID=CO1.NTC.1728369&amp;isFromPublicArea=True&amp;isModal=False" TargetMode="External"/><Relationship Id="rId57" Type="http://schemas.openxmlformats.org/officeDocument/2006/relationships/hyperlink" Target="https://community.secop.gov.co/Public/Tendering/OpportunityDetail/Index?noticeUID=CO1.NTC.1747295&amp;isFromPublicArea=True&amp;isModal=False" TargetMode="External"/><Relationship Id="rId262" Type="http://schemas.openxmlformats.org/officeDocument/2006/relationships/hyperlink" Target="https://community.secop.gov.co/Public/Tendering/OpportunityDetail/Index?noticeUID=CO1.NTC.2067591&amp;isFromPublicArea=True&amp;isModal=False" TargetMode="External"/><Relationship Id="rId283" Type="http://schemas.openxmlformats.org/officeDocument/2006/relationships/hyperlink" Target="https://community.secop.gov.co/Public/Tendering/OpportunityDetail/Index?noticeUID=CO1.NTC.1992898&amp;isFromPublicArea=True&amp;isModal=False" TargetMode="External"/><Relationship Id="rId318" Type="http://schemas.openxmlformats.org/officeDocument/2006/relationships/hyperlink" Target="https://community.secop.gov.co/Public/Tendering/OpportunityDetail/Index?noticeUID=CO1.NTC.2250532&amp;isFromPublicArea=True&amp;isModal=False" TargetMode="External"/><Relationship Id="rId339" Type="http://schemas.openxmlformats.org/officeDocument/2006/relationships/hyperlink" Target="https://community.secop.gov.co/Public/Tendering/OpportunityDetail/Index?noticeUID=CO1.NTC.2149218&amp;isFromPublicArea=True&amp;isModal=False" TargetMode="External"/><Relationship Id="rId490" Type="http://schemas.openxmlformats.org/officeDocument/2006/relationships/hyperlink" Target="https://community.secop.gov.co/Public/Tendering/OpportunityDetail/Index?noticeUID=CO1.NTC.3637564&amp;isFromPublicArea=True&amp;isModal=true&amp;asPopupView=true" TargetMode="External"/><Relationship Id="rId504" Type="http://schemas.openxmlformats.org/officeDocument/2006/relationships/hyperlink" Target="https://community.secop.gov.co/Public/Tendering/OpportunityDetail/Index?noticeUID=CO1.NTC.3601213&amp;isFromPublicArea=True&amp;isModal=true&amp;asPopupView=true" TargetMode="External"/><Relationship Id="rId78" Type="http://schemas.openxmlformats.org/officeDocument/2006/relationships/hyperlink" Target="https://community.secop.gov.co/Public/Tendering/OpportunityDetail/Index?noticeUID=CO1.NTC.1789233&amp;isFromPublicArea=True&amp;isModal=False" TargetMode="External"/><Relationship Id="rId99" Type="http://schemas.openxmlformats.org/officeDocument/2006/relationships/hyperlink" Target="https://community.secop.gov.co/Public/Tendering/OpportunityDetail/Index?noticeUID=CO1.NTC.1797657&amp;isFromPublicArea=True&amp;isModal=False" TargetMode="External"/><Relationship Id="rId101" Type="http://schemas.openxmlformats.org/officeDocument/2006/relationships/hyperlink" Target="https://community.secop.gov.co/Public/Tendering/OpportunityDetail/Index?noticeUID=CO1.NTC.1797940&amp;isFromPublicArea=True&amp;isModal=False" TargetMode="External"/><Relationship Id="rId122" Type="http://schemas.openxmlformats.org/officeDocument/2006/relationships/hyperlink" Target="https://community.secop.gov.co/Public/Tendering/OpportunityDetail/Index?noticeUID=CO1.NTC.1835122&amp;isFromPublicArea=True&amp;isModal=False" TargetMode="External"/><Relationship Id="rId143" Type="http://schemas.openxmlformats.org/officeDocument/2006/relationships/hyperlink" Target="https://community.secop.gov.co/Public/Tendering/OpportunityDetail/Index?noticeUID=CO1.NTC.1851806&amp;isFromPublicArea=True&amp;isModal=False" TargetMode="External"/><Relationship Id="rId164" Type="http://schemas.openxmlformats.org/officeDocument/2006/relationships/hyperlink" Target="https://community.secop.gov.co/Public/Tendering/OpportunityDetail/Index?noticeUID=CO1.NTC.1898678&amp;isFromPublicArea=True&amp;isModal=False" TargetMode="External"/><Relationship Id="rId185" Type="http://schemas.openxmlformats.org/officeDocument/2006/relationships/hyperlink" Target="https://community.secop.gov.co/Public/Tendering/OpportunityDetail/Index?noticeUID=CO1.NTC.1911487&amp;isFromPublicArea=True&amp;isModal=False" TargetMode="External"/><Relationship Id="rId350" Type="http://schemas.openxmlformats.org/officeDocument/2006/relationships/hyperlink" Target="https://community.secop.gov.co/Public/Tendering/OpportunityDetail/Index?noticeUID=CO1.NTC.2309250&amp;isFromPublicArea=True&amp;isModal=False" TargetMode="External"/><Relationship Id="rId371" Type="http://schemas.openxmlformats.org/officeDocument/2006/relationships/hyperlink" Target="https://community.secop.gov.co/Public/Tendering/OpportunityDetail/Index?noticeUID=CO1.NTC.1710036&amp;isFromPublicArea=True&amp;isModal=true&amp;asPopupView=true" TargetMode="External"/><Relationship Id="rId406" Type="http://schemas.openxmlformats.org/officeDocument/2006/relationships/hyperlink" Target="https://community.secop.gov.co/Public/Tendering/OpportunityDetail/Index?noticeUID=CO1.NTC.2709524&amp;isFromPublicArea=True&amp;isModal=true&amp;asPopupView=true" TargetMode="External"/><Relationship Id="rId9" Type="http://schemas.openxmlformats.org/officeDocument/2006/relationships/hyperlink" Target="https://cdi.gobiernobogota.gov.co/cdi/include/image.php?nombArchivo=7964acefac3c9402bcab9393f10a085c7f4e72b997078c4b2bb19c0a6fd1f6df4b27937bed9507db8da2cf28eec2b768" TargetMode="External"/><Relationship Id="rId210" Type="http://schemas.openxmlformats.org/officeDocument/2006/relationships/hyperlink" Target="https://community.secop.gov.co/Public/Tendering/OpportunityDetail/Index?noticeUID=CO1.NTC.1916830&amp;isFromPublicArea=True&amp;isModal=False" TargetMode="External"/><Relationship Id="rId392" Type="http://schemas.openxmlformats.org/officeDocument/2006/relationships/hyperlink" Target="https://community.secop.gov.co/Public/Tendering/OpportunityDetail/Index?noticeUID=CO1.NTC.2384828&amp;isFromPublicArea=True&amp;isModal=true&amp;asPopupView=true" TargetMode="External"/><Relationship Id="rId427" Type="http://schemas.openxmlformats.org/officeDocument/2006/relationships/hyperlink" Target="https://community.secop.gov.co/Public/Tendering/OpportunityDetail/Index?noticeUID=CO1.NTC.3260512&amp;isFromPublicArea=True&amp;isModal=true&amp;asPopupView=true" TargetMode="External"/><Relationship Id="rId448" Type="http://schemas.openxmlformats.org/officeDocument/2006/relationships/hyperlink" Target="https://community.secop.gov.co/Public/Tendering/OpportunityDetail/Index?noticeUID=CO1.NTC.3336536&amp;isFromPublicArea=True&amp;isModal=true&amp;asPopupView=true" TargetMode="External"/><Relationship Id="rId469" Type="http://schemas.openxmlformats.org/officeDocument/2006/relationships/hyperlink" Target="https://community.secop.gov.co/Public/Tendering/OpportunityDetail/Index?noticeUID=CO1.NTC.3446665&amp;isFromPublicArea=True&amp;isModal=true&amp;asPopupView=true" TargetMode="External"/><Relationship Id="rId26" Type="http://schemas.openxmlformats.org/officeDocument/2006/relationships/hyperlink" Target="https://community.secop.gov.co/Public/Tendering/OpportunityDetail/Index?noticeUID=CO1.NTC.1730380&amp;isFromPublicArea=True&amp;isModal=False" TargetMode="External"/><Relationship Id="rId231" Type="http://schemas.openxmlformats.org/officeDocument/2006/relationships/hyperlink" Target="https://community.secop.gov.co/Public/Tendering/OpportunityDetail/Index?noticeUID=CO1.NTC.1927271&amp;isFromPublicArea=True&amp;isModal=False" TargetMode="External"/><Relationship Id="rId252" Type="http://schemas.openxmlformats.org/officeDocument/2006/relationships/hyperlink" Target="https://community.secop.gov.co/Public/Tendering/OpportunityDetail/Index?noticeUID=CO1.NTC.1988373&amp;isFromPublicArea=True&amp;isModal=False" TargetMode="External"/><Relationship Id="rId273" Type="http://schemas.openxmlformats.org/officeDocument/2006/relationships/hyperlink" Target="https://community.secop.gov.co/Public/Tendering/OpportunityDetail/Index?noticeUID=CO1.NTC.2102037&amp;isFromPublicArea=True&amp;isModal=False" TargetMode="External"/><Relationship Id="rId294" Type="http://schemas.openxmlformats.org/officeDocument/2006/relationships/hyperlink" Target="https://community.secop.gov.co/Public/Tendering/OpportunityDetail/Index?noticeUID=CO1.NTC.2166869&amp;isFromPublicArea=True&amp;isModal=False" TargetMode="External"/><Relationship Id="rId308" Type="http://schemas.openxmlformats.org/officeDocument/2006/relationships/hyperlink" Target="https://community.secop.gov.co/Public/Tendering/OpportunityDetail/Index?noticeUID=CO1.NTC.2245106&amp;isFromPublicArea=True&amp;isModal=False" TargetMode="External"/><Relationship Id="rId329" Type="http://schemas.openxmlformats.org/officeDocument/2006/relationships/hyperlink" Target="https://community.secop.gov.co/Public/Tendering/OpportunityDetail/Index?noticeUID=CO1.NTC.2256618&amp;isFromPublicArea=True&amp;isModal=False" TargetMode="External"/><Relationship Id="rId480" Type="http://schemas.openxmlformats.org/officeDocument/2006/relationships/hyperlink" Target="https://community.secop.gov.co/Public/Tendering/OpportunityDetail/Index?noticeUID=CO1.NTC.3599195&amp;isFromPublicArea=True&amp;isModal=true&amp;asPopupView=true" TargetMode="External"/><Relationship Id="rId47" Type="http://schemas.openxmlformats.org/officeDocument/2006/relationships/hyperlink" Target="https://community.secop.gov.co/Public/Tendering/OpportunityDetail/Index?noticeUID=CO1.NTC.1734220&amp;isFromPublicArea=True&amp;isModal=False" TargetMode="External"/><Relationship Id="rId68" Type="http://schemas.openxmlformats.org/officeDocument/2006/relationships/hyperlink" Target="https://community.secop.gov.co/Public/Tendering/OpportunityDetail/Index?noticeUID=CO1.NTC.1761616&amp;isFromPublicArea=True&amp;isModal=False" TargetMode="External"/><Relationship Id="rId89" Type="http://schemas.openxmlformats.org/officeDocument/2006/relationships/hyperlink" Target="https://community.secop.gov.co/Public/Tendering/OpportunityDetail/Index?noticeUID=CO1.NTC.1791815&amp;isFromPublicArea=True&amp;isModal=False" TargetMode="External"/><Relationship Id="rId112" Type="http://schemas.openxmlformats.org/officeDocument/2006/relationships/hyperlink" Target="https://community.secop.gov.co/Public/Tendering/OpportunityDetail/Index?noticeUID=CO1.NTC.1836346&amp;isFromPublicArea=True&amp;isModal=False" TargetMode="External"/><Relationship Id="rId133" Type="http://schemas.openxmlformats.org/officeDocument/2006/relationships/hyperlink" Target="https://community.secop.gov.co/Public/Tendering/OpportunityDetail/Index?noticeUID=CO1.NTC.1841208&amp;isFromPublicArea=True&amp;isModal=False" TargetMode="External"/><Relationship Id="rId154" Type="http://schemas.openxmlformats.org/officeDocument/2006/relationships/hyperlink" Target="https://community.secop.gov.co/Public/Tendering/OpportunityDetail/Index?noticeUID=CO1.NTC.1891506&amp;isFromPublicArea=True&amp;isModal=False" TargetMode="External"/><Relationship Id="rId175" Type="http://schemas.openxmlformats.org/officeDocument/2006/relationships/hyperlink" Target="https://community.secop.gov.co/Public/Tendering/OpportunityDetail/Index?noticeUID=CO1.NTC.1831281&amp;isFromPublicArea=True&amp;isModal=False" TargetMode="External"/><Relationship Id="rId340" Type="http://schemas.openxmlformats.org/officeDocument/2006/relationships/hyperlink" Target="https://community.secop.gov.co/Public/Tendering/OpportunityDetail/Index?noticeUID=CO1.NTC.2139275&amp;isFromPublicArea=True&amp;isModal=False" TargetMode="External"/><Relationship Id="rId361" Type="http://schemas.openxmlformats.org/officeDocument/2006/relationships/hyperlink" Target="https://community.secop.gov.co/Public/Tendering/OpportunityDetail/Index?noticeUID=CO1.NTC.1709161&amp;isFromPublicArea=True&amp;isModal=true&amp;asPopupView=true" TargetMode="External"/><Relationship Id="rId196" Type="http://schemas.openxmlformats.org/officeDocument/2006/relationships/hyperlink" Target="https://community.secop.gov.co/Public/Tendering/OpportunityDetail/Index?noticeUID=CO1.NTC.1914903&amp;isFromPublicArea=True&amp;isModal=False" TargetMode="External"/><Relationship Id="rId200" Type="http://schemas.openxmlformats.org/officeDocument/2006/relationships/hyperlink" Target="https://community.secop.gov.co/Public/Tendering/OpportunityDetail/Index?noticeUID=CO1.NTC.1915014&amp;isFromPublicArea=True&amp;isModal=False" TargetMode="External"/><Relationship Id="rId382" Type="http://schemas.openxmlformats.org/officeDocument/2006/relationships/hyperlink" Target="https://community.secop.gov.co/Public/Tendering/OpportunityDetail/Index?noticeUID=CO1.NTC.2397616&amp;isFromPublicArea=True&amp;isModal=true&amp;asPopupView=true" TargetMode="External"/><Relationship Id="rId417" Type="http://schemas.openxmlformats.org/officeDocument/2006/relationships/hyperlink" Target="https://community.secop.gov.co/Public/Tendering/OpportunityDetail/Index?noticeUID=CO1.NTC.3011123&amp;isFromPublicArea=True&amp;isModal=False" TargetMode="External"/><Relationship Id="rId438" Type="http://schemas.openxmlformats.org/officeDocument/2006/relationships/hyperlink" Target="https://community.secop.gov.co/Public/Tendering/OpportunityDetail/Index?noticeUID=CO1.NTC.3319064&amp;isFromPublicArea=True&amp;isModal=true&amp;asPopupView=true" TargetMode="External"/><Relationship Id="rId459" Type="http://schemas.openxmlformats.org/officeDocument/2006/relationships/hyperlink" Target="https://community.secop.gov.co/Public/Tendering/OpportunityDetail/Index?noticeUID=CO1.NTC.3370224&amp;isFromPublicArea=True&amp;isModal=true&amp;asPopupView=true" TargetMode="External"/><Relationship Id="rId16" Type="http://schemas.openxmlformats.org/officeDocument/2006/relationships/hyperlink" Target="https://community.secop.gov.co/Public/Tendering/OpportunityDetail/Index?noticeUID=CO1.NTC.1714026&amp;isFromPublicArea=True&amp;isModal=true&amp;asPopupView=true" TargetMode="External"/><Relationship Id="rId221" Type="http://schemas.openxmlformats.org/officeDocument/2006/relationships/hyperlink" Target="https://community.secop.gov.co/Public/Tendering/OpportunityDetail/Index?noticeUID=CO1.NTC.1927193&amp;isFromPublicArea=True&amp;isModal=False" TargetMode="External"/><Relationship Id="rId242" Type="http://schemas.openxmlformats.org/officeDocument/2006/relationships/hyperlink" Target="https://community.secop.gov.co/Public/Tendering/OpportunityDetail/Index?noticeUID=CO1.NTC.1947235&amp;isFromPublicArea=True&amp;isModal=False" TargetMode="External"/><Relationship Id="rId263" Type="http://schemas.openxmlformats.org/officeDocument/2006/relationships/hyperlink" Target="https://community.secop.gov.co/Public/Tendering/OpportunityDetail/Index?noticeUID=CO1.NTC.2071047&amp;isFromPublicArea=True&amp;isModal=False" TargetMode="External"/><Relationship Id="rId284" Type="http://schemas.openxmlformats.org/officeDocument/2006/relationships/hyperlink" Target="https://community.secop.gov.co/Public/Tendering/OpportunityDetail/Index?noticeUID=CO1.NTC.2145019&amp;isFromPublicArea=True&amp;isModal=False" TargetMode="External"/><Relationship Id="rId319" Type="http://schemas.openxmlformats.org/officeDocument/2006/relationships/hyperlink" Target="https://community.secop.gov.co/Public/Tendering/OpportunityDetail/Index?noticeUID=CO1.NTC.2251360&amp;isFromPublicArea=True&amp;isModal=False" TargetMode="External"/><Relationship Id="rId470" Type="http://schemas.openxmlformats.org/officeDocument/2006/relationships/hyperlink" Target="https://community.secop.gov.co/Public/Tendering/OpportunityDetail/Index?noticeUID=CO1.NTC.3449159&amp;isFromPublicArea=True&amp;isModal=true&amp;asPopupView=true" TargetMode="External"/><Relationship Id="rId491" Type="http://schemas.openxmlformats.org/officeDocument/2006/relationships/hyperlink" Target="https://community.secop.gov.co/Public/Tendering/OpportunityDetail/Index?noticeUID=CO1.NTC.3672617&amp;isFromPublicArea=True&amp;isModal=true&amp;asPopupView=true" TargetMode="External"/><Relationship Id="rId505" Type="http://schemas.openxmlformats.org/officeDocument/2006/relationships/hyperlink" Target="https://community.secop.gov.co/Public/Tendering/OpportunityDetail/Index?noticeUID=CO1.NTC.3686363&amp;isFromPublicArea=True&amp;isModal=true&amp;asPopupView=true" TargetMode="External"/><Relationship Id="rId37" Type="http://schemas.openxmlformats.org/officeDocument/2006/relationships/hyperlink" Target="https://community.secop.gov.co/Public/Tendering/OpportunityDetail/Index?noticeUID=CO1.NTC.1729980&amp;isFromPublicArea=True&amp;isModal=False" TargetMode="External"/><Relationship Id="rId58" Type="http://schemas.openxmlformats.org/officeDocument/2006/relationships/hyperlink" Target="https://community.secop.gov.co/Public/Tendering/OpportunityDetail/Index?noticeUID=CO1.NTC.1751511&amp;isFromPublicArea=True&amp;isModal=False" TargetMode="External"/><Relationship Id="rId79" Type="http://schemas.openxmlformats.org/officeDocument/2006/relationships/hyperlink" Target="https://community.secop.gov.co/Public/Tendering/OpportunityDetail/Index?noticeUID=CO1.NTC.1788805&amp;isFromPublicArea=True&amp;isModal=False" TargetMode="External"/><Relationship Id="rId102" Type="http://schemas.openxmlformats.org/officeDocument/2006/relationships/hyperlink" Target="https://community.secop.gov.co/Public/Tendering/OpportunityDetail/Index?noticeUID=CO1.NTC.1801010&amp;isFromPublicArea=True&amp;isModal=False" TargetMode="External"/><Relationship Id="rId123" Type="http://schemas.openxmlformats.org/officeDocument/2006/relationships/hyperlink" Target="https://community.secop.gov.co/Public/Tendering/OpportunityDetail/Index?noticeUID=CO1.NTC.1835847&amp;isFromPublicArea=True&amp;isModal=False" TargetMode="External"/><Relationship Id="rId144" Type="http://schemas.openxmlformats.org/officeDocument/2006/relationships/hyperlink" Target="https://community.secop.gov.co/Public/Tendering/OpportunityDetail/Index?noticeUID=CO1.NTC.1852608&amp;isFromPublicArea=True&amp;isModal=False" TargetMode="External"/><Relationship Id="rId330" Type="http://schemas.openxmlformats.org/officeDocument/2006/relationships/hyperlink" Target="https://community.secop.gov.co/Public/Tendering/OpportunityDetail/Index?noticeUID=CO1.NTC.2261713&amp;isFromPublicArea=True&amp;isModal=False" TargetMode="External"/><Relationship Id="rId90" Type="http://schemas.openxmlformats.org/officeDocument/2006/relationships/hyperlink" Target="https://community.secop.gov.co/Public/Tendering/OpportunityDetail/Index?noticeUID=CO1.NTC.1792750&amp;isFromPublicArea=True&amp;isModal=False" TargetMode="External"/><Relationship Id="rId165" Type="http://schemas.openxmlformats.org/officeDocument/2006/relationships/hyperlink" Target="https://community.secop.gov.co/Public/Tendering/OpportunityDetail/Index?noticeUID=CO1.NTC.1900726&amp;isFromPublicArea=True&amp;isModal=False" TargetMode="External"/><Relationship Id="rId186" Type="http://schemas.openxmlformats.org/officeDocument/2006/relationships/hyperlink" Target="https://community.secop.gov.co/Public/Tendering/OpportunityDetail/Index?noticeUID=CO1.NTC.1908180&amp;isFromPublicArea=True&amp;isModal=False" TargetMode="External"/><Relationship Id="rId351" Type="http://schemas.openxmlformats.org/officeDocument/2006/relationships/hyperlink" Target="https://community.secop.gov.co/Public/Tendering/OpportunityDetail/Index?noticeUID=CO1.NTC.2308906&amp;isFromPublicArea=True&amp;isModal=False" TargetMode="External"/><Relationship Id="rId372" Type="http://schemas.openxmlformats.org/officeDocument/2006/relationships/hyperlink" Target="https://community.secop.gov.co/Public/Tendering/OpportunityDetail/Index?noticeUID=CO1.NTC.1713237&amp;isFromPublicArea=True&amp;isModal=true&amp;asPopupView=true" TargetMode="External"/><Relationship Id="rId393" Type="http://schemas.openxmlformats.org/officeDocument/2006/relationships/hyperlink" Target="https://community.secop.gov.co/Public/Tendering/OpportunityDetail/Index?noticeUID=CO1.NTC.2430691&amp;isFromPublicArea=True&amp;isModal=true&amp;asPopupView=true" TargetMode="External"/><Relationship Id="rId407" Type="http://schemas.openxmlformats.org/officeDocument/2006/relationships/hyperlink" Target="https://community.secop.gov.co/Public/Tendering/OpportunityDetail/Index?noticeUID=CO1.NTC.2621366&amp;isFromPublicArea=True&amp;isModal=False" TargetMode="External"/><Relationship Id="rId428" Type="http://schemas.openxmlformats.org/officeDocument/2006/relationships/hyperlink" Target="https://community.secop.gov.co/Public/Tendering/OpportunityDetail/Index?noticeUID=CO1.NTC.3291175&amp;isFromPublicArea=True&amp;isModal=true&amp;asPopupView=true" TargetMode="External"/><Relationship Id="rId449" Type="http://schemas.openxmlformats.org/officeDocument/2006/relationships/hyperlink" Target="https://community.secop.gov.co/Public/Tendering/OpportunityDetail/Index?noticeUID=CO1.NTC.3337631&amp;isFromPublicArea=True&amp;isModal=true&amp;asPopupView=true" TargetMode="External"/><Relationship Id="rId211" Type="http://schemas.openxmlformats.org/officeDocument/2006/relationships/hyperlink" Target="https://community.secop.gov.co/Public/Tendering/OpportunityDetail/Index?noticeUID=CO1.NTC.1916837&amp;isFromPublicArea=True&amp;isModal=False" TargetMode="External"/><Relationship Id="rId232" Type="http://schemas.openxmlformats.org/officeDocument/2006/relationships/hyperlink" Target="https://community.secop.gov.co/Public/Tendering/OpportunityDetail/Index?noticeUID=CO1.NTC.1930239&amp;isFromPublicArea=True&amp;isModal=False" TargetMode="External"/><Relationship Id="rId253" Type="http://schemas.openxmlformats.org/officeDocument/2006/relationships/hyperlink" Target="https://community.secop.gov.co/Public/Tendering/OpportunityDetail/Index?noticeUID=CO1.NTC.1989237&amp;isFromPublicArea=True&amp;isModal=False" TargetMode="External"/><Relationship Id="rId274" Type="http://schemas.openxmlformats.org/officeDocument/2006/relationships/hyperlink" Target="https://community.secop.gov.co/Public/Tendering/OpportunityDetail/Index?noticeUID=CO1.NTC.2120002&amp;isFromPublicArea=True&amp;isModal=False" TargetMode="External"/><Relationship Id="rId295" Type="http://schemas.openxmlformats.org/officeDocument/2006/relationships/hyperlink" Target="https://community.secop.gov.co/Public/Tendering/OpportunityDetail/Index?noticeUID=CO1.NTC.2184169&amp;isFromPublicArea=True&amp;isModal=False" TargetMode="External"/><Relationship Id="rId309" Type="http://schemas.openxmlformats.org/officeDocument/2006/relationships/hyperlink" Target="https://community.secop.gov.co/Public/Tendering/OpportunityDetail/Index?noticeUID=CO1.NTC.2244922&amp;isFromPublicArea=True&amp;isModal=False" TargetMode="External"/><Relationship Id="rId460" Type="http://schemas.openxmlformats.org/officeDocument/2006/relationships/hyperlink" Target="https://community.secop.gov.co/Public/Tendering/OpportunityDetail/Index?noticeUID=CO1.NTC.3370224&amp;isFromPublicArea=True&amp;isModal=true&amp;asPopupView=true" TargetMode="External"/><Relationship Id="rId481" Type="http://schemas.openxmlformats.org/officeDocument/2006/relationships/hyperlink" Target="https://community.secop.gov.co/Public/Tendering/OpportunityDetail/Index?noticeUID=CO1.NTC.3599569&amp;isFromPublicArea=True&amp;isModal=true&amp;asPopupView=true" TargetMode="External"/><Relationship Id="rId27" Type="http://schemas.openxmlformats.org/officeDocument/2006/relationships/hyperlink" Target="https://community.secop.gov.co/Public/Tendering/OpportunityDetail/Index?noticeUID=CO1.NTC.1734208&amp;isFromPublicArea=True&amp;isModal=False" TargetMode="External"/><Relationship Id="rId48" Type="http://schemas.openxmlformats.org/officeDocument/2006/relationships/hyperlink" Target="https://community.secop.gov.co/Public/Tendering/OpportunityDetail/Index?noticeUID=CO1.NTC.1721581&amp;isFromPublicArea=True&amp;isModal=False" TargetMode="External"/><Relationship Id="rId69" Type="http://schemas.openxmlformats.org/officeDocument/2006/relationships/hyperlink" Target="https://community.secop.gov.co/Public/Tendering/OpportunityDetail/Index?noticeUID=CO1.NTC.1766051&amp;isFromPublicArea=True&amp;isModal=False" TargetMode="External"/><Relationship Id="rId113" Type="http://schemas.openxmlformats.org/officeDocument/2006/relationships/hyperlink" Target="https://community.secop.gov.co/Public/Tendering/OpportunityDetail/Index?noticeUID=CO1.NTC.1830723&amp;isFromPublicArea=True&amp;isModal=False" TargetMode="External"/><Relationship Id="rId134" Type="http://schemas.openxmlformats.org/officeDocument/2006/relationships/hyperlink" Target="https://community.secop.gov.co/Public/Tendering/OpportunityDetail/Index?noticeUID=CO1.NTC.1847964&amp;isFromPublicArea=True&amp;isModal=False" TargetMode="External"/><Relationship Id="rId320" Type="http://schemas.openxmlformats.org/officeDocument/2006/relationships/hyperlink" Target="https://community.secop.gov.co/Public/Tendering/OpportunityDetail/Index?noticeUID=CO1.NTC.2251782&amp;isFromPublicArea=True&amp;isModal=False" TargetMode="External"/><Relationship Id="rId80" Type="http://schemas.openxmlformats.org/officeDocument/2006/relationships/hyperlink" Target="https://community.secop.gov.co/Public/Tendering/OpportunityDetail/Index?noticeUID=CO1.NTC.1792408&amp;isFromPublicArea=True&amp;isModal=False" TargetMode="External"/><Relationship Id="rId155" Type="http://schemas.openxmlformats.org/officeDocument/2006/relationships/hyperlink" Target="https://community.secop.gov.co/Public/Tendering/OpportunityDetail/Index?noticeUID=CO1.NTC.1893768&amp;isFromPublicArea=True&amp;isModal=False" TargetMode="External"/><Relationship Id="rId176" Type="http://schemas.openxmlformats.org/officeDocument/2006/relationships/hyperlink" Target="https://community.secop.gov.co/Public/Tendering/OpportunityDetail/Index?noticeUID=CO1.NTC.1913652&amp;isFromPublicArea=True&amp;isModal=False" TargetMode="External"/><Relationship Id="rId197" Type="http://schemas.openxmlformats.org/officeDocument/2006/relationships/hyperlink" Target="https://community.secop.gov.co/Public/Tendering/OpportunityDetail/Index?noticeUID=CO1.NTC.1914992&amp;isFromPublicArea=True&amp;isModal=False" TargetMode="External"/><Relationship Id="rId341" Type="http://schemas.openxmlformats.org/officeDocument/2006/relationships/hyperlink" Target="https://community.secop.gov.co/Public/Tendering/OpportunityDetail/Index?noticeUID=CO1.NTC.2299049&amp;isFromPublicArea=True&amp;isModal=False" TargetMode="External"/><Relationship Id="rId362" Type="http://schemas.openxmlformats.org/officeDocument/2006/relationships/hyperlink" Target="https://community.secop.gov.co/Public/Tendering/OpportunityDetail/Index?noticeUID=CO1.NTC.1708899&amp;isFromPublicArea=True&amp;isModal=true&amp;asPopupView=true" TargetMode="External"/><Relationship Id="rId383" Type="http://schemas.openxmlformats.org/officeDocument/2006/relationships/hyperlink" Target="https://community.secop.gov.co/Public/Tendering/OpportunityDetail/Index?noticeUID=CO1.NTC.2397727&amp;isFromPublicArea=True&amp;isModal=true&amp;asPopupView=true" TargetMode="External"/><Relationship Id="rId418" Type="http://schemas.openxmlformats.org/officeDocument/2006/relationships/hyperlink" Target="https://community.secop.gov.co/Public/Tendering/OpportunityDetail/Index?noticeUID=CO1.NTC.3059384&amp;isFromPublicArea=True&amp;isModal=False" TargetMode="External"/><Relationship Id="rId439" Type="http://schemas.openxmlformats.org/officeDocument/2006/relationships/hyperlink" Target="https://community.secop.gov.co/Public/Tendering/OpportunityDetail/Index?noticeUID=CO1.NTC.3331640&amp;isFromPublicArea=True&amp;isModal=true&amp;asPopupView=true" TargetMode="External"/><Relationship Id="rId201" Type="http://schemas.openxmlformats.org/officeDocument/2006/relationships/hyperlink" Target="https://community.secop.gov.co/Public/Tendering/OpportunityDetail/Index?noticeUID=CO1.NTC.1945104&amp;isFromPublicArea=True&amp;isModal=False" TargetMode="External"/><Relationship Id="rId222" Type="http://schemas.openxmlformats.org/officeDocument/2006/relationships/hyperlink" Target="https://community.secop.gov.co/Public/Tendering/OpportunityDetail/Index?noticeUID=CO1.NTC.1926895&amp;isFromPublicArea=True&amp;isModal=False" TargetMode="External"/><Relationship Id="rId243" Type="http://schemas.openxmlformats.org/officeDocument/2006/relationships/hyperlink" Target="https://community.secop.gov.co/Public/Tendering/OpportunityDetail/Index?noticeUID=CO1.NTC.1947057&amp;isFromPublicArea=True&amp;isModal=False" TargetMode="External"/><Relationship Id="rId264" Type="http://schemas.openxmlformats.org/officeDocument/2006/relationships/hyperlink" Target="https://community.secop.gov.co/Public/Tendering/OpportunityDetail/Index?noticeUID=CO1.NTC.2069595&amp;isFromPublicArea=True&amp;isModal=False" TargetMode="External"/><Relationship Id="rId285" Type="http://schemas.openxmlformats.org/officeDocument/2006/relationships/hyperlink" Target="https://community.secop.gov.co/Public/Tendering/OpportunityDetail/Index?noticeUID=CO1.NTC.2137986&amp;isFromPublicArea=True&amp;isModal=False" TargetMode="External"/><Relationship Id="rId450" Type="http://schemas.openxmlformats.org/officeDocument/2006/relationships/hyperlink" Target="https://community.secop.gov.co/Public/Tendering/OpportunityDetail/Index?noticeUID=CO1.NTC.3364896&amp;isFromPublicArea=True&amp;isModal=true&amp;asPopupView=true" TargetMode="External"/><Relationship Id="rId471" Type="http://schemas.openxmlformats.org/officeDocument/2006/relationships/hyperlink" Target="https://community.secop.gov.co/Public/Tendering/OpportunityDetail/Index?noticeUID=CO1.NTC.3449150&amp;isFromPublicArea=True&amp;isModal=true&amp;asPopupView=true" TargetMode="External"/><Relationship Id="rId506" Type="http://schemas.openxmlformats.org/officeDocument/2006/relationships/printerSettings" Target="../printerSettings/printerSettings1.bin"/><Relationship Id="rId17" Type="http://schemas.openxmlformats.org/officeDocument/2006/relationships/hyperlink" Target="https://community.secop.gov.co/Public/Tendering/OpportunityDetail/Index?noticeUID=CO1.NTC.1715211&amp;isFromPublicArea=True&amp;isModal=true&amp;asPopupView=true" TargetMode="External"/><Relationship Id="rId38" Type="http://schemas.openxmlformats.org/officeDocument/2006/relationships/hyperlink" Target="https://community.secop.gov.co/Public/Tendering/OpportunityDetail/Index?noticeUID=CO1.NTC.1721878&amp;isFromPublicArea=True&amp;isModal=False" TargetMode="External"/><Relationship Id="rId59" Type="http://schemas.openxmlformats.org/officeDocument/2006/relationships/hyperlink" Target="https://community.secop.gov.co/Public/Tendering/OpportunityDetail/Index?noticeUID=CO1.NTC.1751719&amp;isFromPublicArea=True&amp;isModal=False" TargetMode="External"/><Relationship Id="rId103" Type="http://schemas.openxmlformats.org/officeDocument/2006/relationships/hyperlink" Target="https://community.secop.gov.co/Public/Tendering/OpportunityDetail/Index?noticeUID=CO1.NTC.1762445&amp;isFromPublicArea=True&amp;isModal=False" TargetMode="External"/><Relationship Id="rId124" Type="http://schemas.openxmlformats.org/officeDocument/2006/relationships/hyperlink" Target="https://community.secop.gov.co/Public/Tendering/OpportunityDetail/Index?noticeUID=CO1.NTC.1845871&amp;isFromPublicArea=True&amp;isModal=False" TargetMode="External"/><Relationship Id="rId310" Type="http://schemas.openxmlformats.org/officeDocument/2006/relationships/hyperlink" Target="https://community.secop.gov.co/Public/Tendering/OpportunityDetail/Index?noticeUID=CO1.NTC.2246001&amp;isFromPublicArea=True&amp;isModal=False" TargetMode="External"/><Relationship Id="rId492" Type="http://schemas.openxmlformats.org/officeDocument/2006/relationships/hyperlink" Target="https://community.secop.gov.co/Public/Tendering/OpportunityDetail/Index?noticeUID=CO1.NTC.3624410&amp;isFromPublicArea=True&amp;isModal=true&amp;asPopupView=true" TargetMode="External"/><Relationship Id="rId70" Type="http://schemas.openxmlformats.org/officeDocument/2006/relationships/hyperlink" Target="https://community.secop.gov.co/Public/Tendering/OpportunityDetail/Index?noticeUID=CO1.NTC.1762381&amp;isFromPublicArea=True&amp;isModal=False" TargetMode="External"/><Relationship Id="rId91" Type="http://schemas.openxmlformats.org/officeDocument/2006/relationships/hyperlink" Target="https://community.secop.gov.co/Public/Tendering/OpportunityDetail/Index?noticeUID=CO1.NTC.1793606&amp;isFromPublicArea=True&amp;isModal=False" TargetMode="External"/><Relationship Id="rId145" Type="http://schemas.openxmlformats.org/officeDocument/2006/relationships/hyperlink" Target="https://community.secop.gov.co/Public/Tendering/OpportunityDetail/Index?noticeUID=CO1.NTC.1895096&amp;isFromPublicArea=True&amp;isModal=False" TargetMode="External"/><Relationship Id="rId166" Type="http://schemas.openxmlformats.org/officeDocument/2006/relationships/hyperlink" Target="https://community.secop.gov.co/Public/Tendering/OpportunityDetail/Index?noticeUID=CO1.NTC.1901368&amp;isFromPublicArea=True&amp;isModal=False" TargetMode="External"/><Relationship Id="rId187" Type="http://schemas.openxmlformats.org/officeDocument/2006/relationships/hyperlink" Target="https://community.secop.gov.co/Public/Tendering/OpportunityDetail/Index?noticeUID=CO1.NTC.1909034&amp;isFromPublicArea=True&amp;isModal=False" TargetMode="External"/><Relationship Id="rId331" Type="http://schemas.openxmlformats.org/officeDocument/2006/relationships/hyperlink" Target="https://community.secop.gov.co/Public/Tendering/OpportunityDetail/Index?noticeUID=CO1.NTC.2261083&amp;isFromPublicArea=True&amp;isModal=False" TargetMode="External"/><Relationship Id="rId352" Type="http://schemas.openxmlformats.org/officeDocument/2006/relationships/hyperlink" Target="https://community.secop.gov.co/Public/Tendering/ContractNoticePhases/View?PPI=CO1.PPI.16229287&amp;isFromPublicArea=True&amp;isModal=False" TargetMode="External"/><Relationship Id="rId373" Type="http://schemas.openxmlformats.org/officeDocument/2006/relationships/hyperlink" Target="https://community.secop.gov.co/Public/Tendering/OpportunityDetail/Index?noticeUID=CO1.NTC.1709558&amp;isFromPublicArea=True&amp;isModal=true&amp;asPopupView=true" TargetMode="External"/><Relationship Id="rId394" Type="http://schemas.openxmlformats.org/officeDocument/2006/relationships/hyperlink" Target="https://community.secop.gov.co/Public/Tendering/OpportunityDetail/Index?noticeUID=CO1.NTC.2366490&amp;isFromPublicArea=True&amp;isModal=true&amp;asPopupView=true" TargetMode="External"/><Relationship Id="rId408" Type="http://schemas.openxmlformats.org/officeDocument/2006/relationships/hyperlink" Target="https://community.secop.gov.co/Public/Tendering/OpportunityDetail/Index?noticeUID=CO1.NTC.2707364&amp;isFromPublicArea=True&amp;isModal=False" TargetMode="External"/><Relationship Id="rId429" Type="http://schemas.openxmlformats.org/officeDocument/2006/relationships/hyperlink" Target="https://community.secop.gov.co/Public/Tendering/OpportunityDetail/Index?noticeUID=CO1.NTC.3309249&amp;isFromPublicArea=True&amp;isModal=true&amp;asPopupView=true" TargetMode="External"/><Relationship Id="rId1" Type="http://schemas.openxmlformats.org/officeDocument/2006/relationships/hyperlink" Target="https://cdi.gobiernobogota.gov.co/cdi/include/image.php?nombArchivo=7964acefac3c9402bcab9393f10a085c4e905e664b2ab0fd086fa1811110c1925625ccfb7de3ef0319182d9422a2e36e" TargetMode="External"/><Relationship Id="rId212" Type="http://schemas.openxmlformats.org/officeDocument/2006/relationships/hyperlink" Target="https://community.secop.gov.co/Public/Tendering/OpportunityDetail/Index?noticeUID=CO1.NTC.1916980&amp;isFromPublicArea=True&amp;isModal=False" TargetMode="External"/><Relationship Id="rId233" Type="http://schemas.openxmlformats.org/officeDocument/2006/relationships/hyperlink" Target="https://community.secop.gov.co/Public/Tendering/OpportunityDetail/Index?noticeUID=CO1.NTC.1928169&amp;isFromPublicArea=True&amp;isModal=False" TargetMode="External"/><Relationship Id="rId254" Type="http://schemas.openxmlformats.org/officeDocument/2006/relationships/hyperlink" Target="https://community.secop.gov.co/Public/Tendering/OpportunityDetail/Index?noticeUID=CO1.NTC.2002108&amp;isFromPublicArea=True&amp;isModal=False" TargetMode="External"/><Relationship Id="rId440" Type="http://schemas.openxmlformats.org/officeDocument/2006/relationships/hyperlink" Target="https://community.secop.gov.co/Public/Tendering/OpportunityDetail/Index?noticeUID=CO1.NTC.3331640&amp;isFromPublicArea=True&amp;isModal=true&amp;asPopupView=true" TargetMode="External"/><Relationship Id="rId28" Type="http://schemas.openxmlformats.org/officeDocument/2006/relationships/hyperlink" Target="https://community.secop.gov.co/Public/Tendering/OpportunityDetail/Index?noticeUID=CO1.NTC.1733177&amp;isFromPublicArea=True&amp;isModal=False" TargetMode="External"/><Relationship Id="rId49" Type="http://schemas.openxmlformats.org/officeDocument/2006/relationships/hyperlink" Target="https://community.secop.gov.co/Public/Tendering/OpportunityDetail/Index?noticeUID=CO1.NTC.1721688&amp;isFromPublicArea=True&amp;isModal=False" TargetMode="External"/><Relationship Id="rId114" Type="http://schemas.openxmlformats.org/officeDocument/2006/relationships/hyperlink" Target="https://community.secop.gov.co/Public/Tendering/OpportunityDetail/Index?noticeUID=CO1.NTC.1831294&amp;isFromPublicArea=True&amp;isModal=False" TargetMode="External"/><Relationship Id="rId275" Type="http://schemas.openxmlformats.org/officeDocument/2006/relationships/hyperlink" Target="https://community.secop.gov.co/Public/Tendering/OpportunityDetail/Index?noticeUID=CO1.NTC.2128017&amp;isFromPublicArea=True&amp;isModal=False" TargetMode="External"/><Relationship Id="rId296" Type="http://schemas.openxmlformats.org/officeDocument/2006/relationships/hyperlink" Target="https://community.secop.gov.co/Public/Tendering/OpportunityDetail/Index?noticeUID=CO1.NTC.2187670&amp;isFromPublicArea=True&amp;isModal=False" TargetMode="External"/><Relationship Id="rId300" Type="http://schemas.openxmlformats.org/officeDocument/2006/relationships/hyperlink" Target="https://community.secop.gov.co/Public/Tendering/OpportunityDetail/Index?noticeUID=CO1.NTC.2139275&amp;isFromPublicArea=True&amp;isModal=False" TargetMode="External"/><Relationship Id="rId461" Type="http://schemas.openxmlformats.org/officeDocument/2006/relationships/hyperlink" Target="https://community.secop.gov.co/Public/Tendering/OpportunityDetail/Index?noticeUID=CO1.NTC.3331640&amp;isFromPublicArea=True&amp;isModal=true&amp;asPopupView=true" TargetMode="External"/><Relationship Id="rId482" Type="http://schemas.openxmlformats.org/officeDocument/2006/relationships/hyperlink" Target="https://community.secop.gov.co/Public/Tendering/OpportunityDetail/Index?noticeUID=CO1.NTC.3617030&amp;isFromPublicArea=True&amp;isModal=true&amp;asPopupView=true" TargetMode="External"/><Relationship Id="rId60" Type="http://schemas.openxmlformats.org/officeDocument/2006/relationships/hyperlink" Target="https://community.secop.gov.co/Public/Tendering/OpportunityDetail/Index?noticeUID=CO1.NTC.1752162&amp;isFromPublicArea=True&amp;isModal=False" TargetMode="External"/><Relationship Id="rId81" Type="http://schemas.openxmlformats.org/officeDocument/2006/relationships/hyperlink" Target="https://community.secop.gov.co/Public/Tendering/OpportunityDetail/Index?noticeUID=CO1.NTC.1790081&amp;isFromPublicArea=True&amp;isModal=False" TargetMode="External"/><Relationship Id="rId135" Type="http://schemas.openxmlformats.org/officeDocument/2006/relationships/hyperlink" Target="https://community.secop.gov.co/Public/Tendering/OpportunityDetail/Index?noticeUID=CO1.NTC.1846704&amp;isFromPublicArea=True&amp;isModal=False" TargetMode="External"/><Relationship Id="rId156" Type="http://schemas.openxmlformats.org/officeDocument/2006/relationships/hyperlink" Target="https://community.secop.gov.co/Public/Tendering/OpportunityDetail/Index?noticeUID=CO1.NTC.1892688&amp;isFromPublicArea=True&amp;isModal=False" TargetMode="External"/><Relationship Id="rId177" Type="http://schemas.openxmlformats.org/officeDocument/2006/relationships/hyperlink" Target="https://community.secop.gov.co/Public/Tendering/OpportunityDetail/Index?noticeUID=CO1.NTC.1924807&amp;isFromPublicArea=True&amp;isModal=False" TargetMode="External"/><Relationship Id="rId198" Type="http://schemas.openxmlformats.org/officeDocument/2006/relationships/hyperlink" Target="https://community.secop.gov.co/Public/Tendering/OpportunityDetail/Index?noticeUID=CO1.NTC.1914566&amp;isFromPublicArea=True&amp;isModal=False" TargetMode="External"/><Relationship Id="rId321" Type="http://schemas.openxmlformats.org/officeDocument/2006/relationships/hyperlink" Target="https://community.secop.gov.co/Public/Tendering/OpportunityDetail/Index?noticeUID=CO1.NTC.2251516&amp;isFromPublicArea=True&amp;isModal=False" TargetMode="External"/><Relationship Id="rId342" Type="http://schemas.openxmlformats.org/officeDocument/2006/relationships/hyperlink" Target="https://community.secop.gov.co/Public/Tendering/OpportunityDetail/Index?noticeUID=CO1.NTC.2286923&amp;isFromPublicArea=True&amp;isModal=False" TargetMode="External"/><Relationship Id="rId363" Type="http://schemas.openxmlformats.org/officeDocument/2006/relationships/hyperlink" Target="https://community.secop.gov.co/Public/Tendering/OpportunityDetail/Index?noticeUID=CO1.NTC.1709080&amp;isFromPublicArea=True&amp;isModal=true&amp;asPopupView=true" TargetMode="External"/><Relationship Id="rId384" Type="http://schemas.openxmlformats.org/officeDocument/2006/relationships/hyperlink" Target="https://community.secop.gov.co/Public/Tendering/OpportunityDetail/Index?noticeUID=CO1.NTC.2420248&amp;isFromPublicArea=True&amp;isModal=true&amp;asPopupView=true" TargetMode="External"/><Relationship Id="rId419" Type="http://schemas.openxmlformats.org/officeDocument/2006/relationships/hyperlink" Target="https://community.secop.gov.co/Public/Tendering/OpportunityDetail/Index?noticeUID=CO1.NTC.2980638&amp;isFromPublicArea=True&amp;isModal=False" TargetMode="External"/><Relationship Id="rId202" Type="http://schemas.openxmlformats.org/officeDocument/2006/relationships/hyperlink" Target="https://community.secop.gov.co/Public/Tendering/OpportunityDetail/Index?noticeUID=CO1.NTC.1947320&amp;isFromPublicArea=True&amp;isModal=False" TargetMode="External"/><Relationship Id="rId223" Type="http://schemas.openxmlformats.org/officeDocument/2006/relationships/hyperlink" Target="https://community.secop.gov.co/Public/Tendering/OpportunityDetail/Index?noticeUID=CO1.NTC.1926695&amp;isFromPublicArea=True&amp;isModal=False" TargetMode="External"/><Relationship Id="rId244" Type="http://schemas.openxmlformats.org/officeDocument/2006/relationships/hyperlink" Target="https://community.secop.gov.co/Public/Tendering/OpportunityDetail/Index?noticeUID=CO1.NTC.1948854&amp;isFromPublicArea=True&amp;isModal=False" TargetMode="External"/><Relationship Id="rId430" Type="http://schemas.openxmlformats.org/officeDocument/2006/relationships/hyperlink" Target="https://community.secop.gov.co/Public/Tendering/OpportunityDetail/Index?noticeUID=CO1.NTC.3292421&amp;isFromPublicArea=True&amp;isModal=true&amp;asPopupView=true" TargetMode="External"/><Relationship Id="rId18" Type="http://schemas.openxmlformats.org/officeDocument/2006/relationships/hyperlink" Target="https://community.secop.gov.co/Public/Tendering/OpportunityDetail/Index?noticeUID=CO1.NTC.1714541&amp;isFromPublicArea=True&amp;isModal=true&amp;asPopupView=true" TargetMode="External"/><Relationship Id="rId39" Type="http://schemas.openxmlformats.org/officeDocument/2006/relationships/hyperlink" Target="https://community.secop.gov.co/Public/Tendering/OpportunityDetail/Index?noticeUID=CO1.NTC.1725911&amp;isFromPublicArea=True&amp;isModal=False" TargetMode="External"/><Relationship Id="rId265" Type="http://schemas.openxmlformats.org/officeDocument/2006/relationships/hyperlink" Target="https://community.secop.gov.co/Public/Tendering/OpportunityDetail/Index?noticeUID=CO1.NTC.2078227&amp;isFromPublicArea=True&amp;isModal=False" TargetMode="External"/><Relationship Id="rId286" Type="http://schemas.openxmlformats.org/officeDocument/2006/relationships/hyperlink" Target="https://community.secop.gov.co/Public/Tendering/OpportunityDetail/Index?noticeUID=CO1.NTC.2144899&amp;isFromPublicArea=True&amp;isModal=False" TargetMode="External"/><Relationship Id="rId451" Type="http://schemas.openxmlformats.org/officeDocument/2006/relationships/hyperlink" Target="https://community.secop.gov.co/Public/Tendering/OpportunityDetail/Index?noticeUID=CO1.NTC.3350940&amp;isFromPublicArea=True&amp;isModal=true&amp;asPopupView=true" TargetMode="External"/><Relationship Id="rId472" Type="http://schemas.openxmlformats.org/officeDocument/2006/relationships/hyperlink" Target="https://community.secop.gov.co/Public/Tendering/OpportunityDetail/Index?noticeUID=CO1.NTC.3497102&amp;isFromPublicArea=True&amp;isModal=true&amp;asPopupView=true" TargetMode="External"/><Relationship Id="rId493" Type="http://schemas.openxmlformats.org/officeDocument/2006/relationships/hyperlink" Target="https://www.contratos.gov.co/consultas/detalleProceso.do?numConstancia=22-22-51098&amp;g-recaptcha-response=03AD1IbLADh_s_f-oK-3MMME9Uw0LGujH7xdwzURsS1ENKbxoOYq2f9kpOwALUvr97tFabEGVhnBmbx1KHJBY2GVGXGm-RmpfOp4NdKjQMJhrZIHoOPTBXKmJ-yLDA58QTH2fd51TUbycut0kZu-9LUO1GzvqtcWT_cTFRUJFLVCzreNcbt1YmboEFgWXJPfC_5hyWlW0p8q0Z3H4CJgpjProS-vrzUcWprL6kh4J1SZah3mrmDllIXrDvSnlGzR6LHqnea7tYxkdtqVoonI0BAlxH1XxF7Xu7ROgOoDGI9i8H5nqV0Mh83EBC7hYzHB0pl3Vq-LLy7nbXYHgEDEG-gMpgqCPuBnTmtigKjg4WyCvdDyuTHDeztWMe43ONUac0jdqJVJgGvMZPdBOLvVxLCg6u7Kj9bazw2XuyEXHYgo5Mj2lkEFpI-wCLjIezir-fmJAivl2U6fRD2dfv7Y2pYQJuwFbsTkjNOAPW5NA5MIDE9gceyjFi239EP8ORYhPZhLb3EE1mLxmfEYUhdG-pFzSif2eGdo3Wr1KLPB93BS2DTR7awEkvX9u-FB0_1OBD6zmqrYyJ2Jd_-LWAjJ5K1XO-c2Hw3mKX0pVR_4Dkn9QcsCu-JHHi46A" TargetMode="External"/><Relationship Id="rId50" Type="http://schemas.openxmlformats.org/officeDocument/2006/relationships/hyperlink" Target="https://community.secop.gov.co/Public/Tendering/OpportunityDetail/Index?noticeUID=CO1.NTC.1739159&amp;isFromPublicArea=True&amp;isModal=False" TargetMode="External"/><Relationship Id="rId104" Type="http://schemas.openxmlformats.org/officeDocument/2006/relationships/hyperlink" Target="https://community.secop.gov.co/Public/Tendering/OpportunityDetail/Index?noticeUID=CO1.NTC.1792790&amp;isFromPublicArea=True&amp;isModal=False" TargetMode="External"/><Relationship Id="rId125" Type="http://schemas.openxmlformats.org/officeDocument/2006/relationships/hyperlink" Target="https://community.secop.gov.co/Public/Tendering/OpportunityDetail/Index?noticeUID=CO1.NTC.1836218&amp;isFromPublicArea=True&amp;isModal=False" TargetMode="External"/><Relationship Id="rId146" Type="http://schemas.openxmlformats.org/officeDocument/2006/relationships/hyperlink" Target="https://community.secop.gov.co/Public/Tendering/OpportunityDetail/Index?noticeUID=CO1.NTC.1853617&amp;isFromPublicArea=True&amp;isModal=False" TargetMode="External"/><Relationship Id="rId167" Type="http://schemas.openxmlformats.org/officeDocument/2006/relationships/hyperlink" Target="https://community.secop.gov.co/Public/Tendering/OpportunityDetail/Index?noticeUID=CO1.NTC.1900899&amp;isFromPublicArea=True&amp;isModal=False" TargetMode="External"/><Relationship Id="rId188" Type="http://schemas.openxmlformats.org/officeDocument/2006/relationships/hyperlink" Target="https://community.secop.gov.co/Public/Tendering/OpportunityDetail/Index?noticeUID=CO1.NTC.1902327&amp;isFromPublicArea=True&amp;isModal=False" TargetMode="External"/><Relationship Id="rId311" Type="http://schemas.openxmlformats.org/officeDocument/2006/relationships/hyperlink" Target="https://community.secop.gov.co/Public/Tendering/OpportunityDetail/Index?noticeUID=CO1.NTC.2203149&amp;isFromPublicArea=True&amp;isModal=False" TargetMode="External"/><Relationship Id="rId332" Type="http://schemas.openxmlformats.org/officeDocument/2006/relationships/hyperlink" Target="https://community.secop.gov.co/Public/Tendering/OpportunityDetail/Index?noticeUID=CO1.NTC.2258863&amp;isFromPublicArea=True&amp;isModal=False" TargetMode="External"/><Relationship Id="rId353" Type="http://schemas.openxmlformats.org/officeDocument/2006/relationships/hyperlink" Target="https://community.secop.gov.co/Public/Tendering/OpportunityDetail/Index?noticeUID=CO1.NTC.2453931&amp;isFromPublicArea=True&amp;isModal=true&amp;asPopupView=true" TargetMode="External"/><Relationship Id="rId374" Type="http://schemas.openxmlformats.org/officeDocument/2006/relationships/hyperlink" Target="https://community.secop.gov.co/Public/Tendering/OpportunityDetail/Index?noticeUID=CO1.NTC.1708992&amp;isFromPublicArea=True&amp;isModal=true&amp;asPopupView=true" TargetMode="External"/><Relationship Id="rId395" Type="http://schemas.openxmlformats.org/officeDocument/2006/relationships/hyperlink" Target="https://community.secop.gov.co/Public/Tendering/OpportunityDetail/Index?noticeUID=CO1.NTC.2427277&amp;isFromPublicArea=True&amp;isModal=true&amp;asPopupView=true" TargetMode="External"/><Relationship Id="rId409" Type="http://schemas.openxmlformats.org/officeDocument/2006/relationships/hyperlink" Target="https://community.secop.gov.co/Public/Tendering/OpportunityDetail/Index?noticeUID=CO1.NTC.2767388&amp;isFromPublicArea=True&amp;isModal=true&amp;asPopupView=true" TargetMode="External"/><Relationship Id="rId71" Type="http://schemas.openxmlformats.org/officeDocument/2006/relationships/hyperlink" Target="https://community.secop.gov.co/Public/Tendering/OpportunityDetail/Index?noticeUID=CO1.NTC.1766881&amp;isFromPublicArea=True&amp;isModal=False" TargetMode="External"/><Relationship Id="rId92" Type="http://schemas.openxmlformats.org/officeDocument/2006/relationships/hyperlink" Target="https://community.secop.gov.co/Public/Tendering/OpportunityDetail/Index?noticeUID=CO1.NTC.1795184&amp;isFromPublicArea=True&amp;isModal=False" TargetMode="External"/><Relationship Id="rId213" Type="http://schemas.openxmlformats.org/officeDocument/2006/relationships/hyperlink" Target="https://community.secop.gov.co/Public/Tendering/OpportunityDetail/Index?noticeUID=CO1.NTC.1917520&amp;isFromPublicArea=True&amp;isModal=False" TargetMode="External"/><Relationship Id="rId234" Type="http://schemas.openxmlformats.org/officeDocument/2006/relationships/hyperlink" Target="https://community.secop.gov.co/Public/Tendering/OpportunityDetail/Index?noticeUID=CO1.NTC.1929517&amp;isFromPublicArea=True&amp;isModal=False" TargetMode="External"/><Relationship Id="rId420" Type="http://schemas.openxmlformats.org/officeDocument/2006/relationships/hyperlink" Target="https://community.secop.gov.co/Public/Tendering/OpportunityDetail/Index?noticeUID=CO1.NTC.2979231&amp;isFromPublicArea=True&amp;isModal=False" TargetMode="External"/><Relationship Id="rId2" Type="http://schemas.openxmlformats.org/officeDocument/2006/relationships/hyperlink" Target="https://cdi.gobiernobogota.gov.co/cdi/include/image.php?nombArchivo=7964acefac3c9402bcab9393f10a085c4e905e664b2ab0fd086fa1811110c1925625ccfb7de3ef0319182d9422a2e36e" TargetMode="External"/><Relationship Id="rId29" Type="http://schemas.openxmlformats.org/officeDocument/2006/relationships/hyperlink" Target="https://community.secop.gov.co/Public/Tendering/OpportunityDetail/Index?noticeUID=CO1.NTC.1730451&amp;isFromPublicArea=True&amp;isModal=False" TargetMode="External"/><Relationship Id="rId255" Type="http://schemas.openxmlformats.org/officeDocument/2006/relationships/hyperlink" Target="https://community.secop.gov.co/Public/Tendering/OpportunityDetail/Index?noticeUID=CO1.NTC.1989210&amp;isFromPublicArea=True&amp;isModal=False" TargetMode="External"/><Relationship Id="rId276" Type="http://schemas.openxmlformats.org/officeDocument/2006/relationships/hyperlink" Target="https://community.secop.gov.co/Public/Tendering/OpportunityDetail/Index?noticeUID=CO1.NTC.2128536&amp;isFromPublicArea=True&amp;isModal=False" TargetMode="External"/><Relationship Id="rId297" Type="http://schemas.openxmlformats.org/officeDocument/2006/relationships/hyperlink" Target="https://community.secop.gov.co/Public/Tendering/OpportunityDetail/Index?noticeUID=CO1.NTC.2197975&amp;isFromPublicArea=True&amp;isModal=False" TargetMode="External"/><Relationship Id="rId441" Type="http://schemas.openxmlformats.org/officeDocument/2006/relationships/hyperlink" Target="https://community.secop.gov.co/Public/Tendering/OpportunityDetail/Index?noticeUID=CO1.NTC.3324168&amp;isFromPublicArea=True&amp;isModal=true&amp;asPopupView=true" TargetMode="External"/><Relationship Id="rId462" Type="http://schemas.openxmlformats.org/officeDocument/2006/relationships/hyperlink" Target="https://community.secop.gov.co/Public/Tendering/OpportunityDetail/Index?noticeUID=CO1.NTC.2602121&amp;isFromPublicArea=True&amp;isModal=False" TargetMode="External"/><Relationship Id="rId483" Type="http://schemas.openxmlformats.org/officeDocument/2006/relationships/hyperlink" Target="https://community.secop.gov.co/Public/Tendering/OpportunityDetail/Index?noticeUID=CO1.NTC.3562226&amp;isFromPublicArea=True&amp;isModal=true&amp;asPopupView=true" TargetMode="External"/><Relationship Id="rId40" Type="http://schemas.openxmlformats.org/officeDocument/2006/relationships/hyperlink" Target="https://community.secop.gov.co/Public/Tendering/OpportunityDetail/Index?noticeUID=CO1.NTC.1722529&amp;isFromPublicArea=True&amp;isModal=False" TargetMode="External"/><Relationship Id="rId115" Type="http://schemas.openxmlformats.org/officeDocument/2006/relationships/hyperlink" Target="https://community.secop.gov.co/Public/Tendering/OpportunityDetail/Index?noticeUID=CO1.NTC.1838657&amp;isFromPublicArea=True&amp;isModal=False" TargetMode="External"/><Relationship Id="rId136" Type="http://schemas.openxmlformats.org/officeDocument/2006/relationships/hyperlink" Target="https://community.secop.gov.co/Public/Tendering/OpportunityDetail/Index?noticeUID=CO1.NTC.1848907&amp;isFromPublicArea=True&amp;isModal=False" TargetMode="External"/><Relationship Id="rId157" Type="http://schemas.openxmlformats.org/officeDocument/2006/relationships/hyperlink" Target="https://community.secop.gov.co/Public/Tendering/OpportunityDetail/Index?noticeUID=CO1.NTC.1893544&amp;isFromPublicArea=True&amp;isModal=False" TargetMode="External"/><Relationship Id="rId178" Type="http://schemas.openxmlformats.org/officeDocument/2006/relationships/hyperlink" Target="https://community.secop.gov.co/Public/Tendering/OpportunityDetail/Index?noticeUID=CO1.NTC.1913537&amp;isFromPublicArea=True&amp;isModal=False" TargetMode="External"/><Relationship Id="rId301" Type="http://schemas.openxmlformats.org/officeDocument/2006/relationships/hyperlink" Target="https://community.secop.gov.co/Public/Tendering/OpportunityDetail/Index?noticeUID=CO1.NTC.2139275&amp;isFromPublicArea=True&amp;isModal=False" TargetMode="External"/><Relationship Id="rId322" Type="http://schemas.openxmlformats.org/officeDocument/2006/relationships/hyperlink" Target="https://community.secop.gov.co/Public/Tendering/OpportunityDetail/Index?noticeUID=CO1.NTC.2252113&amp;isFromPublicArea=True&amp;isModal=False" TargetMode="External"/><Relationship Id="rId343" Type="http://schemas.openxmlformats.org/officeDocument/2006/relationships/hyperlink" Target="https://community.secop.gov.co/Public/Tendering/OpportunityDetail/Index?noticeUID=CO1.NTC.2287115&amp;isFromPublicArea=True&amp;isModal=False" TargetMode="External"/><Relationship Id="rId364" Type="http://schemas.openxmlformats.org/officeDocument/2006/relationships/hyperlink" Target="https://community.secop.gov.co/Public/Tendering/OpportunityDetail/Index?noticeUID=CO1.NTC.1708906&amp;isFromPublicArea=True&amp;isModal=true&amp;asPopupView=true" TargetMode="External"/><Relationship Id="rId61" Type="http://schemas.openxmlformats.org/officeDocument/2006/relationships/hyperlink" Target="https://community.secop.gov.co/Public/Tendering/OpportunityDetail/Index?noticeUID=CO1.NTC.1752272&amp;isFromPublicArea=True&amp;isModal=False" TargetMode="External"/><Relationship Id="rId82" Type="http://schemas.openxmlformats.org/officeDocument/2006/relationships/hyperlink" Target="https://community.secop.gov.co/Public/Tendering/OpportunityDetail/Index?noticeUID=CO1.NTC.1793224&amp;isFromPublicArea=True&amp;isModal=False" TargetMode="External"/><Relationship Id="rId199" Type="http://schemas.openxmlformats.org/officeDocument/2006/relationships/hyperlink" Target="https://community.secop.gov.co/Public/Tendering/OpportunityDetail/Index?noticeUID=CO1.NTC.1915244&amp;isFromPublicArea=True&amp;isModal=False" TargetMode="External"/><Relationship Id="rId203" Type="http://schemas.openxmlformats.org/officeDocument/2006/relationships/hyperlink" Target="https://community.secop.gov.co/Public/Tendering/OpportunityDetail/Index?noticeUID=CO1.NTC.1916738&amp;isFromPublicArea=True&amp;isModal=False" TargetMode="External"/><Relationship Id="rId385" Type="http://schemas.openxmlformats.org/officeDocument/2006/relationships/hyperlink" Target="https://community.secop.gov.co/Public/Tendering/OpportunityDetail/Index?noticeUID=CO1.NTC.2434222&amp;isFromPublicArea=True&amp;isModal=true&amp;asPopupView=true" TargetMode="External"/><Relationship Id="rId19" Type="http://schemas.openxmlformats.org/officeDocument/2006/relationships/hyperlink" Target="https://community.secop.gov.co/Public/Tendering/OpportunityDetail/Index?noticeUID=CO1.NTC.1714543&amp;isFromPublicArea=True&amp;isModal=true&amp;asPopupView=true" TargetMode="External"/><Relationship Id="rId224" Type="http://schemas.openxmlformats.org/officeDocument/2006/relationships/hyperlink" Target="https://community.secop.gov.co/Public/Tendering/OpportunityDetail/Index?noticeUID=CO1.NTC.1926983&amp;isFromPublicArea=True&amp;isModal=False" TargetMode="External"/><Relationship Id="rId245" Type="http://schemas.openxmlformats.org/officeDocument/2006/relationships/hyperlink" Target="https://community.secop.gov.co/Public/Tendering/OpportunityDetail/Index?noticeUID=CO1.NTC.1947941&amp;isFromPublicArea=True&amp;isModal=False" TargetMode="External"/><Relationship Id="rId266" Type="http://schemas.openxmlformats.org/officeDocument/2006/relationships/hyperlink" Target="https://community.secop.gov.co/Public/Tendering/OpportunityDetail/Index?noticeUID=CO1.NTC.2079644&amp;isFromPublicArea=True&amp;isModal=False" TargetMode="External"/><Relationship Id="rId287" Type="http://schemas.openxmlformats.org/officeDocument/2006/relationships/hyperlink" Target="https://community.secop.gov.co/Public/Tendering/OpportunityDetail/Index?noticeUID=CO1.NTC.2146629&amp;isFromPublicArea=True&amp;isModal=False" TargetMode="External"/><Relationship Id="rId410" Type="http://schemas.openxmlformats.org/officeDocument/2006/relationships/hyperlink" Target="https://community.secop.gov.co/Public/Tendering/OpportunityDetail/Index?noticeUID=CO1.NTC.2678743&amp;isFromPublicArea=True&amp;isModal=true&amp;asPopupView=true" TargetMode="External"/><Relationship Id="rId431" Type="http://schemas.openxmlformats.org/officeDocument/2006/relationships/hyperlink" Target="https://community.secop.gov.co/Public/Tendering/OpportunityDetail/Index?noticeUID=CO1.NTC.3295935&amp;isFromPublicArea=True&amp;isModal=true&amp;asPopupView=true" TargetMode="External"/><Relationship Id="rId452" Type="http://schemas.openxmlformats.org/officeDocument/2006/relationships/hyperlink" Target="https://community.secop.gov.co/Public/Tendering/OpportunityDetail/Index?noticeUID=CO1.NTC.3350944&amp;isFromPublicArea=True&amp;isModal=true&amp;asPopupView=true" TargetMode="External"/><Relationship Id="rId473" Type="http://schemas.openxmlformats.org/officeDocument/2006/relationships/hyperlink" Target="https://community.secop.gov.co/Public/Tendering/OpportunityDetail/Index?noticeUID=CO1.NTC.3566603&amp;isFromPublicArea=True&amp;isModal=true&amp;asPopupView=true" TargetMode="External"/><Relationship Id="rId494" Type="http://schemas.openxmlformats.org/officeDocument/2006/relationships/hyperlink" Target="https://community.secop.gov.co/Public/Tendering/OpportunityDetail/Index?noticeUID=CO1.NTC.3569349&amp;isFromPublicArea=True&amp;isModal=true&amp;asPopupView=true" TargetMode="External"/><Relationship Id="rId30" Type="http://schemas.openxmlformats.org/officeDocument/2006/relationships/hyperlink" Target="https://community.secop.gov.co/Public/Tendering/OpportunityDetail/Index?noticeUID=CO1.NTC.1730471&amp;isFromPublicArea=True&amp;isModal=False" TargetMode="External"/><Relationship Id="rId105" Type="http://schemas.openxmlformats.org/officeDocument/2006/relationships/hyperlink" Target="https://community.secop.gov.co/Public/Tendering/OpportunityDetail/Index?noticeUID=CO1.NTC.1829527&amp;isFromPublicArea=True&amp;isModal=False" TargetMode="External"/><Relationship Id="rId126" Type="http://schemas.openxmlformats.org/officeDocument/2006/relationships/hyperlink" Target="https://community.secop.gov.co/Public/Tendering/OpportunityDetail/Index?noticeUID=CO1.NTC.1835692&amp;isFromPublicArea=True&amp;isModal=False" TargetMode="External"/><Relationship Id="rId147" Type="http://schemas.openxmlformats.org/officeDocument/2006/relationships/hyperlink" Target="https://community.secop.gov.co/Public/Tendering/OpportunityDetail/Index?noticeUID=CO1.NTC.1853804&amp;isFromPublicArea=True&amp;isModal=False" TargetMode="External"/><Relationship Id="rId168" Type="http://schemas.openxmlformats.org/officeDocument/2006/relationships/hyperlink" Target="https://community.secop.gov.co/Public/Tendering/OpportunityDetail/Index?noticeUID=CO1.NTC.1901482&amp;isFromPublicArea=True&amp;isModal=False" TargetMode="External"/><Relationship Id="rId312" Type="http://schemas.openxmlformats.org/officeDocument/2006/relationships/hyperlink" Target="https://community.secop.gov.co/Public/Tendering/OpportunityDetail/Index?noticeUID=CO1.NTC.2250920&amp;isFromPublicArea=True&amp;isModal=False" TargetMode="External"/><Relationship Id="rId333" Type="http://schemas.openxmlformats.org/officeDocument/2006/relationships/hyperlink" Target="https://community.secop.gov.co/Public/Tendering/OpportunityDetail/Index?noticeUID=CO1.NTC.2263660&amp;isFromPublicArea=True&amp;isModal=False" TargetMode="External"/><Relationship Id="rId354" Type="http://schemas.openxmlformats.org/officeDocument/2006/relationships/hyperlink" Target="https://community.secop.gov.co/Public/Tendering/OpportunityDetail/Index?noticeUID=CO1.NTC.2473811&amp;isFromPublicArea=True&amp;isModal=true&amp;asPopupView=true" TargetMode="External"/><Relationship Id="rId51" Type="http://schemas.openxmlformats.org/officeDocument/2006/relationships/hyperlink" Target="https://community.secop.gov.co/Public/Tendering/OpportunityDetail/Index?noticeUID=CO1.NTC.1739422&amp;isFromPublicArea=True&amp;isModal=False" TargetMode="External"/><Relationship Id="rId72" Type="http://schemas.openxmlformats.org/officeDocument/2006/relationships/hyperlink" Target="https://community.secop.gov.co/Public/Tendering/OpportunityDetail/Index?noticeUID=CO1.NTC.1770588&amp;isFromPublicArea=True&amp;isModal=False" TargetMode="External"/><Relationship Id="rId93" Type="http://schemas.openxmlformats.org/officeDocument/2006/relationships/hyperlink" Target="https://community.secop.gov.co/Public/Tendering/OpportunityDetail/Index?noticeUID=CO1.NTC.1793932&amp;isFromPublicArea=True&amp;isModal=False" TargetMode="External"/><Relationship Id="rId189" Type="http://schemas.openxmlformats.org/officeDocument/2006/relationships/hyperlink" Target="https://community.secop.gov.co/Public/Tendering/OpportunityDetail/Index?noticeUID=CO1.NTC.1905479&amp;isFromPublicArea=True&amp;isModal=False" TargetMode="External"/><Relationship Id="rId375" Type="http://schemas.openxmlformats.org/officeDocument/2006/relationships/hyperlink" Target="https://community.secop.gov.co/Public/Tendering/OpportunityDetail/Index?noticeUID=CO1.NTC.1708907&amp;isFromPublicArea=True&amp;isModal=true&amp;asPopupView=true" TargetMode="External"/><Relationship Id="rId396" Type="http://schemas.openxmlformats.org/officeDocument/2006/relationships/hyperlink" Target="https://community.secop.gov.co/Public/Tendering/OpportunityDetail/Index?noticeUID=CO1.NTC.2589369&amp;isFromPublicArea=True&amp;isModal=true&amp;asPopupView=true" TargetMode="External"/><Relationship Id="rId3" Type="http://schemas.openxmlformats.org/officeDocument/2006/relationships/hyperlink" Target="https://cdi.gobiernobogota.gov.co/cdi/include/image.php?nombArchivo=7964acefac3c9402bcab9393f10a085c4e905e664b2ab0fd086fa1811110c1925625ccfb7de3ef0319182d9422a2e36e" TargetMode="External"/><Relationship Id="rId214" Type="http://schemas.openxmlformats.org/officeDocument/2006/relationships/hyperlink" Target="https://community.secop.gov.co/Public/Tendering/OpportunityDetail/Index?noticeUID=CO1.NTC.1927275&amp;isFromPublicArea=True&amp;isModal=False" TargetMode="External"/><Relationship Id="rId235" Type="http://schemas.openxmlformats.org/officeDocument/2006/relationships/hyperlink" Target="https://community.secop.gov.co/Public/Tendering/OpportunityDetail/Index?noticeUID=CO1.NTC.1933241&amp;isFromPublicArea=True&amp;isModal=False" TargetMode="External"/><Relationship Id="rId256" Type="http://schemas.openxmlformats.org/officeDocument/2006/relationships/hyperlink" Target="https://community.secop.gov.co/Public/Tendering/OpportunityDetail/Index?noticeUID=CO1.NTC.2003107&amp;isFromPublicArea=True&amp;isModal=False" TargetMode="External"/><Relationship Id="rId277" Type="http://schemas.openxmlformats.org/officeDocument/2006/relationships/hyperlink" Target="https://community.secop.gov.co/Public/Tendering/OpportunityDetail/Index?noticeUID=CO1.NTC.2130499&amp;isFromPublicArea=True&amp;isModal=False" TargetMode="External"/><Relationship Id="rId298" Type="http://schemas.openxmlformats.org/officeDocument/2006/relationships/hyperlink" Target="https://community.secop.gov.co/Public/Tendering/OpportunityDetail/Index?noticeUID=CO1.NTC.2204348&amp;isFromPublicArea=True&amp;isModal=False" TargetMode="External"/><Relationship Id="rId400" Type="http://schemas.openxmlformats.org/officeDocument/2006/relationships/hyperlink" Target="https://community.secop.gov.co/Public/Tendering/OpportunityDetail/Index?noticeUID=CO1.NTC.2783606&amp;isFromPublicArea=True&amp;isModal=true&amp;asPopupView=true" TargetMode="External"/><Relationship Id="rId421" Type="http://schemas.openxmlformats.org/officeDocument/2006/relationships/hyperlink" Target="https://community.secop.gov.co/Public/Tendering/OpportunityDetail/Index?noticeUID=CO1.NTC.3059852&amp;isFromPublicArea=True&amp;isModal=False" TargetMode="External"/><Relationship Id="rId442" Type="http://schemas.openxmlformats.org/officeDocument/2006/relationships/hyperlink" Target="https://www.secop.gov.co/CO1ContractsManagement/Tendering/ProcurementContractEdit/View?docUniqueIdentifier=CO1.PCCNTR.3312966&amp;prevCtxUrl=https%3a%2f%2fwww.secop.gov.co%2fCO1ContractsManagement%2fTendering%2fProcurementContractManagement%2fIndex&amp;prevCtxLbl=Contratos" TargetMode="External"/><Relationship Id="rId463" Type="http://schemas.openxmlformats.org/officeDocument/2006/relationships/hyperlink" Target="https://community.secop.gov.co/Public/Tendering/OpportunityDetail/Index?noticeUID=CO1.NTC.3436185&amp;isFromPublicArea=True&amp;isModal=true&amp;asPopupView=true" TargetMode="External"/><Relationship Id="rId484" Type="http://schemas.openxmlformats.org/officeDocument/2006/relationships/hyperlink" Target="https://community.secop.gov.co/Public/Tendering/OpportunityDetail/Index?noticeUID=CO1.NTC.3415961&amp;isFromPublicArea=True&amp;isModal=true&amp;asPopupView=true" TargetMode="External"/><Relationship Id="rId116" Type="http://schemas.openxmlformats.org/officeDocument/2006/relationships/hyperlink" Target="https://community.secop.gov.co/Public/Tendering/OpportunityDetail/Index?noticeUID=CO1.NTC.1830410&amp;isFromPublicArea=True&amp;isModal=False" TargetMode="External"/><Relationship Id="rId137" Type="http://schemas.openxmlformats.org/officeDocument/2006/relationships/hyperlink" Target="https://community.secop.gov.co/Public/Tendering/OpportunityDetail/Index?noticeUID=CO1.NTC.1846661&amp;isFromPublicArea=True&amp;isModal=False" TargetMode="External"/><Relationship Id="rId158" Type="http://schemas.openxmlformats.org/officeDocument/2006/relationships/hyperlink" Target="https://community.secop.gov.co/Public/Tendering/OpportunityDetail/Index?noticeUID=CO1.NTC.1895747&amp;isFromPublicArea=True&amp;isModal=False" TargetMode="External"/><Relationship Id="rId302" Type="http://schemas.openxmlformats.org/officeDocument/2006/relationships/hyperlink" Target="https://community.secop.gov.co/Public/Tendering/OpportunityDetail/Index?noticeUID=CO1.NTC.2150305&amp;isFromPublicArea=True&amp;isModal=False" TargetMode="External"/><Relationship Id="rId323" Type="http://schemas.openxmlformats.org/officeDocument/2006/relationships/hyperlink" Target="https://community.secop.gov.co/Public/Tendering/OpportunityDetail/Index?noticeUID=CO1.NTC.2252087&amp;isFromPublicArea=True&amp;isModal=False" TargetMode="External"/><Relationship Id="rId344" Type="http://schemas.openxmlformats.org/officeDocument/2006/relationships/hyperlink" Target="https://community.secop.gov.co/Public/Tendering/OpportunityDetail/Index?noticeUID=CO1.NTC.2293166&amp;isFromPublicArea=True&amp;isModal=False" TargetMode="External"/><Relationship Id="rId20" Type="http://schemas.openxmlformats.org/officeDocument/2006/relationships/hyperlink" Target="https://community.secop.gov.co/Public/Tendering/OpportunityDetail/Index?noticeUID=CO1.NTC.1712825&amp;isFromPublicArea=True&amp;isModal=true&amp;asPopupView=true" TargetMode="External"/><Relationship Id="rId41" Type="http://schemas.openxmlformats.org/officeDocument/2006/relationships/hyperlink" Target="https://community.secop.gov.co/Public/Tendering/OpportunityDetail/Index?noticeUID=CO1.NTC.1726723&amp;isFromPublicArea=True&amp;isModal=False" TargetMode="External"/><Relationship Id="rId62" Type="http://schemas.openxmlformats.org/officeDocument/2006/relationships/hyperlink" Target="https://community.secop.gov.co/Public/Tendering/OpportunityDetail/Index?noticeUID=CO1.NTC.1752807&amp;isFromPublicArea=True&amp;isModal=False" TargetMode="External"/><Relationship Id="rId83" Type="http://schemas.openxmlformats.org/officeDocument/2006/relationships/hyperlink" Target="https://community.secop.gov.co/Public/Tendering/OpportunityDetail/Index?noticeUID=CO1.NTC.1788955&amp;isFromPublicArea=True&amp;isModal=False" TargetMode="External"/><Relationship Id="rId179" Type="http://schemas.openxmlformats.org/officeDocument/2006/relationships/hyperlink" Target="https://community.secop.gov.co/Public/Tendering/OpportunityDetail/Index?noticeUID=CO1.NTC.1912354&amp;isFromPublicArea=True&amp;isModal=False" TargetMode="External"/><Relationship Id="rId365" Type="http://schemas.openxmlformats.org/officeDocument/2006/relationships/hyperlink" Target="https://community.secop.gov.co/Public/Tendering/OpportunityDetail/Index?noticeUID=CO1.NTC.1709696&amp;isFromPublicArea=True&amp;isModal=true&amp;asPopupView=true" TargetMode="External"/><Relationship Id="rId386" Type="http://schemas.openxmlformats.org/officeDocument/2006/relationships/hyperlink" Target="https://community.secop.gov.co/Public/Tendering/OpportunityDetail/Index?noticeUID=CO1.NTC.2436185&amp;isFromPublicArea=True&amp;isModal=true&amp;asPopupView=true" TargetMode="External"/><Relationship Id="rId190" Type="http://schemas.openxmlformats.org/officeDocument/2006/relationships/hyperlink" Target="https://community.secop.gov.co/Public/Tendering/OpportunityDetail/Index?noticeUID=CO1.NTC.1905591&amp;isFromPublicArea=True&amp;isModal=False" TargetMode="External"/><Relationship Id="rId204" Type="http://schemas.openxmlformats.org/officeDocument/2006/relationships/hyperlink" Target="https://community.secop.gov.co/Public/Tendering/OpportunityDetail/Index?noticeUID=CO1.NTC.1920455&amp;isFromPublicArea=True&amp;isModal=False" TargetMode="External"/><Relationship Id="rId225" Type="http://schemas.openxmlformats.org/officeDocument/2006/relationships/hyperlink" Target="https://community.secop.gov.co/Public/Tendering/OpportunityDetail/Index?noticeUID=CO1.NTC.1927352&amp;isFromPublicArea=True&amp;isModal=False" TargetMode="External"/><Relationship Id="rId246" Type="http://schemas.openxmlformats.org/officeDocument/2006/relationships/hyperlink" Target="https://community.secop.gov.co/Public/Tendering/OpportunityDetail/Index?noticeUID=CO1.NTC.1966142&amp;isFromPublicArea=True&amp;isModal=False" TargetMode="External"/><Relationship Id="rId267" Type="http://schemas.openxmlformats.org/officeDocument/2006/relationships/hyperlink" Target="https://community.secop.gov.co/Public/Tendering/OpportunityDetail/Index?noticeUID=CO1.NTC.2079816&amp;isFromPublicArea=True&amp;isModal=False" TargetMode="External"/><Relationship Id="rId288" Type="http://schemas.openxmlformats.org/officeDocument/2006/relationships/hyperlink" Target="https://community.secop.gov.co/Public/Tendering/OpportunityDetail/Index?noticeUID=CO1.NTC.2146647&amp;isFromPublicArea=True&amp;isModal=False" TargetMode="External"/><Relationship Id="rId411" Type="http://schemas.openxmlformats.org/officeDocument/2006/relationships/hyperlink" Target="https://community.secop.gov.co/Public/Tendering/OpportunityDetail/Index?noticeUID=CO1.NTC.2745527&amp;isFromPublicArea=True&amp;isModal=true&amp;asPopupView=true" TargetMode="External"/><Relationship Id="rId432" Type="http://schemas.openxmlformats.org/officeDocument/2006/relationships/hyperlink" Target="https://community.secop.gov.co/Public/Tendering/OpportunityDetail/Index?noticeUID=CO1.NTC.3299312&amp;isFromPublicArea=True&amp;isModal=true&amp;asPopupView=true" TargetMode="External"/><Relationship Id="rId453" Type="http://schemas.openxmlformats.org/officeDocument/2006/relationships/hyperlink" Target="https://community.secop.gov.co/Public/Tendering/OpportunityDetail/Index?noticeUID=CO1.NTC.3352411&amp;isFromPublicArea=True&amp;isModal=true&amp;asPopupView=true" TargetMode="External"/><Relationship Id="rId474" Type="http://schemas.openxmlformats.org/officeDocument/2006/relationships/hyperlink" Target="https://community.secop.gov.co/Public/Tendering/OpportunityDetail/Index?noticeUID=CO1.NTC.3524253&amp;isFromPublicArea=True&amp;isModal=true&amp;asPopupView=true" TargetMode="External"/><Relationship Id="rId106" Type="http://schemas.openxmlformats.org/officeDocument/2006/relationships/hyperlink" Target="https://community.secop.gov.co/Public/Tendering/OpportunityDetail/Index?noticeUID=CO1.NTC.1803720&amp;isFromPublicArea=True&amp;isModal=False" TargetMode="External"/><Relationship Id="rId127" Type="http://schemas.openxmlformats.org/officeDocument/2006/relationships/hyperlink" Target="https://community.secop.gov.co/Public/Tendering/OpportunityDetail/Index?noticeUID=CO1.NTC.1835574&amp;isFromPublicArea=True&amp;isModal=False" TargetMode="External"/><Relationship Id="rId313" Type="http://schemas.openxmlformats.org/officeDocument/2006/relationships/hyperlink" Target="https://community.secop.gov.co/Public/Tendering/OpportunityDetail/Index?noticeUID=CO1.NTC.2251518&amp;isFromPublicArea=True&amp;isModal=False" TargetMode="External"/><Relationship Id="rId495" Type="http://schemas.openxmlformats.org/officeDocument/2006/relationships/hyperlink" Target="https://www.contratos.gov.co/consultas/detalleProceso.do?numConstancia=23-22-54113" TargetMode="External"/><Relationship Id="rId10" Type="http://schemas.openxmlformats.org/officeDocument/2006/relationships/hyperlink" Target="https://cdi.gobiernobogota.gov.co/cdi/include/image.php?nombArchivo=7964acefac3c9402bcab9393f10a085c7f4e72b997078c4b2bb19c0a6fd1f6df4b27937bed9507db8da2cf28eec2b768" TargetMode="External"/><Relationship Id="rId31" Type="http://schemas.openxmlformats.org/officeDocument/2006/relationships/hyperlink" Target="https://community.secop.gov.co/Public/Tendering/OpportunityDetail/Index?noticeUID=CO1.NTC.1720695&amp;isFromPublicArea=True&amp;isModal=False" TargetMode="External"/><Relationship Id="rId52" Type="http://schemas.openxmlformats.org/officeDocument/2006/relationships/hyperlink" Target="https://community.secop.gov.co/Public/Tendering/OpportunityDetail/Index?noticeUID=CO1.NTC.1739035&amp;isFromPublicArea=True&amp;isModal=False" TargetMode="External"/><Relationship Id="rId73" Type="http://schemas.openxmlformats.org/officeDocument/2006/relationships/hyperlink" Target="https://community.secop.gov.co/Public/Tendering/OpportunityDetail/Index?noticeUID=CO1.NTC.1777708&amp;isFromPublicArea=True&amp;isModal=False" TargetMode="External"/><Relationship Id="rId94" Type="http://schemas.openxmlformats.org/officeDocument/2006/relationships/hyperlink" Target="https://community.secop.gov.co/Public/Tendering/OpportunityDetail/Index?noticeUID=CO1.NTC.1793924&amp;isFromPublicArea=True&amp;isModal=False" TargetMode="External"/><Relationship Id="rId148" Type="http://schemas.openxmlformats.org/officeDocument/2006/relationships/hyperlink" Target="https://community.secop.gov.co/Public/Tendering/OpportunityDetail/Index?noticeUID=CO1.NTC.1874732&amp;isFromPublicArea=True&amp;isModal=False" TargetMode="External"/><Relationship Id="rId169" Type="http://schemas.openxmlformats.org/officeDocument/2006/relationships/hyperlink" Target="https://community.secop.gov.co/Public/Tendering/OpportunityDetail/Index?noticeUID=CO1.NTC.1901488&amp;isFromPublicArea=True&amp;isModal=False" TargetMode="External"/><Relationship Id="rId334" Type="http://schemas.openxmlformats.org/officeDocument/2006/relationships/hyperlink" Target="https://community.secop.gov.co/Public/Tendering/OpportunityDetail/Index?noticeUID=CO1.NTC.2269651&amp;isFromPublicArea=True&amp;isModal=False" TargetMode="External"/><Relationship Id="rId355" Type="http://schemas.openxmlformats.org/officeDocument/2006/relationships/hyperlink" Target="https://www.secop.gov.co/CO1ContractsManagement/Tendering/ProcurementContractEdit/View?Id=1400701&amp;prevCtxUrl=https%3a%2f%2fwww.secop.gov.co%3a443%2fCO1Marketplace%2fGlobalSearch%2fGlobalSearch%2fIndex%3fallWords2Search%3d513-2021" TargetMode="External"/><Relationship Id="rId376" Type="http://schemas.openxmlformats.org/officeDocument/2006/relationships/hyperlink" Target="https://community.secop.gov.co/Public/Tendering/OpportunityDetail/Index?noticeUID=CO1.NTC.1823700&amp;isFromPublicArea=True&amp;isModal=False" TargetMode="External"/><Relationship Id="rId397" Type="http://schemas.openxmlformats.org/officeDocument/2006/relationships/hyperlink" Target="https://community.secop.gov.co/Public/Tendering/OpportunityDetail/Index?noticeUID=CO1.NTC.2759216&amp;isFromPublicArea=True&amp;isModal=true&amp;asPopupView=true" TargetMode="External"/><Relationship Id="rId4" Type="http://schemas.openxmlformats.org/officeDocument/2006/relationships/hyperlink" Target="https://cdi.gobiernobogota.gov.co/cdi/include/image.php?nombArchivo=7964acefac3c9402bcab9393f10a085c60156e8017c820cd502349d22c8f72aefde48145a5bd7dc3903ec35b00e3bce9" TargetMode="External"/><Relationship Id="rId180" Type="http://schemas.openxmlformats.org/officeDocument/2006/relationships/hyperlink" Target="https://community.secop.gov.co/Public/Tendering/OpportunityDetail/Index?noticeUID=CO1.NTC.1943146&amp;isFromPublicArea=True&amp;isModal=False" TargetMode="External"/><Relationship Id="rId215" Type="http://schemas.openxmlformats.org/officeDocument/2006/relationships/hyperlink" Target="https://community.secop.gov.co/Public/Tendering/OpportunityDetail/Index?noticeUID=CO1.NTC.1921025&amp;isFromPublicArea=True&amp;isModal=False" TargetMode="External"/><Relationship Id="rId236" Type="http://schemas.openxmlformats.org/officeDocument/2006/relationships/hyperlink" Target="https://community.secop.gov.co/Public/Tendering/OpportunityDetail/Index?noticeUID=CO1.NTC.1937306&amp;isFromPublicArea=True&amp;isModal=False" TargetMode="External"/><Relationship Id="rId257" Type="http://schemas.openxmlformats.org/officeDocument/2006/relationships/hyperlink" Target="https://community.secop.gov.co/Public/Tendering/OpportunityDetail/Index?noticeUID=CO1.NTC.1999881&amp;isFromPublicArea=True&amp;isModal=False" TargetMode="External"/><Relationship Id="rId278" Type="http://schemas.openxmlformats.org/officeDocument/2006/relationships/hyperlink" Target="https://community.secop.gov.co/Public/Tendering/OpportunityDetail/Index?noticeUID=CO1.NTC.2134532&amp;isFromPublicArea=True&amp;isModal=False" TargetMode="External"/><Relationship Id="rId401" Type="http://schemas.openxmlformats.org/officeDocument/2006/relationships/hyperlink" Target="https://community.secop.gov.co/Public/Tendering/OpportunityDetail/Index?noticeUID=CO1.NTC.2678868&amp;isFromPublicArea=True&amp;isModal=true&amp;asPopupView=true" TargetMode="External"/><Relationship Id="rId422" Type="http://schemas.openxmlformats.org/officeDocument/2006/relationships/hyperlink" Target="https://www.contratos.gov.co/consultas/detalleProceso.do?numConstancia=22-22-41448&amp;g-recaptcha-response=03ANYolqvPuTGwYq9fW4CR5gbA1WcVV_zoqCiCYBN-6knpww4YWnZ6ARKtRjwiwzgNo7vYeuZRNPoNX2sKL17k4jostDJ9Nty3rsedM5n--jk9kQqoIFdJg37KP9zYNMNk0h3gR9YfPAuWLY4IU3j4cbzLTWwIRsfWib234wi7y1NMtiy11HILI3p_RFXKsTEsZblSngJcR40yw1fBAg4QcaQ4aDTlKYJ7w7OWfU50strnViJm3t4U4pUa_CBQfJ_qY6FJ5Sn3BpHduTCxLjQ7RfOl4Np1eWjhaEW1RqfeDPU48ogNDhT0UbKhfMszMm4nMIhR6vgQod8TH24hWFs_I8-buLkzRFxvjVcNlTo1-tHSV6ZvTgdCipqD947ZRnL8G0IWcggcwBjHWCv3qI91v65wKb1FeejdAboJeHSoUdCmqON2KyUYSjLT26a8wA9rEJK_XqAiKXhGFZh8lhpp9G1VbaIlv5H93ACTgNG2tZjKuTqV3oxZkQCcBFXiVBqcs-yVldbhpRLGKEyHvEyP_Fy6kjXa1auDEQ" TargetMode="External"/><Relationship Id="rId443" Type="http://schemas.openxmlformats.org/officeDocument/2006/relationships/hyperlink" Target="https://community.secop.gov.co/Public/Tendering/OpportunityDetail/Index?noticeUID=CO1.NTC.3342290&amp;isFromPublicArea=True&amp;isModal=true&amp;asPopupView=true" TargetMode="External"/><Relationship Id="rId464" Type="http://schemas.openxmlformats.org/officeDocument/2006/relationships/hyperlink" Target="https://community.secop.gov.co/Public/Tendering/OpportunityDetail/Index?noticeUID=CO1.NTC.3441193&amp;isFromPublicArea=True&amp;isModal=true&amp;asPopupView=true" TargetMode="External"/><Relationship Id="rId303" Type="http://schemas.openxmlformats.org/officeDocument/2006/relationships/hyperlink" Target="https://community.secop.gov.co/Public/Tendering/OpportunityDetail/Index?noticeUID=CO1.NTC.1743549&amp;isFromPublicArea=True&amp;isModal=False" TargetMode="External"/><Relationship Id="rId485" Type="http://schemas.openxmlformats.org/officeDocument/2006/relationships/hyperlink" Target="https://community.secop.gov.co/Public/Tendering/OpportunityDetail/Index?noticeUID=CO1.NTC.3617030&amp;isFromPublicArea=True&amp;isModal=true&amp;asPopupView=true" TargetMode="External"/><Relationship Id="rId42" Type="http://schemas.openxmlformats.org/officeDocument/2006/relationships/hyperlink" Target="https://community.secop.gov.co/Public/Tendering/OpportunityDetail/Index?noticeUID=CO1.NTC.1727457&amp;isFromPublicArea=True&amp;isModal=False" TargetMode="External"/><Relationship Id="rId84" Type="http://schemas.openxmlformats.org/officeDocument/2006/relationships/hyperlink" Target="https://community.secop.gov.co/Public/Tendering/OpportunityDetail/Index?noticeUID=CO1.NTC.1790085&amp;isFromPublicArea=True&amp;isModal=False" TargetMode="External"/><Relationship Id="rId138" Type="http://schemas.openxmlformats.org/officeDocument/2006/relationships/hyperlink" Target="https://community.secop.gov.co/Public/Tendering/OpportunityDetail/Index?noticeUID=CO1.NTC.1847359&amp;isFromPublicArea=True&amp;isModal=False" TargetMode="External"/><Relationship Id="rId345" Type="http://schemas.openxmlformats.org/officeDocument/2006/relationships/hyperlink" Target="https://community.secop.gov.co/Public/Tendering/OpportunityDetail/Index?noticeUID=CO1.NTC.2304823&amp;isFromPublicArea=True&amp;isModal=False" TargetMode="External"/><Relationship Id="rId387" Type="http://schemas.openxmlformats.org/officeDocument/2006/relationships/hyperlink" Target="https://community.secop.gov.co/Public/Tendering/OpportunityDetail/Index?noticeUID=CO1.NTC.2438947&amp;isFromPublicArea=True&amp;isModal=true&amp;asPopupView=true" TargetMode="External"/><Relationship Id="rId191" Type="http://schemas.openxmlformats.org/officeDocument/2006/relationships/hyperlink" Target="https://community.secop.gov.co/Public/Tendering/OpportunityDetail/Index?noticeUID=CO1.NTC.1906102&amp;isFromPublicArea=True&amp;isModal=False" TargetMode="External"/><Relationship Id="rId205" Type="http://schemas.openxmlformats.org/officeDocument/2006/relationships/hyperlink" Target="https://community.secop.gov.co/Public/Tendering/OpportunityDetail/Index?noticeUID=CO1.NTC.1930108&amp;isFromPublicArea=True&amp;isModal=False" TargetMode="External"/><Relationship Id="rId247" Type="http://schemas.openxmlformats.org/officeDocument/2006/relationships/hyperlink" Target="https://community.secop.gov.co/Public/Tendering/OpportunityDetail/Index?noticeUID=CO1.NTC.1985693&amp;isFromPublicArea=True&amp;isModal=False" TargetMode="External"/><Relationship Id="rId412" Type="http://schemas.openxmlformats.org/officeDocument/2006/relationships/hyperlink" Target="https://community.secop.gov.co/Public/Tendering/OpportunityDetail/Index?noticeUID=CO1.NTC.2746385&amp;isFromPublicArea=True&amp;isModal=true&amp;asPopupView=true" TargetMode="External"/><Relationship Id="rId107" Type="http://schemas.openxmlformats.org/officeDocument/2006/relationships/hyperlink" Target="https://community.secop.gov.co/Public/Tendering/OpportunityDetail/Index?noticeUID=CO1.NTC.1793804&amp;isFromPublicArea=True&amp;isModal=False" TargetMode="External"/><Relationship Id="rId289" Type="http://schemas.openxmlformats.org/officeDocument/2006/relationships/hyperlink" Target="https://community.secop.gov.co/Public/Tendering/OpportunityDetail/Index?noticeUID=CO1.NTC.2151445&amp;isFromPublicArea=True&amp;isModal=False" TargetMode="External"/><Relationship Id="rId454" Type="http://schemas.openxmlformats.org/officeDocument/2006/relationships/hyperlink" Target="https://community.secop.gov.co/Public/Tendering/OpportunityDetail/Index?noticeUID=CO1.NTC.3350877&amp;isFromPublicArea=True&amp;isModal=true&amp;asPopupView=true" TargetMode="External"/><Relationship Id="rId496" Type="http://schemas.openxmlformats.org/officeDocument/2006/relationships/hyperlink" Target="https://community.secop.gov.co/Public/Tendering/OpportunityDetail/Index?noticeUID=CO1.NTC.3455805&amp;isFromPublicArea=True&amp;isModal=true&amp;asPopupView=true" TargetMode="External"/><Relationship Id="rId11" Type="http://schemas.openxmlformats.org/officeDocument/2006/relationships/hyperlink" Target="https://cdi.gobiernobogota.gov.co/cdi/include/image.php?nombArchivo=7964acefac3c9402bcab9393f10a085c7f4e72b997078c4b2bb19c0a6fd1f6df4b27937bed9507db8da2cf28eec2b768" TargetMode="External"/><Relationship Id="rId53" Type="http://schemas.openxmlformats.org/officeDocument/2006/relationships/hyperlink" Target="https://community.secop.gov.co/Public/Tendering/OpportunityDetail/Index?noticeUID=CO1.NTC.1743864&amp;isFromPublicArea=True&amp;isModal=False" TargetMode="External"/><Relationship Id="rId149" Type="http://schemas.openxmlformats.org/officeDocument/2006/relationships/hyperlink" Target="https://community.secop.gov.co/Public/Tendering/OpportunityDetail/Index?noticeUID=CO1.NTC.1890536&amp;isFromPublicArea=True&amp;isModal=False" TargetMode="External"/><Relationship Id="rId314" Type="http://schemas.openxmlformats.org/officeDocument/2006/relationships/hyperlink" Target="https://community.secop.gov.co/Public/Tendering/OpportunityDetail/Index?noticeUID=CO1.NTC.2247955&amp;isFromPublicArea=True&amp;isModal=False" TargetMode="External"/><Relationship Id="rId356" Type="http://schemas.openxmlformats.org/officeDocument/2006/relationships/hyperlink" Target="https://community.secop.gov.co/Public/Tendering/OpportunityDetail/Index?noticeUID=CO1.NTC.1725918&amp;isFromPublicArea=True&amp;isModal=False" TargetMode="External"/><Relationship Id="rId398" Type="http://schemas.openxmlformats.org/officeDocument/2006/relationships/hyperlink" Target="https://community.secop.gov.co/Public/Tendering/OpportunityDetail/Index?noticeUID=CO1.NTC.2654843&amp;isFromPublicArea=True&amp;isModal=true&amp;asPopupView=true" TargetMode="External"/><Relationship Id="rId95" Type="http://schemas.openxmlformats.org/officeDocument/2006/relationships/hyperlink" Target="https://community.secop.gov.co/Public/Tendering/OpportunityDetail/Index?noticeUID=CO1.NTC.1794189&amp;isFromPublicArea=True&amp;isModal=False" TargetMode="External"/><Relationship Id="rId160" Type="http://schemas.openxmlformats.org/officeDocument/2006/relationships/hyperlink" Target="https://community.secop.gov.co/Public/Tendering/OpportunityDetail/Index?noticeUID=CO1.NTC.1896322&amp;isFromPublicArea=True&amp;isModal=False" TargetMode="External"/><Relationship Id="rId216" Type="http://schemas.openxmlformats.org/officeDocument/2006/relationships/hyperlink" Target="https://community.secop.gov.co/Public/Tendering/OpportunityDetail/Index?noticeUID=CO1.NTC.1933369&amp;isFromPublicArea=True&amp;isModal=False" TargetMode="External"/><Relationship Id="rId423" Type="http://schemas.openxmlformats.org/officeDocument/2006/relationships/hyperlink" Target="https://community.secop.gov.co/Public/Tendering/OpportunityDetail/Index?noticeUID=CO1.NTC.3280898&amp;isFromPublicArea=True&amp;isModal=true&amp;asPopupView=true" TargetMode="External"/><Relationship Id="rId258" Type="http://schemas.openxmlformats.org/officeDocument/2006/relationships/hyperlink" Target="https://community.secop.gov.co/Public/Tendering/OpportunityDetail/Index?noticeUID=CO1.NTC.2046907&amp;isFromPublicArea=True&amp;isModal=False" TargetMode="External"/><Relationship Id="rId465" Type="http://schemas.openxmlformats.org/officeDocument/2006/relationships/hyperlink" Target="https://community.secop.gov.co/Public/Tendering/OpportunityDetail/Index?noticeUID=CO1.NTC.3274245&amp;isFromPublicArea=True&amp;isModal=true&amp;asPopupView=true" TargetMode="External"/><Relationship Id="rId22" Type="http://schemas.openxmlformats.org/officeDocument/2006/relationships/hyperlink" Target="https://community.secop.gov.co/Public/Tendering/OpportunityDetail/Index?noticeUID=CO1.NTC.1713120&amp;isFromPublicArea=True&amp;isModal=true&amp;asPopupView=true" TargetMode="External"/><Relationship Id="rId64" Type="http://schemas.openxmlformats.org/officeDocument/2006/relationships/hyperlink" Target="https://community.secop.gov.co/Public/Tendering/OpportunityDetail/Index?noticeUID=CO1.NTC.1761068&amp;isFromPublicArea=True&amp;isModal=False" TargetMode="External"/><Relationship Id="rId118" Type="http://schemas.openxmlformats.org/officeDocument/2006/relationships/hyperlink" Target="https://community.secop.gov.co/Public/Tendering/OpportunityDetail/Index?noticeUID=CO1.NTC.1846105&amp;isFromPublicArea=True&amp;isModal=False" TargetMode="External"/><Relationship Id="rId325" Type="http://schemas.openxmlformats.org/officeDocument/2006/relationships/hyperlink" Target="https://community.secop.gov.co/Public/Tendering/OpportunityDetail/Index?noticeUID=CO1.NTC.2254135&amp;isFromPublicArea=True&amp;isModal=False" TargetMode="External"/><Relationship Id="rId367" Type="http://schemas.openxmlformats.org/officeDocument/2006/relationships/hyperlink" Target="https://community.secop.gov.co/Public/Tendering/OpportunityDetail/Index?noticeUID=CO1.NTC.1713678&amp;isFromPublicArea=True&amp;isModal=true&amp;asPopupView=true" TargetMode="External"/><Relationship Id="rId171" Type="http://schemas.openxmlformats.org/officeDocument/2006/relationships/hyperlink" Target="https://community.secop.gov.co/Public/Tendering/OpportunityDetail/Index?noticeUID=CO1.NTC.1899497&amp;isFromPublicArea=True&amp;isModal=False" TargetMode="External"/><Relationship Id="rId227" Type="http://schemas.openxmlformats.org/officeDocument/2006/relationships/hyperlink" Target="https://community.secop.gov.co/Public/Tendering/OpportunityDetail/Index?noticeUID=CO1.NTC.1926961&amp;isFromPublicArea=True&amp;isModal=False" TargetMode="External"/><Relationship Id="rId269" Type="http://schemas.openxmlformats.org/officeDocument/2006/relationships/hyperlink" Target="https://www.contratos.gov.co/consultas/detalleProceso.do?numConstancia=21-22-27270&amp;g-recaptcha-response=03AGdBq26Lw1VKx0iOeuK5ixL_yq7qewBzP-zDS9dt9-URj8oeSLUYUNgbl9lwCURK3RAQRgYfB7q18_wMcJJJfxvdx0DQdRUgp2m7u686l6P0cSrRP4z6kMcIofe6FNO9H4rTgizzRwvtCfIchdpifLHee1tvk8NYPgYN5pOoRkBoi-AcmKI1QGNLhwEJJnSHI0nupuB-MT3Io7rPFRih9tec342OMzgycx82QlmLlshdANnmgEeJArGcWtEwywO8JhX30Zehy-qO-anoaWclUAVAlFJKOuW1VyhN6CLQTn2o6UVnNMtVDWgtiibDTJV7jNxPWMqvCb4qdWq3Dqx1ob_9Sug4OiA3tiX057djpwJnnMDdcM7csQjs5TZMStESNAX2JNxX9uDhyLJcNMEqYJ8rOXeKJjA4JB3wEaOqHIIow57miMwy9aAKKepUG_uhyxGA5CY5lWWJHWFSzdMdvfEJI1LEvZoBSg" TargetMode="External"/><Relationship Id="rId434" Type="http://schemas.openxmlformats.org/officeDocument/2006/relationships/hyperlink" Target="https://community.secop.gov.co/Public/Tendering/OpportunityDetail/Index?noticeUID=CO1.NTC.3302264&amp;isFromPublicArea=True&amp;isModal=true&amp;asPopupView=true" TargetMode="External"/><Relationship Id="rId476" Type="http://schemas.openxmlformats.org/officeDocument/2006/relationships/hyperlink" Target="https://community.secop.gov.co/Public/Tendering/OpportunityDetail/Index?noticeUID=CO1.NTC.3599293&amp;isFromPublicArea=True&amp;isModal=true&amp;asPopupView=true" TargetMode="External"/><Relationship Id="rId33" Type="http://schemas.openxmlformats.org/officeDocument/2006/relationships/hyperlink" Target="https://community.secop.gov.co/Public/Tendering/OpportunityDetail/Index?noticeUID=CO1.NTC.1721858&amp;isFromPublicArea=True&amp;isModal=False" TargetMode="External"/><Relationship Id="rId129" Type="http://schemas.openxmlformats.org/officeDocument/2006/relationships/hyperlink" Target="https://community.secop.gov.co/Public/Tendering/OpportunityDetail/Index?noticeUID=CO1.NTC.1847315&amp;isFromPublicArea=True&amp;isModal=False" TargetMode="External"/><Relationship Id="rId280" Type="http://schemas.openxmlformats.org/officeDocument/2006/relationships/hyperlink" Target="https://community.secop.gov.co/Public/Tendering/OpportunityDetail/Index?noticeUID=CO1.NTC.1821650&amp;isFromPublicArea=True&amp;isModal=False" TargetMode="External"/><Relationship Id="rId336" Type="http://schemas.openxmlformats.org/officeDocument/2006/relationships/hyperlink" Target="https://community.secop.gov.co/Public/Tendering/OpportunityDetail/Index?noticeUID=CO1.NTC.2267278&amp;isFromPublicArea=True&amp;isModal=False" TargetMode="External"/><Relationship Id="rId501" Type="http://schemas.openxmlformats.org/officeDocument/2006/relationships/hyperlink" Target="https://community.secop.gov.co/Public/Tendering/OpportunityDetail/Index?noticeUID=CO1.NTC.3620078&amp;isFromPublicArea=True&amp;isModal=true&amp;asPopupView=true" TargetMode="External"/><Relationship Id="rId75" Type="http://schemas.openxmlformats.org/officeDocument/2006/relationships/hyperlink" Target="https://community.secop.gov.co/Public/Tendering/OpportunityDetail/Index?noticeUID=CO1.NTC.1802475&amp;isFromPublicArea=True&amp;isModal=False" TargetMode="External"/><Relationship Id="rId140" Type="http://schemas.openxmlformats.org/officeDocument/2006/relationships/hyperlink" Target="https://community.secop.gov.co/Public/Tendering/OpportunityDetail/Index?noticeUID=CO1.NTC.1853615&amp;isFromPublicArea=True&amp;isModal=False" TargetMode="External"/><Relationship Id="rId182" Type="http://schemas.openxmlformats.org/officeDocument/2006/relationships/hyperlink" Target="https://community.secop.gov.co/Public/Tendering/OpportunityDetail/Index?noticeUID=CO1.NTC.1944961&amp;isFromPublicArea=True&amp;isModal=False" TargetMode="External"/><Relationship Id="rId378" Type="http://schemas.openxmlformats.org/officeDocument/2006/relationships/hyperlink" Target="https://www.contratos.gov.co/consultas/detalleProceso.do?numConstancia=21-22-27443&amp;g-recaptcha-response=03AGdBq26NcRxdWbArbbsEUg5amZQSKdtATJ4ovvof6kZx9RB4w7EZsANgkxLIUKOg12auq1Fzf_fhOSV1a51EI5VK2HYMaSOVst0sJGdT3yLlrdB4JIiy_7zl-VzRDk9uoMVknR892oMqiOa4B_VB06sybE8aCYot51vNNkY2fxXC_OFGJCej4R-rjRXdvkgQ_42ZDTh_EosvMGpPhxV36D7Frc-TwDD2qG6jZCQFs32zU2w1EiDz3Gc-ikuRzqVOEfkrPZ8cEO-VChQfvri7IHnlsLx0EBsrg2pH4uEc7WA1UGzGszenhpnSJe9ad4MVcuFAlQ-el8vcY45S_1KraiWLlLkpsR9nueWOzM2ZdAacs0DzbtTDHSEK-3t_E7nh-Tl8SN4p6SFy6U6k6TCK0rc7rkt0KrxVnMdNN9oRCITzJ69O-XrDa-t_Exeshwn7Xm8Dj2hCDm7sGYsrTejvH7pMpByxV9jCLA" TargetMode="External"/><Relationship Id="rId403" Type="http://schemas.openxmlformats.org/officeDocument/2006/relationships/hyperlink" Target="https://community.secop.gov.co/Public/Tendering/OpportunityDetail/Index?noticeUID=CO1.NTC.2784844&amp;isFromPublicArea=True&amp;isModal=true&amp;asPopupView=true" TargetMode="External"/><Relationship Id="rId6" Type="http://schemas.openxmlformats.org/officeDocument/2006/relationships/hyperlink" Target="https://cdi.gobiernobogota.gov.co/cdi/include/image.php?nombArchivo=7964acefac3c9402bcab9393f10a085c60156e8017c820cd502349d22c8f72aefde48145a5bd7dc3903ec35b00e3bce9" TargetMode="External"/><Relationship Id="rId238" Type="http://schemas.openxmlformats.org/officeDocument/2006/relationships/hyperlink" Target="https://community.secop.gov.co/Public/Tendering/OpportunityDetail/Index?noticeUID=CO1.NTC.1939323&amp;isFromPublicArea=True&amp;isModal=False" TargetMode="External"/><Relationship Id="rId445" Type="http://schemas.openxmlformats.org/officeDocument/2006/relationships/hyperlink" Target="https://community.secop.gov.co/Public/Tendering/OpportunityDetail/Index?noticeUID=CO1.NTC.3329309&amp;isFromPublicArea=True&amp;isModal=true&amp;asPopupView=true" TargetMode="External"/><Relationship Id="rId487" Type="http://schemas.openxmlformats.org/officeDocument/2006/relationships/hyperlink" Target="https://community.secop.gov.co/Public/Tendering/OpportunityDetail/Index?noticeUID=CO1.NTC.3648846&amp;isFromPublicArea=True&amp;isModal=true&amp;asPopupView=true" TargetMode="External"/><Relationship Id="rId291" Type="http://schemas.openxmlformats.org/officeDocument/2006/relationships/hyperlink" Target="https://community.secop.gov.co/Public/Tendering/OpportunityDetail/Index?noticeUID=CO1.NTC.1999867&amp;isFromPublicArea=True&amp;isModal=False" TargetMode="External"/><Relationship Id="rId305" Type="http://schemas.openxmlformats.org/officeDocument/2006/relationships/hyperlink" Target="https://community.secop.gov.co/Public/Tendering/OpportunityDetail/Index?noticeUID=CO1.NTC.2240118&amp;isFromPublicArea=True&amp;isModal=False" TargetMode="External"/><Relationship Id="rId347" Type="http://schemas.openxmlformats.org/officeDocument/2006/relationships/hyperlink" Target="https://community.secop.gov.co/Public/Tendering/OpportunityDetail/Index?noticeUID=CO1.NTC.2302943&amp;isFromPublicArea=True&amp;isModal=False" TargetMode="External"/><Relationship Id="rId44" Type="http://schemas.openxmlformats.org/officeDocument/2006/relationships/hyperlink" Target="https://community.secop.gov.co/Public/Tendering/OpportunityDetail/Index?noticeUID=CO1.NTC.1733089&amp;isFromPublicArea=True&amp;isModal=False" TargetMode="External"/><Relationship Id="rId86" Type="http://schemas.openxmlformats.org/officeDocument/2006/relationships/hyperlink" Target="https://community.secop.gov.co/Public/Tendering/OpportunityDetail/Index?noticeUID=CO1.NTC.1791805&amp;isFromPublicArea=True&amp;isModal=False" TargetMode="External"/><Relationship Id="rId151" Type="http://schemas.openxmlformats.org/officeDocument/2006/relationships/hyperlink" Target="https://community.secop.gov.co/Public/Tendering/OpportunityDetail/Index?noticeUID=CO1.NTC.1895456&amp;isFromPublicArea=True&amp;isModal=False" TargetMode="External"/><Relationship Id="rId389" Type="http://schemas.openxmlformats.org/officeDocument/2006/relationships/hyperlink" Target="https://community.secop.gov.co/Public/Tendering/OpportunityDetail/Index?noticeUID=CO1.NTC.2455241&amp;isFromPublicArea=True&amp;isModal=true&amp;asPopupView=true" TargetMode="External"/><Relationship Id="rId193" Type="http://schemas.openxmlformats.org/officeDocument/2006/relationships/hyperlink" Target="https://community.secop.gov.co/Public/Tendering/OpportunityDetail/Index?noticeUID=CO1.NTC.1912031&amp;isFromPublicArea=True&amp;isModal=False" TargetMode="External"/><Relationship Id="rId207" Type="http://schemas.openxmlformats.org/officeDocument/2006/relationships/hyperlink" Target="https://community.secop.gov.co/Public/Tendering/OpportunityDetail/Index?noticeUID=CO1.NTC.1921125&amp;isFromPublicArea=True&amp;isModal=False" TargetMode="External"/><Relationship Id="rId249" Type="http://schemas.openxmlformats.org/officeDocument/2006/relationships/hyperlink" Target="https://community.secop.gov.co/Public/Tendering/OpportunityDetail/Index?noticeUID=CO1.NTC.1988544&amp;isFromPublicArea=True&amp;isModal=False" TargetMode="External"/><Relationship Id="rId414" Type="http://schemas.openxmlformats.org/officeDocument/2006/relationships/hyperlink" Target="https://community.secop.gov.co/Public/Tendering/OpportunityDetail/Index?noticeUID=CO1.NTC.3004185&amp;isFromPublicArea=True&amp;isModal=False" TargetMode="External"/><Relationship Id="rId456" Type="http://schemas.openxmlformats.org/officeDocument/2006/relationships/hyperlink" Target="https://community.secop.gov.co/Public/Tendering/OpportunityDetail/Index?noticeUID=CO1.NTC.3201382&amp;isFromPublicArea=True&amp;isModal=true&amp;asPopupView=true" TargetMode="External"/><Relationship Id="rId498" Type="http://schemas.openxmlformats.org/officeDocument/2006/relationships/hyperlink" Target="https://colombiacompra.gov.co/tienda-virtual-del-estado-colombiano/ordenes-compra/85202" TargetMode="External"/><Relationship Id="rId13" Type="http://schemas.openxmlformats.org/officeDocument/2006/relationships/hyperlink" Target="https://cdi.gobiernobogota.gov.co/cdi/include/image.php?nombArchivo=7964acefac3c9402bcab9393f10a085c60156e8017c820cd502349d22c8f72aefde48145a5bd7dc3903ec35b00e3bce9" TargetMode="External"/><Relationship Id="rId109" Type="http://schemas.openxmlformats.org/officeDocument/2006/relationships/hyperlink" Target="https://community.secop.gov.co/Public/Tendering/OpportunityDetail/Index?noticeUID=CO1.NTC.1847158&amp;isFromPublicArea=True&amp;isModal=False" TargetMode="External"/><Relationship Id="rId260" Type="http://schemas.openxmlformats.org/officeDocument/2006/relationships/hyperlink" Target="https://community.secop.gov.co/Public/Tendering/OpportunityDetail/Index?noticeUID=CO1.NTC.2059874&amp;isFromPublicArea=True&amp;isModal=False" TargetMode="External"/><Relationship Id="rId316" Type="http://schemas.openxmlformats.org/officeDocument/2006/relationships/hyperlink" Target="https://community.secop.gov.co/Public/Tendering/OpportunityDetail/Index?noticeUID=CO1.NTC.2248715&amp;isFromPublicArea=True&amp;isModal=False" TargetMode="External"/><Relationship Id="rId55" Type="http://schemas.openxmlformats.org/officeDocument/2006/relationships/hyperlink" Target="https://community.secop.gov.co/Public/Tendering/OpportunityDetail/Index?noticeUID=CO1.NTC.1744533&amp;isFromPublicArea=True&amp;isModal=False" TargetMode="External"/><Relationship Id="rId97" Type="http://schemas.openxmlformats.org/officeDocument/2006/relationships/hyperlink" Target="https://community.secop.gov.co/Public/Tendering/OpportunityDetail/Index?noticeUID=CO1.NTC.1795409&amp;isFromPublicArea=True&amp;isModal=False" TargetMode="External"/><Relationship Id="rId120" Type="http://schemas.openxmlformats.org/officeDocument/2006/relationships/hyperlink" Target="https://community.secop.gov.co/Public/Tendering/OpportunityDetail/Index?noticeUID=CO1.NTC.1834185&amp;isFromPublicArea=True&amp;isModal=False" TargetMode="External"/><Relationship Id="rId358" Type="http://schemas.openxmlformats.org/officeDocument/2006/relationships/hyperlink" Target="https://community.secop.gov.co/Public/Tendering/OpportunityDetail/Index?noticeUID=CO1.NTC.1721809&amp;isFromPublicArea=True&amp;isModal=False" TargetMode="External"/><Relationship Id="rId162" Type="http://schemas.openxmlformats.org/officeDocument/2006/relationships/hyperlink" Target="https://community.secop.gov.co/Public/Tendering/OpportunityDetail/Index?noticeUID=CO1.NTC.1898899&amp;isFromPublicArea=True&amp;isModal=False" TargetMode="External"/><Relationship Id="rId218" Type="http://schemas.openxmlformats.org/officeDocument/2006/relationships/hyperlink" Target="https://community.secop.gov.co/Public/Tendering/OpportunityDetail/Index?noticeUID=CO1.NTC.1924480&amp;isFromPublicArea=True&amp;isModal=False" TargetMode="External"/><Relationship Id="rId425" Type="http://schemas.openxmlformats.org/officeDocument/2006/relationships/hyperlink" Target="https://community.secop.gov.co/Public/Tendering/OpportunityDetail/Index?noticeUID=CO1.NTC.3260512&amp;isFromPublicArea=True&amp;isModal=true&amp;asPopupView=true" TargetMode="External"/><Relationship Id="rId467" Type="http://schemas.openxmlformats.org/officeDocument/2006/relationships/hyperlink" Target="https://community.secop.gov.co/Public/Tendering/OpportunityDetail/Index?noticeUID=CO1.NTC.3446334&amp;isFromPublicArea=True&amp;isModal=true&amp;asPopupView=true" TargetMode="External"/><Relationship Id="rId271" Type="http://schemas.openxmlformats.org/officeDocument/2006/relationships/hyperlink" Target="https://community.secop.gov.co/Public/Tendering/OpportunityDetail/Index?noticeUID=CO1.NTC.1831568&amp;isFromPublicArea=True&amp;isModal=False" TargetMode="External"/><Relationship Id="rId24" Type="http://schemas.openxmlformats.org/officeDocument/2006/relationships/hyperlink" Target="https://community.secop.gov.co/Public/Tendering/OpportunityDetail/Index?noticeUID=CO1.NTC.1722517&amp;isFromPublicArea=True&amp;isModal=False" TargetMode="External"/><Relationship Id="rId66" Type="http://schemas.openxmlformats.org/officeDocument/2006/relationships/hyperlink" Target="https://community.secop.gov.co/Public/Tendering/OpportunityDetail/Index?noticeUID=CO1.NTC.1762263&amp;isFromPublicArea=True&amp;isModal=False" TargetMode="External"/><Relationship Id="rId131" Type="http://schemas.openxmlformats.org/officeDocument/2006/relationships/hyperlink" Target="https://community.secop.gov.co/Public/Tendering/OpportunityDetail/Index?noticeUID=CO1.NTC.1847337&amp;isFromPublicArea=True&amp;isModal=False" TargetMode="External"/><Relationship Id="rId327" Type="http://schemas.openxmlformats.org/officeDocument/2006/relationships/hyperlink" Target="https://community.secop.gov.co/Public/Tendering/OpportunityDetail/Index?noticeUID=CO1.NTC.2253764&amp;isFromPublicArea=True&amp;isModal=False" TargetMode="External"/><Relationship Id="rId369" Type="http://schemas.openxmlformats.org/officeDocument/2006/relationships/hyperlink" Target="https://community.secop.gov.co/Public/Tendering/OpportunityDetail/Index?noticeUID=CO1.NTC.1709498&amp;isFromPublicArea=True&amp;isModal=true&amp;asPopupView=true"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24665771&amp;isFromPublicArea=True&amp;isModal=False" TargetMode="External"/><Relationship Id="rId299" Type="http://schemas.openxmlformats.org/officeDocument/2006/relationships/hyperlink" Target="https://community.secop.gov.co/Public/Tendering/ContractNoticePhases/View?PPI=CO1.PPI.25937477&amp;isFromPublicArea=True&amp;isModal=False" TargetMode="External"/><Relationship Id="rId21" Type="http://schemas.openxmlformats.org/officeDocument/2006/relationships/hyperlink" Target="https://community.secop.gov.co/Public/Tendering/OpportunityDetail/Index?noticeUID=CO1.NTC.4091097&amp;isFromPublicArea=True&amp;isModal=False" TargetMode="External"/><Relationship Id="rId63" Type="http://schemas.openxmlformats.org/officeDocument/2006/relationships/hyperlink" Target="https://community.secop.gov.co/Public/Tendering/OpportunityDetail/Index?noticeUID=CO1.NTC.4462277&amp;isFromPublicArea=True&amp;isModal=False" TargetMode="External"/><Relationship Id="rId159" Type="http://schemas.openxmlformats.org/officeDocument/2006/relationships/hyperlink" Target="https://community.secop.gov.co/Public/Tendering/ContractNoticePhases/View?PPI=CO1.PPI.25885445&amp;isFromPublicArea=True&amp;isModal=False" TargetMode="External"/><Relationship Id="rId324" Type="http://schemas.openxmlformats.org/officeDocument/2006/relationships/hyperlink" Target="https://community.secop.gov.co/Public/Tendering/ContractNoticePhases/View?PPI=CO1.PPI.25902543&amp;isFromPublicArea=True&amp;isModal=False" TargetMode="External"/><Relationship Id="rId366" Type="http://schemas.openxmlformats.org/officeDocument/2006/relationships/hyperlink" Target="https://community.secop.gov.co/Public/Tendering/OpportunityDetail/Index?noticeUID=CO1.NTC.3834913&amp;isFromPublicArea=True&amp;isModal=true&amp;asPopupView=true" TargetMode="External"/><Relationship Id="rId170" Type="http://schemas.openxmlformats.org/officeDocument/2006/relationships/hyperlink" Target="https://community.secop.gov.co/Public/Tendering/ContractNoticePhases/View?PPI=CO1.PPI.25839097&amp;isFromPublicArea=True&amp;isModal=False" TargetMode="External"/><Relationship Id="rId226" Type="http://schemas.openxmlformats.org/officeDocument/2006/relationships/hyperlink" Target="https://community.secop.gov.co/Public/Tendering/ContractNoticePhases/View?PPI=CO1.PPI.25691732&amp;isFromPublicArea=True&amp;isModal=False" TargetMode="External"/><Relationship Id="rId433" Type="http://schemas.openxmlformats.org/officeDocument/2006/relationships/hyperlink" Target="https://community.secop.gov.co/Public/Tendering/OpportunityDetail/Index?noticeUID=CO1.NTC.4591498&amp;isFromPublicArea=True&amp;isModal=False" TargetMode="External"/><Relationship Id="rId268" Type="http://schemas.openxmlformats.org/officeDocument/2006/relationships/hyperlink" Target="https://community.secop.gov.co/Public/Tendering/ContractNoticePhases/View?PPI=CO1.PPI.25889314&amp;isFromPublicArea=True&amp;isModal=False" TargetMode="External"/><Relationship Id="rId32" Type="http://schemas.openxmlformats.org/officeDocument/2006/relationships/hyperlink" Target="https://community.secop.gov.co/Public/Tendering/OpportunityDetail/Index?noticeUID=CO1.NTC.4091097&amp;isFromPublicArea=True&amp;isModal=False" TargetMode="External"/><Relationship Id="rId74" Type="http://schemas.openxmlformats.org/officeDocument/2006/relationships/hyperlink" Target="https://community.secop.gov.co/Public/Tendering/OpportunityDetail/Index?noticeUID=CO1.NTC.4525033&amp;isFromPublicArea=True&amp;isModal=False" TargetMode="External"/><Relationship Id="rId128" Type="http://schemas.openxmlformats.org/officeDocument/2006/relationships/hyperlink" Target="https://community.secop.gov.co/Public/Tendering/OpportunityDetail/Index?noticeUID=CO1.NTC.4607110&amp;isFromPublicArea=True&amp;isModal=False" TargetMode="External"/><Relationship Id="rId335" Type="http://schemas.openxmlformats.org/officeDocument/2006/relationships/hyperlink" Target="https://community.secop.gov.co/Public/Tendering/OpportunityDetail/Index?noticeUID=CO1.NTC.3863821&amp;isFromPublicArea=True&amp;isModal=true&amp;asPopupView=true" TargetMode="External"/><Relationship Id="rId377" Type="http://schemas.openxmlformats.org/officeDocument/2006/relationships/hyperlink" Target="https://community.secop.gov.co/Public/Tendering/ContractNoticePhases/View?PPI=CO1.PPI.23800279&amp;isFromPublicArea=True&amp;isModal=False" TargetMode="External"/><Relationship Id="rId5" Type="http://schemas.openxmlformats.org/officeDocument/2006/relationships/hyperlink" Target="https://community.secop.gov.co/Public/Tendering/OpportunityDetail/Index?noticeUID=CO1.NTC.4074874&amp;isFromPublicArea=True&amp;isModal=False" TargetMode="External"/><Relationship Id="rId181" Type="http://schemas.openxmlformats.org/officeDocument/2006/relationships/hyperlink" Target="https://community.secop.gov.co/Public/Tendering/ContractNoticePhases/View?PPI=CO1.PPI.25690541&amp;isFromPublicArea=True&amp;isModal=False" TargetMode="External"/><Relationship Id="rId237" Type="http://schemas.openxmlformats.org/officeDocument/2006/relationships/hyperlink" Target="https://community.secop.gov.co/Public/Tendering/ContractNoticePhases/View?PPI=CO1.PPI.25862222&amp;isFromPublicArea=True&amp;isModal=False" TargetMode="External"/><Relationship Id="rId402" Type="http://schemas.openxmlformats.org/officeDocument/2006/relationships/hyperlink" Target="https://community.secop.gov.co/Public/Tendering/OpportunityDetail/Index?noticeUID=CO1.NTC.4288611&amp;isFromPublicArea=True&amp;isModal=true&amp;asPopupView=true" TargetMode="External"/><Relationship Id="rId279" Type="http://schemas.openxmlformats.org/officeDocument/2006/relationships/hyperlink" Target="https://community.secop.gov.co/Public/Tendering/ContractNoticePhases/View?PPI=CO1.PPI.25885896&amp;isFromPublicArea=True&amp;isModal=False" TargetMode="External"/><Relationship Id="rId43" Type="http://schemas.openxmlformats.org/officeDocument/2006/relationships/hyperlink" Target="https://community.secop.gov.co/Public/Tendering/OpportunityDetail/Index?noticeUID=CO1.NTC.4400972&amp;isFromPublicArea=True&amp;isModal=False" TargetMode="External"/><Relationship Id="rId139" Type="http://schemas.openxmlformats.org/officeDocument/2006/relationships/hyperlink" Target="https://community.secop.gov.co/Public/Tendering/ContractNoticePhases/View?PPI=CO1.PPI.25804602&amp;isFromPublicArea=True&amp;isModal=False" TargetMode="External"/><Relationship Id="rId290" Type="http://schemas.openxmlformats.org/officeDocument/2006/relationships/hyperlink" Target="https://community.secop.gov.co/Public/Tendering/ContractNoticePhases/View?PPI=CO1.PPI.25907519&amp;isFromPublicArea=True&amp;isModal=False" TargetMode="External"/><Relationship Id="rId304" Type="http://schemas.openxmlformats.org/officeDocument/2006/relationships/hyperlink" Target="https://community.secop.gov.co/Public/Tendering/ContractNoticePhases/View?PPI=CO1.PPI.25939937&amp;isFromPublicArea=True&amp;isModal=False" TargetMode="External"/><Relationship Id="rId346" Type="http://schemas.openxmlformats.org/officeDocument/2006/relationships/hyperlink" Target="https://community.secop.gov.co/Public/Tendering/OpportunityDetail/Index?noticeUID=CO1.NTC.3825896&amp;isFromPublicArea=True&amp;isModal=true&amp;asPopupView=true" TargetMode="External"/><Relationship Id="rId388" Type="http://schemas.openxmlformats.org/officeDocument/2006/relationships/hyperlink" Target="https://community.secop.gov.co/Public/Tendering/OpportunityDetail/Index?noticeUID=CO1.NTC.4182279&amp;isFromPublicArea=True&amp;isModal=true&amp;asPopupView=true%22" TargetMode="External"/><Relationship Id="rId85" Type="http://schemas.openxmlformats.org/officeDocument/2006/relationships/hyperlink" Target="https://community.secop.gov.co/Public/Tendering/OpportunityDetail/Index?noticeUID=CO1.NTC.4553200&amp;isFromPublicArea=True&amp;isModal=False" TargetMode="External"/><Relationship Id="rId150" Type="http://schemas.openxmlformats.org/officeDocument/2006/relationships/hyperlink" Target="https://community.secop.gov.co/Public/Tendering/ContractNoticePhases/View?PPI=CO1.PPI.26006499&amp;isFromPublicArea=True&amp;isModal=False" TargetMode="External"/><Relationship Id="rId192" Type="http://schemas.openxmlformats.org/officeDocument/2006/relationships/hyperlink" Target="https://community.secop.gov.co/Public/Tendering/ContractNoticePhases/View?PPI=CO1.PPI.25865169&amp;isFromPublicArea=True&amp;isModal=False" TargetMode="External"/><Relationship Id="rId206" Type="http://schemas.openxmlformats.org/officeDocument/2006/relationships/hyperlink" Target="https://community.secop.gov.co/Public/Tendering/OpportunityDetail/Index?noticeUID=CO1.NTC.4671481&amp;isFromPublicArea=True&amp;isModal=False" TargetMode="External"/><Relationship Id="rId413" Type="http://schemas.openxmlformats.org/officeDocument/2006/relationships/hyperlink" Target="https://community.secop.gov.co/Public/Tendering/OpportunityDetail/Index?noticeUID=CO1.NTC.4462277&amp;isFromPublicArea=True&amp;isModal=False" TargetMode="External"/><Relationship Id="rId248" Type="http://schemas.openxmlformats.org/officeDocument/2006/relationships/hyperlink" Target="https://community.secop.gov.co/Public/Tendering/ContractNoticePhases/View?PPI=CO1.PPI.25906721&amp;isFromPublicArea=True&amp;isModal=False" TargetMode="External"/><Relationship Id="rId12" Type="http://schemas.openxmlformats.org/officeDocument/2006/relationships/hyperlink" Target="https://community.secop.gov.co/Public/Tendering/OpportunityDetail/Index?noticeUID=CO1.NTC.4132486&amp;isFromPublicArea=True&amp;isModal=False" TargetMode="External"/><Relationship Id="rId33" Type="http://schemas.openxmlformats.org/officeDocument/2006/relationships/hyperlink" Target="https://community.secop.gov.co/Public/Tendering/OpportunityDetail/Index?noticeUID=CO1.NTC.4143011&amp;isFromPublicArea=True&amp;isModal=False" TargetMode="External"/><Relationship Id="rId108" Type="http://schemas.openxmlformats.org/officeDocument/2006/relationships/hyperlink" Target="https://community.secop.gov.co/Public/Tendering/ContractNoticePhases/View?PPI=CO1.PPI.25752286&amp;isFromPublicArea=True&amp;isModal=False" TargetMode="External"/><Relationship Id="rId129" Type="http://schemas.openxmlformats.org/officeDocument/2006/relationships/hyperlink" Target="https://community.secop.gov.co/Public/Tendering/OpportunityDetail/Index?noticeUID=CO1.NTC.4607110&amp;isFromPublicArea=True&amp;isModal=False" TargetMode="External"/><Relationship Id="rId280" Type="http://schemas.openxmlformats.org/officeDocument/2006/relationships/hyperlink" Target="https://community.secop.gov.co/Public/Tendering/ContractNoticePhases/View?PPI=CO1.PPI.25885896&amp;isFromPublicArea=True&amp;isModal=False" TargetMode="External"/><Relationship Id="rId315" Type="http://schemas.openxmlformats.org/officeDocument/2006/relationships/hyperlink" Target="https://community.secop.gov.co/Public/Tendering/ContractNoticePhases/View?PPI=CO1.PPI.25886585&amp;isFromPublicArea=True&amp;isModal=False" TargetMode="External"/><Relationship Id="rId336" Type="http://schemas.openxmlformats.org/officeDocument/2006/relationships/hyperlink" Target="https://community.secop.gov.co/Public/Tendering/OpportunityDetail/Index?noticeUID=CO1.NTC.3888204&amp;isFromPublicArea=True&amp;isModal=true&amp;asPopupView=true" TargetMode="External"/><Relationship Id="rId357" Type="http://schemas.openxmlformats.org/officeDocument/2006/relationships/hyperlink" Target="https://community.secop.gov.co/Public/Tendering/OpportunityDetail/Index?noticeUID=CO1.NTC.3844931&amp;isFromPublicArea=True&amp;isModal=False" TargetMode="External"/><Relationship Id="rId54" Type="http://schemas.openxmlformats.org/officeDocument/2006/relationships/hyperlink" Target="https://community.secop.gov.co/Public/Tendering/OpportunityDetail/Index?noticeUID=CO1.NTC.4446326&amp;isFromPublicArea=True&amp;isModal=False" TargetMode="External"/><Relationship Id="rId75" Type="http://schemas.openxmlformats.org/officeDocument/2006/relationships/hyperlink" Target="https://community.secop.gov.co/Public/Tendering/OpportunityDetail/Index?noticeUID=CO1.NTC.4524220&amp;isFromPublicArea=True&amp;isModal=False" TargetMode="External"/><Relationship Id="rId96" Type="http://schemas.openxmlformats.org/officeDocument/2006/relationships/hyperlink" Target="https://community.secop.gov.co/Public/Tendering/OpportunityDetail/Index?noticeUID=CO1.NTC.4607110&amp;isFromPublicArea=True&amp;isModal=False" TargetMode="External"/><Relationship Id="rId140" Type="http://schemas.openxmlformats.org/officeDocument/2006/relationships/hyperlink" Target="https://community.secop.gov.co/Public/Tendering/ContractNoticePhases/View?PPI=CO1.PPI.25866628&amp;isFromPublicArea=True&amp;isModal=False" TargetMode="External"/><Relationship Id="rId161" Type="http://schemas.openxmlformats.org/officeDocument/2006/relationships/hyperlink" Target="https://community.secop.gov.co/Public/Tendering/ContractNoticePhases/View?PPI=CO1.PPI.25839097&amp;isFromPublicArea=True&amp;isModal=False" TargetMode="External"/><Relationship Id="rId182" Type="http://schemas.openxmlformats.org/officeDocument/2006/relationships/hyperlink" Target="https://community.secop.gov.co/Public/Tendering/ContractNoticePhases/View?PPI=CO1.PPI.25939964&amp;isFromPublicArea=True&amp;isModal=False" TargetMode="External"/><Relationship Id="rId217" Type="http://schemas.openxmlformats.org/officeDocument/2006/relationships/hyperlink" Target="https://community.secop.gov.co/Public/Tendering/OpportunityDetail/Index?noticeUID=CO1.NTC.4577318&amp;isFromPublicArea=True&amp;isModal=False" TargetMode="External"/><Relationship Id="rId378" Type="http://schemas.openxmlformats.org/officeDocument/2006/relationships/hyperlink" Target="https://community.secop.gov.co/Public/Tendering/ContractNoticePhases/View?PPI=CO1.PPI.23699479&amp;isFromPublicArea=True&amp;isModal=False" TargetMode="External"/><Relationship Id="rId399" Type="http://schemas.openxmlformats.org/officeDocument/2006/relationships/hyperlink" Target="https://community.secop.gov.co/Public/Tendering/OpportunityDetail/Index?noticeUID=CO1.NTC.4251658&amp;isFromPublicArea=True&amp;isModal=False" TargetMode="External"/><Relationship Id="rId403" Type="http://schemas.openxmlformats.org/officeDocument/2006/relationships/hyperlink" Target="https://community.secop.gov.co/Public/Tendering/OpportunityDetail/Index?noticeUID=CO1.NTC.4290930&amp;isFromPublicArea=True&amp;isModal=true&amp;asPopupView=true" TargetMode="External"/><Relationship Id="rId6" Type="http://schemas.openxmlformats.org/officeDocument/2006/relationships/hyperlink" Target="https://community.secop.gov.co/Public/Tendering/ContractNoticePhases/View?PPI=CO1.PPI.23452255&amp;isFromPublicArea=True&amp;isModal=False" TargetMode="External"/><Relationship Id="rId238" Type="http://schemas.openxmlformats.org/officeDocument/2006/relationships/hyperlink" Target="https://community.secop.gov.co/Public/Tendering/ContractNoticePhases/View?PPI=CO1.PPI.25862222&amp;isFromPublicArea=True&amp;isModal=False" TargetMode="External"/><Relationship Id="rId259" Type="http://schemas.openxmlformats.org/officeDocument/2006/relationships/hyperlink" Target="https://community.secop.gov.co/Public/Tendering/ContractNoticePhases/View?PPI=CO1.PPI.25937994&amp;isFromPublicArea=True&amp;isModal=False" TargetMode="External"/><Relationship Id="rId424" Type="http://schemas.openxmlformats.org/officeDocument/2006/relationships/hyperlink" Target="https://community.secop.gov.co/Public/Tendering/OpportunityDetail/Index?noticeUID=CO1.NTC.4585366&amp;isFromPublicArea=True&amp;isModal=False" TargetMode="External"/><Relationship Id="rId23" Type="http://schemas.openxmlformats.org/officeDocument/2006/relationships/hyperlink" Target="https://community.secop.gov.co/Public/Tendering/OpportunityDetail/Index?noticeUID=CO1.NTC.4159232&amp;isFromPublicArea=True&amp;isModal=False" TargetMode="External"/><Relationship Id="rId119" Type="http://schemas.openxmlformats.org/officeDocument/2006/relationships/hyperlink" Target="https://community.secop.gov.co/Public/Tendering/ContractNoticePhases/View?PPI=CO1.PPI.25691178&amp;isFromPublicArea=True&amp;isModal=False" TargetMode="External"/><Relationship Id="rId270" Type="http://schemas.openxmlformats.org/officeDocument/2006/relationships/hyperlink" Target="https://community.secop.gov.co/Public/Tendering/ContractNoticePhases/View?PPI=CO1.PPI.25889314&amp;isFromPublicArea=True&amp;isModal=False" TargetMode="External"/><Relationship Id="rId291" Type="http://schemas.openxmlformats.org/officeDocument/2006/relationships/hyperlink" Target="https://community.secop.gov.co/Public/Tendering/ContractNoticePhases/View?PPI=CO1.PPI.25889903&amp;isFromPublicArea=True&amp;isModal=False" TargetMode="External"/><Relationship Id="rId305" Type="http://schemas.openxmlformats.org/officeDocument/2006/relationships/hyperlink" Target="https://community.secop.gov.co/Public/Tendering/ContractNoticePhases/View?PPI=CO1.PPI.25909098&amp;isFromPublicArea=True&amp;isModal=False" TargetMode="External"/><Relationship Id="rId326" Type="http://schemas.openxmlformats.org/officeDocument/2006/relationships/hyperlink" Target="https://community.secop.gov.co/Public/Tendering/ContractNoticePhases/View?PPI=CO1.PPI.25942438&amp;isFromPublicArea=True&amp;isModal=False" TargetMode="External"/><Relationship Id="rId347" Type="http://schemas.openxmlformats.org/officeDocument/2006/relationships/hyperlink" Target="https://community.secop.gov.co/Public/Tendering/OpportunityDetail/Index?noticeUID=CO1.NTC.3825896&amp;isFromPublicArea=True&amp;isModal=true&amp;asPopupView=true" TargetMode="External"/><Relationship Id="rId44" Type="http://schemas.openxmlformats.org/officeDocument/2006/relationships/hyperlink" Target="https://community.secop.gov.co/Public/Tendering/OpportunityDetail/Index?noticeUID=CO1.NTC.4424321&amp;isFromPublicArea=True&amp;isModal=False" TargetMode="External"/><Relationship Id="rId65" Type="http://schemas.openxmlformats.org/officeDocument/2006/relationships/hyperlink" Target="https://community.secop.gov.co/Public/Tendering/OpportunityDetail/Index?noticeUID=CO1.NTC.4491414&amp;isFromPublicArea=True&amp;isModal=False" TargetMode="External"/><Relationship Id="rId86" Type="http://schemas.openxmlformats.org/officeDocument/2006/relationships/hyperlink" Target="https://community.secop.gov.co/Public/Tendering/OpportunityDetail/Index?noticeUID=CO1.NTC.4554331&amp;isFromPublicArea=True&amp;isModal=False" TargetMode="External"/><Relationship Id="rId130" Type="http://schemas.openxmlformats.org/officeDocument/2006/relationships/hyperlink" Target="https://community.secop.gov.co/Public/Tendering/ContractNoticePhases/View?PPI=CO1.PPI.25714190&amp;isFromPublicArea=True&amp;isModal=False" TargetMode="External"/><Relationship Id="rId151" Type="http://schemas.openxmlformats.org/officeDocument/2006/relationships/hyperlink" Target="https://community.secop.gov.co/Public/Tendering/ContractNoticePhases/View?PPI=CO1.PPI.25942934&amp;isFromPublicArea=True&amp;isModal=False" TargetMode="External"/><Relationship Id="rId368" Type="http://schemas.openxmlformats.org/officeDocument/2006/relationships/hyperlink" Target="https://community.secop.gov.co/Public/Tendering/OpportunityDetail/Index?noticeUID=CO1.NTC.3834913&amp;isFromPublicArea=True&amp;isModal=true&amp;asPopupView=true" TargetMode="External"/><Relationship Id="rId389" Type="http://schemas.openxmlformats.org/officeDocument/2006/relationships/hyperlink" Target="https://community.secop.gov.co/Public/Tendering/OpportunityDetail/Index?noticeUID=CO1.NTC.4196156&amp;isFromPublicArea=True&amp;isModal=true&amp;asPopupView=true" TargetMode="External"/><Relationship Id="rId172" Type="http://schemas.openxmlformats.org/officeDocument/2006/relationships/hyperlink" Target="https://community.secop.gov.co/Public/Tendering/ContractNoticePhases/View?PPI=CO1.PPI.25839097&amp;isFromPublicArea=True&amp;isModal=False" TargetMode="External"/><Relationship Id="rId193" Type="http://schemas.openxmlformats.org/officeDocument/2006/relationships/hyperlink" Target="https://community.secop.gov.co/Public/Tendering/ContractNoticePhases/View?PPI=CO1.PPI.25865169&amp;isFromPublicArea=True&amp;isModal=False" TargetMode="External"/><Relationship Id="rId207" Type="http://schemas.openxmlformats.org/officeDocument/2006/relationships/hyperlink" Target="https://community.secop.gov.co/Public/Tendering/OpportunityDetail/Index?noticeUID=CO1.NTC.4671481&amp;isFromPublicArea=True&amp;isModal=False" TargetMode="External"/><Relationship Id="rId228" Type="http://schemas.openxmlformats.org/officeDocument/2006/relationships/hyperlink" Target="https://community.secop.gov.co/Public/Tendering/ContractNoticePhases/View?PPI=CO1.PPI.25838338&amp;isFromPublicArea=True&amp;isModal=False" TargetMode="External"/><Relationship Id="rId249" Type="http://schemas.openxmlformats.org/officeDocument/2006/relationships/hyperlink" Target="https://community.secop.gov.co/Public/Tendering/ContractNoticePhases/View?PPI=CO1.PPI.25906721&amp;isFromPublicArea=True&amp;isModal=False" TargetMode="External"/><Relationship Id="rId414" Type="http://schemas.openxmlformats.org/officeDocument/2006/relationships/hyperlink" Target="https://community.secop.gov.co/Public/Tendering/OpportunityDetail/Index?noticeUID=CO1.NTC.4491414&amp;isFromPublicArea=True&amp;isModal=False" TargetMode="External"/><Relationship Id="rId435" Type="http://schemas.openxmlformats.org/officeDocument/2006/relationships/hyperlink" Target="https://community.secop.gov.co/Public/Tendering/OpportunityDetail/Index?noticeUID=CO1.NTC.4672462&amp;isFromPublicArea=True&amp;isModal=False" TargetMode="External"/><Relationship Id="rId13" Type="http://schemas.openxmlformats.org/officeDocument/2006/relationships/hyperlink" Target="https://community.secop.gov.co/Public/Tendering/ContractNoticePhases/View?PPI=CO1.PPI.23699479&amp;isFromPublicArea=True&amp;isModal=False" TargetMode="External"/><Relationship Id="rId109" Type="http://schemas.openxmlformats.org/officeDocument/2006/relationships/hyperlink" Target="https://community.secop.gov.co/Public/Tendering/OpportunityDetail/Index?noticeUID=CO1.NTC.4606097&amp;isFromPublicArea=True&amp;isModal=False" TargetMode="External"/><Relationship Id="rId260" Type="http://schemas.openxmlformats.org/officeDocument/2006/relationships/hyperlink" Target="https://community.secop.gov.co/Public/Tendering/ContractNoticePhases/View?PPI=CO1.PPI.25937994&amp;isFromPublicArea=True&amp;isModal=False" TargetMode="External"/><Relationship Id="rId281" Type="http://schemas.openxmlformats.org/officeDocument/2006/relationships/hyperlink" Target="https://community.secop.gov.co/Public/Tendering/ContractNoticePhases/View?PPI=CO1.PPI.25885896&amp;isFromPublicArea=True&amp;isModal=False" TargetMode="External"/><Relationship Id="rId316" Type="http://schemas.openxmlformats.org/officeDocument/2006/relationships/hyperlink" Target="https://community.secop.gov.co/Public/Tendering/ContractNoticePhases/View?PPI=CO1.PPI.25887246&amp;isFromPublicArea=True&amp;isModal=False" TargetMode="External"/><Relationship Id="rId337" Type="http://schemas.openxmlformats.org/officeDocument/2006/relationships/hyperlink" Target="https://community.secop.gov.co/Public/Tendering/OpportunityDetail/Index?noticeUID=CO1.NTC.3977936&amp;isFromPublicArea=True&amp;isModal=true&amp;asPopupView=true" TargetMode="External"/><Relationship Id="rId34" Type="http://schemas.openxmlformats.org/officeDocument/2006/relationships/hyperlink" Target="https://community.secop.gov.co/Public/Tendering/OpportunityDetail/Index?noticeUID=CO1.NTC.4143011&amp;isFromPublicArea=True&amp;isModal=False" TargetMode="External"/><Relationship Id="rId55" Type="http://schemas.openxmlformats.org/officeDocument/2006/relationships/hyperlink" Target="https://community.secop.gov.co/Public/Tendering/OpportunityDetail/Index?noticeUID=CO1.NTC.4446217&amp;isFromPublicArea=True&amp;isModal=False" TargetMode="External"/><Relationship Id="rId76" Type="http://schemas.openxmlformats.org/officeDocument/2006/relationships/hyperlink" Target="https://community.secop.gov.co/Public/Tendering/OpportunityDetail/Index?noticeUID=CO1.NTC.4462332&amp;isFromPublicArea=True&amp;isModal=False" TargetMode="External"/><Relationship Id="rId97" Type="http://schemas.openxmlformats.org/officeDocument/2006/relationships/hyperlink" Target="https://community.secop.gov.co/Public/Tendering/OpportunityDetail/Index?noticeUID=CO1.NTC.4565440&amp;isFromPublicArea=True&amp;isModal=False" TargetMode="External"/><Relationship Id="rId120" Type="http://schemas.openxmlformats.org/officeDocument/2006/relationships/hyperlink" Target="https://community.secop.gov.co/Public/Tendering/ContractNoticePhases/View?PPI=CO1.PPI.25804602&amp;isFromPublicArea=True&amp;isModal=False" TargetMode="External"/><Relationship Id="rId141" Type="http://schemas.openxmlformats.org/officeDocument/2006/relationships/hyperlink" Target="https://community.secop.gov.co/Public/Tendering/ContractNoticePhases/View?PPI=CO1.PPI.25908212&amp;isFromPublicArea=True&amp;isModal=False" TargetMode="External"/><Relationship Id="rId358" Type="http://schemas.openxmlformats.org/officeDocument/2006/relationships/hyperlink" Target="https://community.secop.gov.co/Public/Tendering/OpportunityDetail/Index?noticeUID=CO1.NTC.3844931&amp;isFromPublicArea=True&amp;isModal=False" TargetMode="External"/><Relationship Id="rId379" Type="http://schemas.openxmlformats.org/officeDocument/2006/relationships/hyperlink" Target="https://community.secop.gov.co/Public/Tendering/ContractNoticePhases/View?PPI=CO1.PPI.23687486&amp;isFromPublicArea=True&amp;isModal=False" TargetMode="External"/><Relationship Id="rId7" Type="http://schemas.openxmlformats.org/officeDocument/2006/relationships/hyperlink" Target="https://community.secop.gov.co/Public/Tendering/OpportunityDetail/Index?noticeUID=CO1.NTC.4094297&amp;isFromPublicArea=True&amp;isModal=False" TargetMode="External"/><Relationship Id="rId162" Type="http://schemas.openxmlformats.org/officeDocument/2006/relationships/hyperlink" Target="https://community.secop.gov.co/Public/Tendering/ContractNoticePhases/View?PPI=CO1.PPI.25839097&amp;isFromPublicArea=True&amp;isModal=False" TargetMode="External"/><Relationship Id="rId183" Type="http://schemas.openxmlformats.org/officeDocument/2006/relationships/hyperlink" Target="https://community.secop.gov.co/Public/Tendering/ContractNoticePhases/View?PPI=CO1.PPI.25939964&amp;isFromPublicArea=True&amp;isModal=False" TargetMode="External"/><Relationship Id="rId218" Type="http://schemas.openxmlformats.org/officeDocument/2006/relationships/hyperlink" Target="https://community.secop.gov.co/Public/Tendering/ContractNoticePhases/View?PPI=CO1.PPI.25903621&amp;isFromPublicArea=True&amp;isModal=False" TargetMode="External"/><Relationship Id="rId239" Type="http://schemas.openxmlformats.org/officeDocument/2006/relationships/hyperlink" Target="https://community.secop.gov.co/Public/Tendering/ContractNoticePhases/View?PPI=CO1.PPI.25936159&amp;isFromPublicArea=True&amp;isModal=False" TargetMode="External"/><Relationship Id="rId390" Type="http://schemas.openxmlformats.org/officeDocument/2006/relationships/hyperlink" Target="https://community.secop.gov.co/Public/Tendering/OpportunityDetail/Index?noticeUID=CO1.NTC.4197105&amp;isFromPublicArea=True&amp;isModal=true&amp;asPopupView=true" TargetMode="External"/><Relationship Id="rId404" Type="http://schemas.openxmlformats.org/officeDocument/2006/relationships/hyperlink" Target="https://community.secop.gov.co/Public/Tendering/OpportunityDetail/Index?noticeUID=CO1.NTC.4295119&amp;isFromPublicArea=True&amp;isModal=true&amp;asPopupView=true" TargetMode="External"/><Relationship Id="rId425" Type="http://schemas.openxmlformats.org/officeDocument/2006/relationships/hyperlink" Target="https://community.secop.gov.co/Public/Tendering/OpportunityDetail/Index?noticeUID=CO1.NTC.4584353&amp;isFromPublicArea=True&amp;isModal=False" TargetMode="External"/><Relationship Id="rId250" Type="http://schemas.openxmlformats.org/officeDocument/2006/relationships/hyperlink" Target="https://community.secop.gov.co/Public/Tendering/ContractNoticePhases/View?PPI=CO1.PPI.25850972&amp;isFromPublicArea=True&amp;isModal=False" TargetMode="External"/><Relationship Id="rId271" Type="http://schemas.openxmlformats.org/officeDocument/2006/relationships/hyperlink" Target="https://community.secop.gov.co/Public/Tendering/ContractNoticePhases/View?PPI=CO1.PPI.25865169&amp;isFromPublicArea=True&amp;isModal=False" TargetMode="External"/><Relationship Id="rId292" Type="http://schemas.openxmlformats.org/officeDocument/2006/relationships/hyperlink" Target="https://community.secop.gov.co/Public/Tendering/ContractNoticePhases/View?PPI=CO1.PPI.25888524&amp;isFromPublicArea=True&amp;isModal=False" TargetMode="External"/><Relationship Id="rId306" Type="http://schemas.openxmlformats.org/officeDocument/2006/relationships/hyperlink" Target="https://community.secop.gov.co/Public/Tendering/ContractNoticePhases/View?PPI=CO1.PPI.25914870&amp;isFromPublicArea=True&amp;isModal=False" TargetMode="External"/><Relationship Id="rId24" Type="http://schemas.openxmlformats.org/officeDocument/2006/relationships/hyperlink" Target="https://community.secop.gov.co/Public/Tendering/OpportunityDetail/Index?noticeUID=CO1.NTC.4143011&amp;isFromPublicArea=True&amp;isModal=False" TargetMode="External"/><Relationship Id="rId45" Type="http://schemas.openxmlformats.org/officeDocument/2006/relationships/hyperlink" Target="https://community.secop.gov.co/Public/Tendering/OpportunityDetail/Index?noticeUID=CO1.NTC.4432171&amp;isFromPublicArea=True&amp;isModal=False" TargetMode="External"/><Relationship Id="rId66" Type="http://schemas.openxmlformats.org/officeDocument/2006/relationships/hyperlink" Target="https://community.secop.gov.co/Public/Tendering/OpportunityDetail/Index?noticeUID=CO1.NTC.4496937&amp;isFromPublicArea=True&amp;isModal=False" TargetMode="External"/><Relationship Id="rId87" Type="http://schemas.openxmlformats.org/officeDocument/2006/relationships/hyperlink" Target="https://community.secop.gov.co/Public/Tendering/OpportunityDetail/Index?noticeUID=CO1.NTC.4556034&amp;isFromPublicArea=True&amp;isModal=False" TargetMode="External"/><Relationship Id="rId110" Type="http://schemas.openxmlformats.org/officeDocument/2006/relationships/hyperlink" Target="https://community.secop.gov.co/Public/Tendering/ContractNoticePhases/View?PPI=CO1.PPI.25714190&amp;isFromPublicArea=True&amp;isModal=False" TargetMode="External"/><Relationship Id="rId131" Type="http://schemas.openxmlformats.org/officeDocument/2006/relationships/hyperlink" Target="https://community.secop.gov.co/Public/Tendering/OpportunityDetail/Index?noticeUID=CO1.NTC.4606097&amp;isFromPublicArea=True&amp;isModal=False" TargetMode="External"/><Relationship Id="rId327" Type="http://schemas.openxmlformats.org/officeDocument/2006/relationships/hyperlink" Target="https://community.secop.gov.co/Public/Tendering/ContractNoticePhases/View?PPI=CO1.PPI.25690536&amp;isFromPublicArea=True&amp;isModal=False" TargetMode="External"/><Relationship Id="rId348" Type="http://schemas.openxmlformats.org/officeDocument/2006/relationships/hyperlink" Target="https://community.secop.gov.co/Public/Tendering/OpportunityDetail/Index?noticeUID=CO1.NTC.3825896&amp;isFromPublicArea=True&amp;isModal=true&amp;asPopupView=true" TargetMode="External"/><Relationship Id="rId369" Type="http://schemas.openxmlformats.org/officeDocument/2006/relationships/hyperlink" Target="https://community.secop.gov.co/Public/Tendering/OpportunityDetail/Index?noticeUID=CO1.NTC.3841241&amp;isFromPublicArea=True&amp;isModal=true&amp;asPopupView=true" TargetMode="External"/><Relationship Id="rId152" Type="http://schemas.openxmlformats.org/officeDocument/2006/relationships/hyperlink" Target="https://community.secop.gov.co/Public/Tendering/ContractNoticePhases/View?PPI=CO1.PPI.25802081&amp;isFromPublicArea=True&amp;isModal=False" TargetMode="External"/><Relationship Id="rId173" Type="http://schemas.openxmlformats.org/officeDocument/2006/relationships/hyperlink" Target="https://community.secop.gov.co/Public/Tendering/ContractNoticePhases/View?PPI=CO1.PPI.25839097&amp;isFromPublicArea=True&amp;isModal=False" TargetMode="External"/><Relationship Id="rId194" Type="http://schemas.openxmlformats.org/officeDocument/2006/relationships/hyperlink" Target="https://community.secop.gov.co/Public/Tendering/ContractNoticePhases/View?PPI=CO1.PPI.25865169&amp;isFromPublicArea=True&amp;isModal=False" TargetMode="External"/><Relationship Id="rId208" Type="http://schemas.openxmlformats.org/officeDocument/2006/relationships/hyperlink" Target="https://community.secop.gov.co/Public/Tendering/OpportunityDetail/Index?noticeUID=CO1.NTC.4675277&amp;isFromPublicArea=True&amp;isModal=False" TargetMode="External"/><Relationship Id="rId229" Type="http://schemas.openxmlformats.org/officeDocument/2006/relationships/hyperlink" Target="https://community.secop.gov.co/Public/Tendering/ContractNoticePhases/View?PPI=CO1.PPI.25691175&amp;isFromPublicArea=True&amp;isModal=False" TargetMode="External"/><Relationship Id="rId380" Type="http://schemas.openxmlformats.org/officeDocument/2006/relationships/hyperlink" Target="https://community.secop.gov.co/Public/Tendering/ContractNoticePhases/View?PPI=CO1.PPI.23687486&amp;isFromPublicArea=True&amp;isModal=False" TargetMode="External"/><Relationship Id="rId415" Type="http://schemas.openxmlformats.org/officeDocument/2006/relationships/hyperlink" Target="https://community.secop.gov.co/Public/Tendering/OpportunityDetail/Index?noticeUID=CO1.NTC.4525033&amp;isFromPublicArea=True&amp;isModal=False" TargetMode="External"/><Relationship Id="rId436" Type="http://schemas.openxmlformats.org/officeDocument/2006/relationships/hyperlink" Target="https://community.secop.gov.co/Public/Tendering/OpportunityDetail/Index?noticeUID=CO1.NTC.4672462&amp;isFromPublicArea=True&amp;isModal=False" TargetMode="External"/><Relationship Id="rId240" Type="http://schemas.openxmlformats.org/officeDocument/2006/relationships/hyperlink" Target="https://community.secop.gov.co/Public/Tendering/ContractNoticePhases/View?PPI=CO1.PPI.25691043&amp;isFromPublicArea=True&amp;isModal=False" TargetMode="External"/><Relationship Id="rId261" Type="http://schemas.openxmlformats.org/officeDocument/2006/relationships/hyperlink" Target="https://community.secop.gov.co/Public/Tendering/ContractNoticePhases/View?PPI=CO1.PPI.25847550&amp;isFromPublicArea=True&amp;isModal=False" TargetMode="External"/><Relationship Id="rId14" Type="http://schemas.openxmlformats.org/officeDocument/2006/relationships/hyperlink" Target="https://community.secop.gov.co/Public/Tendering/ContractNoticePhases/View?PPI=CO1.PPI.23687486&amp;isFromPublicArea=True&amp;isModal=False" TargetMode="External"/><Relationship Id="rId35" Type="http://schemas.openxmlformats.org/officeDocument/2006/relationships/hyperlink" Target="https://community.secop.gov.co/Public/Tendering/OpportunityDetail/Index?noticeUID=CO1.NTC.4214847&amp;isFromPublicArea=True&amp;isModal=true&amp;asPopupView=true" TargetMode="External"/><Relationship Id="rId56" Type="http://schemas.openxmlformats.org/officeDocument/2006/relationships/hyperlink" Target="https://community.secop.gov.co/Public/Tendering/OpportunityDetail/Index?noticeUID=CO1.NTC.4091097&amp;isFromPublicArea=True&amp;isModal=False" TargetMode="External"/><Relationship Id="rId77" Type="http://schemas.openxmlformats.org/officeDocument/2006/relationships/hyperlink" Target="https://community.secop.gov.co/Public/Tendering/OpportunityDetail/Index?noticeUID=CO1.NTC.4527865&amp;isFromPublicArea=True&amp;isModal=False" TargetMode="External"/><Relationship Id="rId100" Type="http://schemas.openxmlformats.org/officeDocument/2006/relationships/hyperlink" Target="https://community.secop.gov.co/Public/Tendering/OpportunityDetail/Index?noticeUID=CO1.NTC.4585491&amp;isFromPublicArea=True&amp;isModal=False" TargetMode="External"/><Relationship Id="rId282" Type="http://schemas.openxmlformats.org/officeDocument/2006/relationships/hyperlink" Target="https://community.secop.gov.co/Public/Tendering/ContractNoticePhases/View?PPI=CO1.PPI.25885896&amp;isFromPublicArea=True&amp;isModal=False" TargetMode="External"/><Relationship Id="rId317" Type="http://schemas.openxmlformats.org/officeDocument/2006/relationships/hyperlink" Target="https://community.secop.gov.co/Public/Tendering/ContractNoticePhases/View?PPI=CO1.PPI.25887246&amp;isFromPublicArea=True&amp;isModal=False" TargetMode="External"/><Relationship Id="rId338" Type="http://schemas.openxmlformats.org/officeDocument/2006/relationships/hyperlink" Target="https://community.secop.gov.co/Public/Tendering/OpportunityDetail/Index?noticeUID=CO1.NTC.4285209&amp;isFromPublicArea=True&amp;isModal=False" TargetMode="External"/><Relationship Id="rId359" Type="http://schemas.openxmlformats.org/officeDocument/2006/relationships/hyperlink" Target="https://community.secop.gov.co/Public/Tendering/OpportunityDetail/Index?noticeUID=CO1.NTC.3844931&amp;isFromPublicArea=True&amp;isModal=False" TargetMode="External"/><Relationship Id="rId8" Type="http://schemas.openxmlformats.org/officeDocument/2006/relationships/hyperlink" Target="https://community.secop.gov.co/Public/Tendering/ContractNoticePhases/View?PPI=CO1.PPI.23800279&amp;isFromPublicArea=True&amp;isModal=False" TargetMode="External"/><Relationship Id="rId98" Type="http://schemas.openxmlformats.org/officeDocument/2006/relationships/hyperlink" Target="https://community.secop.gov.co/Public/Tendering/OpportunityDetail/Index?noticeUID=CO1.NTC.4567738&amp;isFromPublicArea=True&amp;isModal=False" TargetMode="External"/><Relationship Id="rId121" Type="http://schemas.openxmlformats.org/officeDocument/2006/relationships/hyperlink" Target="https://community.secop.gov.co/Public/Tendering/OpportunityDetail/Index?noticeUID=CO1.NTC.4091097&amp;isFromPublicArea=True&amp;isModal=False" TargetMode="External"/><Relationship Id="rId142" Type="http://schemas.openxmlformats.org/officeDocument/2006/relationships/hyperlink" Target="https://community.secop.gov.co/Public/Tendering/ContractNoticePhases/View?PPI=CO1.PPI.24911312&amp;isFromPublicArea=True&amp;isModal=False" TargetMode="External"/><Relationship Id="rId163" Type="http://schemas.openxmlformats.org/officeDocument/2006/relationships/hyperlink" Target="https://community.secop.gov.co/Public/Tendering/ContractNoticePhases/View?PPI=CO1.PPI.25839097&amp;isFromPublicArea=True&amp;isModal=False" TargetMode="External"/><Relationship Id="rId184" Type="http://schemas.openxmlformats.org/officeDocument/2006/relationships/hyperlink" Target="https://community.secop.gov.co/Public/Tendering/OpportunityDetail/Index?noticeUID=CO1.NTC.4674736&amp;isFromPublicArea=True&amp;isModal=False" TargetMode="External"/><Relationship Id="rId219" Type="http://schemas.openxmlformats.org/officeDocument/2006/relationships/hyperlink" Target="https://community.secop.gov.co/Public/Tendering/ContractNoticePhases/View?PPI=CO1.PPI.25916091&amp;isFromPublicArea=True&amp;isModal=False" TargetMode="External"/><Relationship Id="rId370" Type="http://schemas.openxmlformats.org/officeDocument/2006/relationships/hyperlink" Target="https://community.secop.gov.co/Public/Tendering/ContractNoticePhases/View?PPI=CO1.PPI.22765582&amp;isFromPublicArea=True&amp;isModal=False" TargetMode="External"/><Relationship Id="rId391" Type="http://schemas.openxmlformats.org/officeDocument/2006/relationships/hyperlink" Target="https://community.secop.gov.co/Public/Tendering/OpportunityDetail/Index?noticeUID=CO1.NTC.4199423&amp;isFromPublicArea=True&amp;isModal=true&amp;asPopupView=true" TargetMode="External"/><Relationship Id="rId405" Type="http://schemas.openxmlformats.org/officeDocument/2006/relationships/hyperlink" Target="https://community.secop.gov.co/Public/Tendering/OpportunityDetail/Index?noticeUID=CO1.NTC.4297703&amp;isFromPublicArea=True&amp;isModal=False" TargetMode="External"/><Relationship Id="rId426" Type="http://schemas.openxmlformats.org/officeDocument/2006/relationships/hyperlink" Target="https://community.secop.gov.co/Public/Tendering/OpportunityDetail/Index?noticeUID=CO1.NTC.4584353&amp;isFromPublicArea=True&amp;isModal=False" TargetMode="External"/><Relationship Id="rId230" Type="http://schemas.openxmlformats.org/officeDocument/2006/relationships/hyperlink" Target="https://community.secop.gov.co/Public/Tendering/ContractNoticePhases/View?PPI=CO1.PPI.25888567&amp;isFromPublicArea=True&amp;isModal=False" TargetMode="External"/><Relationship Id="rId251" Type="http://schemas.openxmlformats.org/officeDocument/2006/relationships/hyperlink" Target="https://community.secop.gov.co/Public/Tendering/ContractNoticePhases/View?PPI=CO1.PPI.25929247&amp;isFromPublicArea=True&amp;isModal=False" TargetMode="External"/><Relationship Id="rId25" Type="http://schemas.openxmlformats.org/officeDocument/2006/relationships/hyperlink" Target="https://community.secop.gov.co/Public/Tendering/OpportunityDetail/Index?noticeUID=CO1.NTC.4143011&amp;isFromPublicArea=True&amp;isModal=False" TargetMode="External"/><Relationship Id="rId46" Type="http://schemas.openxmlformats.org/officeDocument/2006/relationships/hyperlink" Target="https://community.secop.gov.co/Public/Tendering/OpportunityDetail/Index?noticeUID=CO1.NTC.4432171&amp;isFromPublicArea=True&amp;isModal=False" TargetMode="External"/><Relationship Id="rId67" Type="http://schemas.openxmlformats.org/officeDocument/2006/relationships/hyperlink" Target="https://community.secop.gov.co/Public/Tendering/OpportunityDetail/Index?noticeUID=CO1.NTC.4091097&amp;isFromPublicArea=True&amp;isModal=False" TargetMode="External"/><Relationship Id="rId272" Type="http://schemas.openxmlformats.org/officeDocument/2006/relationships/hyperlink" Target="https://community.secop.gov.co/Public/Tendering/ContractNoticePhases/View?PPI=CO1.PPI.25856431&amp;isFromPublicArea=True&amp;isModal=False" TargetMode="External"/><Relationship Id="rId293" Type="http://schemas.openxmlformats.org/officeDocument/2006/relationships/hyperlink" Target="https://community.secop.gov.co/Public/Tendering/ContractNoticePhases/View?PPI=CO1.PPI.25913199&amp;isFromPublicArea=True&amp;isModal=False" TargetMode="External"/><Relationship Id="rId307" Type="http://schemas.openxmlformats.org/officeDocument/2006/relationships/hyperlink" Target="https://community.secop.gov.co/Public/Tendering/ContractNoticePhases/View?PPI=CO1.PPI.25936159&amp;isFromPublicArea=True&amp;isModal=False" TargetMode="External"/><Relationship Id="rId328" Type="http://schemas.openxmlformats.org/officeDocument/2006/relationships/hyperlink" Target="https://community.secop.gov.co/Public/Tendering/ContractNoticePhases/View?PPI=CO1.PPI.25884628&amp;isFromPublicArea=True&amp;isModal=False" TargetMode="External"/><Relationship Id="rId349" Type="http://schemas.openxmlformats.org/officeDocument/2006/relationships/hyperlink" Target="https://community.secop.gov.co/Public/Tendering/OpportunityDetail/Index?noticeUID=CO1.NTC.3828233&amp;isFromPublicArea=True&amp;isModal=true&amp;asPopupView=true" TargetMode="External"/><Relationship Id="rId88" Type="http://schemas.openxmlformats.org/officeDocument/2006/relationships/hyperlink" Target="https://community.secop.gov.co/Public/Tendering/OpportunityDetail/Index?noticeUID=CO1.NTC.4575389&amp;isFromPublicArea=True&amp;isModal=False" TargetMode="External"/><Relationship Id="rId111" Type="http://schemas.openxmlformats.org/officeDocument/2006/relationships/hyperlink" Target="https://community.secop.gov.co/Public/Tendering/ContractNoticePhases/View?PPI=CO1.PPI.25802081&amp;isFromPublicArea=True&amp;isModal=False" TargetMode="External"/><Relationship Id="rId132" Type="http://schemas.openxmlformats.org/officeDocument/2006/relationships/hyperlink" Target="https://community.secop.gov.co/Public/Tendering/ContractNoticePhases/View?PPI=CO1.PPI.25829988&amp;isFromPublicArea=True&amp;isModal=False" TargetMode="External"/><Relationship Id="rId153" Type="http://schemas.openxmlformats.org/officeDocument/2006/relationships/hyperlink" Target="https://community.secop.gov.co/Public/Tendering/ContractNoticePhases/View?PPI=CO1.PPI.25830706&amp;isFromPublicArea=True&amp;isModal=False" TargetMode="External"/><Relationship Id="rId174" Type="http://schemas.openxmlformats.org/officeDocument/2006/relationships/hyperlink" Target="https://community.secop.gov.co/Public/Tendering/ContractNoticePhases/View?PPI=CO1.PPI.25839097&amp;isFromPublicArea=True&amp;isModal=False" TargetMode="External"/><Relationship Id="rId195" Type="http://schemas.openxmlformats.org/officeDocument/2006/relationships/hyperlink" Target="https://community.secop.gov.co/Public/Tendering/ContractNoticePhases/View?PPI=CO1.PPI.25865169&amp;isFromPublicArea=True&amp;isModal=False" TargetMode="External"/><Relationship Id="rId209" Type="http://schemas.openxmlformats.org/officeDocument/2006/relationships/hyperlink" Target="https://community.secop.gov.co/Public/Tendering/ContractNoticePhases/View?PPI=CO1.PPI.25905314&amp;isFromPublicArea=True&amp;isModal=False" TargetMode="External"/><Relationship Id="rId360" Type="http://schemas.openxmlformats.org/officeDocument/2006/relationships/hyperlink" Target="https://community.secop.gov.co/Public/Tendering/OpportunityDetail/Index?noticeUID=CO1.NTC.3844931&amp;isFromPublicArea=True&amp;isModal=False" TargetMode="External"/><Relationship Id="rId381" Type="http://schemas.openxmlformats.org/officeDocument/2006/relationships/hyperlink" Target="https://community.secop.gov.co/Public/Tendering/ContractNoticePhases/View?PPI=CO1.PPI.23687486&amp;isFromPublicArea=True&amp;isModal=False" TargetMode="External"/><Relationship Id="rId416" Type="http://schemas.openxmlformats.org/officeDocument/2006/relationships/hyperlink" Target="https://community.secop.gov.co/Public/Tendering/OpportunityDetail/Index?noticeUID=CO1.NTC.4538941&amp;isFromPublicArea=True&amp;isModal=False" TargetMode="External"/><Relationship Id="rId220" Type="http://schemas.openxmlformats.org/officeDocument/2006/relationships/hyperlink" Target="https://community.secop.gov.co/Public/Tendering/ContractNoticePhases/View?PPI=CO1.PPI.25916091&amp;isFromPublicArea=True&amp;isModal=False" TargetMode="External"/><Relationship Id="rId241" Type="http://schemas.openxmlformats.org/officeDocument/2006/relationships/hyperlink" Target="https://community.secop.gov.co/Public/Tendering/ContractNoticePhases/View?PPI=CO1.PPI.25691043&amp;isFromPublicArea=True&amp;isModal=False" TargetMode="External"/><Relationship Id="rId437" Type="http://schemas.openxmlformats.org/officeDocument/2006/relationships/hyperlink" Target="https://community.secop.gov.co/Public/Tendering/ContractNoticePhases/View?PPI=CO1.PPI.26629750&amp;isFromPublicArea=True&amp;isModal=False" TargetMode="External"/><Relationship Id="rId15" Type="http://schemas.openxmlformats.org/officeDocument/2006/relationships/hyperlink" Target="https://community.secop.gov.co/Public/Tendering/OpportunityDetail/Index?noticeUID=CO1.NTC.4141910&amp;isFromPublicArea=True&amp;isModal=False" TargetMode="External"/><Relationship Id="rId36" Type="http://schemas.openxmlformats.org/officeDocument/2006/relationships/hyperlink" Target="https://community.secop.gov.co/Public/Tendering/OpportunityDetail/Index?noticeUID=CO1.NTC.4218159&amp;isFromPublicArea=True&amp;isModal=true&amp;asPopupView=true" TargetMode="External"/><Relationship Id="rId57" Type="http://schemas.openxmlformats.org/officeDocument/2006/relationships/hyperlink" Target="https://community.secop.gov.co/Public/Tendering/OpportunityDetail/Index?noticeUID=CO1.NTC.4091097&amp;isFromPublicArea=True&amp;isModal=False" TargetMode="External"/><Relationship Id="rId262" Type="http://schemas.openxmlformats.org/officeDocument/2006/relationships/hyperlink" Target="https://community.secop.gov.co/Public/Tendering/ContractNoticePhases/View?PPI=CO1.PPI.25842540&amp;isFromPublicArea=True&amp;isModal=False" TargetMode="External"/><Relationship Id="rId283" Type="http://schemas.openxmlformats.org/officeDocument/2006/relationships/hyperlink" Target="https://community.secop.gov.co/Public/Tendering/ContractNoticePhases/View?PPI=CO1.PPI.25914232&amp;isFromPublicArea=True&amp;isModal=False" TargetMode="External"/><Relationship Id="rId318" Type="http://schemas.openxmlformats.org/officeDocument/2006/relationships/hyperlink" Target="https://community.secop.gov.co/Public/Tendering/ContractNoticePhases/View?PPI=CO1.PPI.25889418&amp;isFromPublicArea=True&amp;isModal=False" TargetMode="External"/><Relationship Id="rId339" Type="http://schemas.openxmlformats.org/officeDocument/2006/relationships/hyperlink" Target="https://community.secop.gov.co/Public/Tendering/OpportunityDetail/Index?noticeUID=CO1.NTC.3846173&amp;isFromPublicArea=True&amp;isModal=true&amp;asPopupView=true" TargetMode="External"/><Relationship Id="rId78" Type="http://schemas.openxmlformats.org/officeDocument/2006/relationships/hyperlink" Target="https://community.secop.gov.co/Public/Tendering/OpportunityDetail/Index?noticeUID=CO1.NTC.4538093&amp;isFromPublicArea=True&amp;isModal=False" TargetMode="External"/><Relationship Id="rId99" Type="http://schemas.openxmlformats.org/officeDocument/2006/relationships/hyperlink" Target="https://community.secop.gov.co/Public/Tendering/OpportunityDetail/Index?noticeUID=CO1.NTC.4585366&amp;isFromPublicArea=True&amp;isModal=False" TargetMode="External"/><Relationship Id="rId101" Type="http://schemas.openxmlformats.org/officeDocument/2006/relationships/hyperlink" Target="https://community.secop.gov.co/Public/Tendering/OpportunityDetail/Index?noticeUID=CO1.NTC.4606097&amp;isFromPublicArea=True&amp;isModal=False" TargetMode="External"/><Relationship Id="rId122" Type="http://schemas.openxmlformats.org/officeDocument/2006/relationships/hyperlink" Target="https://community.secop.gov.co/Public/Tendering/OpportunityDetail/Index?noticeUID=CO1.NTC.4538941&amp;isFromPublicArea=True&amp;isModal=False" TargetMode="External"/><Relationship Id="rId143" Type="http://schemas.openxmlformats.org/officeDocument/2006/relationships/hyperlink" Target="https://community.secop.gov.co/Public/Tendering/OpportunityDetail/Index?noticeUID=CO1.NTC.4479514&amp;isFromPublicArea=True&amp;isModal=False" TargetMode="External"/><Relationship Id="rId164" Type="http://schemas.openxmlformats.org/officeDocument/2006/relationships/hyperlink" Target="https://community.secop.gov.co/Public/Tendering/ContractNoticePhases/View?PPI=CO1.PPI.25839097&amp;isFromPublicArea=True&amp;isModal=False" TargetMode="External"/><Relationship Id="rId185" Type="http://schemas.openxmlformats.org/officeDocument/2006/relationships/hyperlink" Target="https://community.secop.gov.co/Public/Tendering/OpportunityDetail/Index?noticeUID=CO1.NTC.4674525&amp;isFromPublicArea=True&amp;isModal=False" TargetMode="External"/><Relationship Id="rId350" Type="http://schemas.openxmlformats.org/officeDocument/2006/relationships/hyperlink" Target="https://community.secop.gov.co/Public/Tendering/OpportunityDetail/Index?noticeUID=CO1.NTC.3828233&amp;isFromPublicArea=True&amp;isModal=true&amp;asPopupView=true" TargetMode="External"/><Relationship Id="rId371" Type="http://schemas.openxmlformats.org/officeDocument/2006/relationships/hyperlink" Target="https://community.secop.gov.co/Public/Tendering/OpportunityDetail/Index?noticeUID=CO1.NTC.3851616&amp;isFromPublicArea=True&amp;isModal=true&amp;asPopupView=true" TargetMode="External"/><Relationship Id="rId406" Type="http://schemas.openxmlformats.org/officeDocument/2006/relationships/hyperlink" Target="https://community.secop.gov.co/Public/Tendering/OpportunityDetail/Index?noticeUID=CO1.NTC.4327191&amp;isFromPublicArea=True&amp;isModal=False" TargetMode="External"/><Relationship Id="rId9" Type="http://schemas.openxmlformats.org/officeDocument/2006/relationships/hyperlink" Target="https://community.secop.gov.co/Public/Tendering/OpportunityDetail/Index?noticeUID=CO1.NTC.4091602&amp;isFromPublicArea=True&amp;isModal=False" TargetMode="External"/><Relationship Id="rId210" Type="http://schemas.openxmlformats.org/officeDocument/2006/relationships/hyperlink" Target="https://community.secop.gov.co/Public/Tendering/OpportunityDetail/Index?noticeUID=CO1.NTC.4580678&amp;isFromPublicArea=True&amp;isModal=False" TargetMode="External"/><Relationship Id="rId392" Type="http://schemas.openxmlformats.org/officeDocument/2006/relationships/hyperlink" Target="https://community.secop.gov.co/Public/Tendering/OpportunityDetail/Index?noticeUID=CO1.NTC.4225518&amp;isFromPublicArea=True&amp;isModal=true&amp;asPopupView=true" TargetMode="External"/><Relationship Id="rId427" Type="http://schemas.openxmlformats.org/officeDocument/2006/relationships/hyperlink" Target="https://community.secop.gov.co/Public/Tendering/OpportunityDetail/Index?noticeUID=CO1.NTC.4584353&amp;isFromPublicArea=True&amp;isModal=False" TargetMode="External"/><Relationship Id="rId26" Type="http://schemas.openxmlformats.org/officeDocument/2006/relationships/hyperlink" Target="https://community.secop.gov.co/Public/Tendering/OpportunityDetail/Index?noticeUID=CO1.NTC.4143011&amp;isFromPublicArea=True&amp;isModal=False" TargetMode="External"/><Relationship Id="rId231" Type="http://schemas.openxmlformats.org/officeDocument/2006/relationships/hyperlink" Target="https://community.secop.gov.co/Public/Tendering/ContractNoticePhases/View?PPI=CO1.PPI.25888567&amp;isFromPublicArea=True&amp;isModal=False" TargetMode="External"/><Relationship Id="rId252" Type="http://schemas.openxmlformats.org/officeDocument/2006/relationships/hyperlink" Target="https://community.secop.gov.co/Public/Tendering/ContractNoticePhases/View?PPI=CO1.PPI.25707669&amp;isFromPublicArea=True&amp;isModal=False" TargetMode="External"/><Relationship Id="rId273" Type="http://schemas.openxmlformats.org/officeDocument/2006/relationships/hyperlink" Target="https://community.secop.gov.co/Public/Tendering/ContractNoticePhases/View?PPI=CO1.PPI.25856431&amp;isFromPublicArea=True&amp;isModal=False" TargetMode="External"/><Relationship Id="rId294" Type="http://schemas.openxmlformats.org/officeDocument/2006/relationships/hyperlink" Target="https://community.secop.gov.co/Public/Tendering/ContractNoticePhases/View?PPI=CO1.PPI.25913199&amp;isFromPublicArea=True&amp;isModal=False" TargetMode="External"/><Relationship Id="rId308" Type="http://schemas.openxmlformats.org/officeDocument/2006/relationships/hyperlink" Target="https://community.secop.gov.co/Public/Tendering/ContractNoticePhases/View?PPI=CO1.PPI.25886089&amp;isFromPublicArea=True&amp;isModal=False" TargetMode="External"/><Relationship Id="rId329" Type="http://schemas.openxmlformats.org/officeDocument/2006/relationships/hyperlink" Target="https://community.secop.gov.co/Public/Tendering/ContractNoticePhases/View?PPI=CO1.PPI.26009201&amp;isFromPublicArea=True&amp;isModal=False" TargetMode="External"/><Relationship Id="rId47" Type="http://schemas.openxmlformats.org/officeDocument/2006/relationships/hyperlink" Target="https://community.secop.gov.co/Public/Tendering/OpportunityDetail/Index?noticeUID=CO1.NTC.4251658&amp;isFromPublicArea=True&amp;isModal=False" TargetMode="External"/><Relationship Id="rId68" Type="http://schemas.openxmlformats.org/officeDocument/2006/relationships/hyperlink" Target="https://community.secop.gov.co/Public/Tendering/OpportunityDetail/Index?noticeUID=CO1.NTC.4493078&amp;isFromPublicArea=True&amp;isModal=False" TargetMode="External"/><Relationship Id="rId89" Type="http://schemas.openxmlformats.org/officeDocument/2006/relationships/hyperlink" Target="https://community.secop.gov.co/Public/Tendering/OpportunityDetail/Index?noticeUID=CO1.NTC.4569512&amp;isFromPublicArea=True&amp;isModal=False" TargetMode="External"/><Relationship Id="rId112" Type="http://schemas.openxmlformats.org/officeDocument/2006/relationships/hyperlink" Target="https://community.secop.gov.co/Public/Tendering/OpportunityDetail/Index?noticeUID=CO1.NTC.4603514&amp;isFromPublicArea=True&amp;isModal=False" TargetMode="External"/><Relationship Id="rId133" Type="http://schemas.openxmlformats.org/officeDocument/2006/relationships/hyperlink" Target="https://community.secop.gov.co/Public/Tendering/ContractNoticePhases/View?PPI=CO1.PPI.25829988&amp;isFromPublicArea=True&amp;isModal=False" TargetMode="External"/><Relationship Id="rId154" Type="http://schemas.openxmlformats.org/officeDocument/2006/relationships/hyperlink" Target="https://community.secop.gov.co/Public/Tendering/ContractNoticePhases/View?PPI=CO1.PPI.25830706&amp;isFromPublicArea=True&amp;isModal=False" TargetMode="External"/><Relationship Id="rId175" Type="http://schemas.openxmlformats.org/officeDocument/2006/relationships/hyperlink" Target="https://community.secop.gov.co/Public/Tendering/OpportunityDetail/Index?noticeUID=CO1.NTC.4580477&amp;isFromPublicArea=True&amp;isModal=False" TargetMode="External"/><Relationship Id="rId340" Type="http://schemas.openxmlformats.org/officeDocument/2006/relationships/hyperlink" Target="https://community.secop.gov.co/Public/Tendering/ContractNoticePhases/View?PPI=CO1.PPI.22744836&amp;isFromPublicArea=True&amp;isModal=False" TargetMode="External"/><Relationship Id="rId361" Type="http://schemas.openxmlformats.org/officeDocument/2006/relationships/hyperlink" Target="https://community.secop.gov.co/Public/Tendering/OpportunityDetail/Index?noticeUID=CO1.NTC.3834913&amp;isFromPublicArea=True&amp;isModal=true&amp;asPopupView=true" TargetMode="External"/><Relationship Id="rId196" Type="http://schemas.openxmlformats.org/officeDocument/2006/relationships/hyperlink" Target="https://community.secop.gov.co/Public/Tendering/ContractNoticePhases/View?PPI=CO1.PPI.25865169&amp;isFromPublicArea=True&amp;isModal=False" TargetMode="External"/><Relationship Id="rId200" Type="http://schemas.openxmlformats.org/officeDocument/2006/relationships/hyperlink" Target="https://community.secop.gov.co/Public/Tendering/ContractNoticePhases/View?PPI=CO1.PPI.25865169&amp;isFromPublicArea=True&amp;isModal=False" TargetMode="External"/><Relationship Id="rId382" Type="http://schemas.openxmlformats.org/officeDocument/2006/relationships/hyperlink" Target="https://community.secop.gov.co/Public/Tendering/ContractNoticePhases/View?PPI=CO1.PPI.23714070&amp;isFromPublicArea=True&amp;isModal=False" TargetMode="External"/><Relationship Id="rId417" Type="http://schemas.openxmlformats.org/officeDocument/2006/relationships/hyperlink" Target="https://community.secop.gov.co/Public/Tendering/OpportunityDetail/Index?noticeUID=CO1.NTC.4538941&amp;isFromPublicArea=True&amp;isModal=False" TargetMode="External"/><Relationship Id="rId438" Type="http://schemas.openxmlformats.org/officeDocument/2006/relationships/hyperlink" Target="https://community.secop.gov.co/Public/Tendering/ContractNoticePhases/View?PPI=CO1.PPI.27702400&amp;isFromPublicArea=True&amp;isModal=False" TargetMode="External"/><Relationship Id="rId16" Type="http://schemas.openxmlformats.org/officeDocument/2006/relationships/hyperlink" Target="https://community.secop.gov.co/Public/Tendering/ContractNoticePhases/View?PPI=CO1.PPI.23714070&amp;isFromPublicArea=True&amp;isModal=False" TargetMode="External"/><Relationship Id="rId221" Type="http://schemas.openxmlformats.org/officeDocument/2006/relationships/hyperlink" Target="https://community.secop.gov.co/Public/Tendering/ContractNoticePhases/View?PPI=CO1.PPI.25916091&amp;isFromPublicArea=True&amp;isModal=False" TargetMode="External"/><Relationship Id="rId242" Type="http://schemas.openxmlformats.org/officeDocument/2006/relationships/hyperlink" Target="https://community.secop.gov.co/Public/Tendering/ContractNoticePhases/View?PPI=CO1.PPI.25691043&amp;isFromPublicArea=True&amp;isModal=False" TargetMode="External"/><Relationship Id="rId263" Type="http://schemas.openxmlformats.org/officeDocument/2006/relationships/hyperlink" Target="https://community.secop.gov.co/Public/Tendering/ContractNoticePhases/View?PPI=CO1.PPI.25939981&amp;isFromPublicArea=True&amp;isModal=False" TargetMode="External"/><Relationship Id="rId284" Type="http://schemas.openxmlformats.org/officeDocument/2006/relationships/hyperlink" Target="https://community.secop.gov.co/Public/Tendering/ContractNoticePhases/View?PPI=CO1.PPI.25880841&amp;isFromPublicArea=True&amp;isModal=False" TargetMode="External"/><Relationship Id="rId319" Type="http://schemas.openxmlformats.org/officeDocument/2006/relationships/hyperlink" Target="https://community.secop.gov.co/Public/Tendering/ContractNoticePhases/View?PPI=CO1.PPI.25889418&amp;isFromPublicArea=True&amp;isModal=False" TargetMode="External"/><Relationship Id="rId37" Type="http://schemas.openxmlformats.org/officeDocument/2006/relationships/hyperlink" Target="https://community.secop.gov.co/Public/Tendering/OpportunityDetail/Index?noticeUID=CO1.NTC.4326708&amp;isFromPublicArea=True&amp;isModal=False" TargetMode="External"/><Relationship Id="rId58" Type="http://schemas.openxmlformats.org/officeDocument/2006/relationships/hyperlink" Target="https://community.secop.gov.co/Public/Tendering/OpportunityDetail/Index?noticeUID=CO1.NTC.4462566&amp;isFromPublicArea=True&amp;isModal=False" TargetMode="External"/><Relationship Id="rId79" Type="http://schemas.openxmlformats.org/officeDocument/2006/relationships/hyperlink" Target="https://community.secop.gov.co/Public/Tendering/OpportunityDetail/Index?noticeUID=CO1.NTC.4543660&amp;isFromPublicArea=True&amp;isModal=False" TargetMode="External"/><Relationship Id="rId102" Type="http://schemas.openxmlformats.org/officeDocument/2006/relationships/hyperlink" Target="https://community.secop.gov.co/Public/Tendering/ContractNoticePhases/View?PPI=CO1.PPI.25690377&amp;isFromPublicArea=True&amp;isModal=False" TargetMode="External"/><Relationship Id="rId123" Type="http://schemas.openxmlformats.org/officeDocument/2006/relationships/hyperlink" Target="https://community.secop.gov.co/Public/Tendering/OpportunityDetail/Index?noticeUID=CO1.NTC.4549661&amp;isFromPublicArea=True&amp;isModal=False" TargetMode="External"/><Relationship Id="rId144" Type="http://schemas.openxmlformats.org/officeDocument/2006/relationships/hyperlink" Target="https://community.secop.gov.co/Public/Tendering/ContractNoticePhases/View?PPI=CO1.PPI.25782659&amp;isFromPublicArea=True&amp;isModal=False" TargetMode="External"/><Relationship Id="rId330" Type="http://schemas.openxmlformats.org/officeDocument/2006/relationships/hyperlink" Target="https://community.secop.gov.co/Public/Tendering/OpportunityDetail/Index?noticeUID=CO1.NTC.4672462&amp;isFromPublicArea=True&amp;isModal=False" TargetMode="External"/><Relationship Id="rId90" Type="http://schemas.openxmlformats.org/officeDocument/2006/relationships/hyperlink" Target="https://community.secop.gov.co/Public/Tendering/OpportunityDetail/Index?noticeUID=CO1.NTC.4564238&amp;isFromPublicArea=True&amp;isModal=False" TargetMode="External"/><Relationship Id="rId165" Type="http://schemas.openxmlformats.org/officeDocument/2006/relationships/hyperlink" Target="https://community.secop.gov.co/Public/Tendering/ContractNoticePhases/View?PPI=CO1.PPI.25839097&amp;isFromPublicArea=True&amp;isModal=False" TargetMode="External"/><Relationship Id="rId186" Type="http://schemas.openxmlformats.org/officeDocument/2006/relationships/hyperlink" Target="https://community.secop.gov.co/Public/Tendering/ContractNoticePhases/View?PPI=CO1.PPI.25926876&amp;isFromPublicArea=True&amp;isModal=False" TargetMode="External"/><Relationship Id="rId351" Type="http://schemas.openxmlformats.org/officeDocument/2006/relationships/hyperlink" Target="https://community.secop.gov.co/Public/Tendering/OpportunityDetail/Index?noticeUID=CO1.NTC.3828233&amp;isFromPublicArea=True&amp;isModal=true&amp;asPopupView=true" TargetMode="External"/><Relationship Id="rId372" Type="http://schemas.openxmlformats.org/officeDocument/2006/relationships/hyperlink" Target="https://community.secop.gov.co/Public/Tendering/OpportunityDetail/Index?noticeUID=CO1.NTC.3851616&amp;isFromPublicArea=True&amp;isModal=true&amp;asPopupView=true" TargetMode="External"/><Relationship Id="rId393" Type="http://schemas.openxmlformats.org/officeDocument/2006/relationships/hyperlink" Target="https://community.secop.gov.co/Public/Tendering/OpportunityDetail/Index?noticeUID=CO1.NTC.4227910&amp;isFromPublicArea=True&amp;isModal=true&amp;asPopupView=true" TargetMode="External"/><Relationship Id="rId407" Type="http://schemas.openxmlformats.org/officeDocument/2006/relationships/hyperlink" Target="https://community.secop.gov.co/Public/Tendering/ContractNoticePhases/View?PPI=CO1.PPI.24555471&amp;isFromPublicArea=True&amp;isModal=False" TargetMode="External"/><Relationship Id="rId428" Type="http://schemas.openxmlformats.org/officeDocument/2006/relationships/hyperlink" Target="https://community.secop.gov.co/Public/Tendering/OpportunityDetail/Index?noticeUID=CO1.NTC.4591498&amp;isFromPublicArea=True&amp;isModal=False" TargetMode="External"/><Relationship Id="rId211" Type="http://schemas.openxmlformats.org/officeDocument/2006/relationships/hyperlink" Target="https://community.secop.gov.co/Public/Tendering/ContractNoticePhases/View?PPI=CO1.PPI.25830715&amp;isFromPublicArea=True&amp;isModal=False" TargetMode="External"/><Relationship Id="rId232" Type="http://schemas.openxmlformats.org/officeDocument/2006/relationships/hyperlink" Target="https://community.secop.gov.co/Public/Tendering/ContractNoticePhases/View?PPI=CO1.PPI.25888567&amp;isFromPublicArea=True&amp;isModal=False" TargetMode="External"/><Relationship Id="rId253" Type="http://schemas.openxmlformats.org/officeDocument/2006/relationships/hyperlink" Target="https://community.secop.gov.co/Public/Tendering/ContractNoticePhases/View?PPI=CO1.PPI.25835804&amp;isFromPublicArea=True&amp;isModal=False" TargetMode="External"/><Relationship Id="rId274" Type="http://schemas.openxmlformats.org/officeDocument/2006/relationships/hyperlink" Target="https://community.secop.gov.co/Public/Tendering/ContractNoticePhases/View?PPI=CO1.PPI.25878869&amp;isFromPublicArea=True&amp;isModal=False" TargetMode="External"/><Relationship Id="rId295" Type="http://schemas.openxmlformats.org/officeDocument/2006/relationships/hyperlink" Target="https://community.secop.gov.co/Public/Tendering/ContractNoticePhases/View?PPI=CO1.PPI.25913199&amp;isFromPublicArea=True&amp;isModal=False" TargetMode="External"/><Relationship Id="rId309" Type="http://schemas.openxmlformats.org/officeDocument/2006/relationships/hyperlink" Target="https://community.secop.gov.co/Public/Tendering/ContractNoticePhases/View?PPI=CO1.PPI.25765891&amp;isFromPublicArea=True&amp;isModal=False" TargetMode="External"/><Relationship Id="rId27" Type="http://schemas.openxmlformats.org/officeDocument/2006/relationships/hyperlink" Target="https://community.secop.gov.co/Public/Tendering/ContractNoticePhases/View?PPI=CO1.PPI.23801303&amp;isFromPublicArea=True&amp;isModal=False" TargetMode="External"/><Relationship Id="rId48" Type="http://schemas.openxmlformats.org/officeDocument/2006/relationships/hyperlink" Target="https://community.secop.gov.co/Public/Tendering/OpportunityDetail/Index?noticeUID=CO1.NTC.4091097&amp;isFromPublicArea=True&amp;isModal=False" TargetMode="External"/><Relationship Id="rId69" Type="http://schemas.openxmlformats.org/officeDocument/2006/relationships/hyperlink" Target="https://community.secop.gov.co/Public/Tendering/OpportunityDetail/Index?noticeUID=CO1.NTC.4504636&amp;isFromPublicArea=True&amp;isModal=False" TargetMode="External"/><Relationship Id="rId113" Type="http://schemas.openxmlformats.org/officeDocument/2006/relationships/hyperlink" Target="https://community.secop.gov.co/Public/Tendering/ContractNoticePhases/View?PPI=CO1.PPI.25799596&amp;isFromPublicArea=True&amp;isModal=False" TargetMode="External"/><Relationship Id="rId134" Type="http://schemas.openxmlformats.org/officeDocument/2006/relationships/hyperlink" Target="https://community.secop.gov.co/Public/Tendering/ContractNoticePhases/View?PPI=CO1.PPI.25804602&amp;isFromPublicArea=True&amp;isModal=False" TargetMode="External"/><Relationship Id="rId320" Type="http://schemas.openxmlformats.org/officeDocument/2006/relationships/hyperlink" Target="https://community.secop.gov.co/Public/Tendering/ContractNoticePhases/View?PPI=CO1.PPI.25889418&amp;isFromPublicArea=True&amp;isModal=False" TargetMode="External"/><Relationship Id="rId80" Type="http://schemas.openxmlformats.org/officeDocument/2006/relationships/hyperlink" Target="https://community.secop.gov.co/Public/Tendering/OpportunityDetail/Index?noticeUID=CO1.NTC.4543879&amp;isFromPublicArea=True&amp;isModal=False" TargetMode="External"/><Relationship Id="rId155" Type="http://schemas.openxmlformats.org/officeDocument/2006/relationships/hyperlink" Target="https://community.secop.gov.co/Public/Tendering/OpportunityDetail/Index?noticeUID=CO1.NTC.4671650&amp;isFromPublicArea=True&amp;isModal=False" TargetMode="External"/><Relationship Id="rId176" Type="http://schemas.openxmlformats.org/officeDocument/2006/relationships/hyperlink" Target="https://community.secop.gov.co/Public/Tendering/OpportunityDetail/Index?noticeUID=CO1.NTC.4672380&amp;isFromPublicArea=True&amp;isModal=False" TargetMode="External"/><Relationship Id="rId197" Type="http://schemas.openxmlformats.org/officeDocument/2006/relationships/hyperlink" Target="https://community.secop.gov.co/Public/Tendering/ContractNoticePhases/View?PPI=CO1.PPI.25865169&amp;isFromPublicArea=True&amp;isModal=False" TargetMode="External"/><Relationship Id="rId341" Type="http://schemas.openxmlformats.org/officeDocument/2006/relationships/hyperlink" Target="https://community.secop.gov.co/Public/Tendering/OpportunityDetail/Index?noticeUID=CO1.NTC.3833934&amp;isFromPublicArea=True&amp;isModal=true&amp;asPopupView=true" TargetMode="External"/><Relationship Id="rId362" Type="http://schemas.openxmlformats.org/officeDocument/2006/relationships/hyperlink" Target="https://community.secop.gov.co/Public/Tendering/OpportunityDetail/Index?noticeUID=CO1.NTC.3834913&amp;isFromPublicArea=True&amp;isModal=true&amp;asPopupView=true" TargetMode="External"/><Relationship Id="rId383" Type="http://schemas.openxmlformats.org/officeDocument/2006/relationships/hyperlink" Target="https://community.secop.gov.co/Public/Tendering/ContractNoticePhases/View?PPI=CO1.PPI.23714070&amp;isFromPublicArea=True&amp;isModal=False" TargetMode="External"/><Relationship Id="rId418" Type="http://schemas.openxmlformats.org/officeDocument/2006/relationships/hyperlink" Target="https://community.secop.gov.co/Public/Tendering/OpportunityDetail/Index?noticeUID=CO1.NTC.4556781&amp;isFromPublicArea=True&amp;isModal=False" TargetMode="External"/><Relationship Id="rId439" Type="http://schemas.openxmlformats.org/officeDocument/2006/relationships/hyperlink" Target="https://community.secop.gov.co/Public/Tendering/ContractNoticePhases/View?PPI=CO1.PPI.26711866&amp;isFromPublicArea=True&amp;isModal=False" TargetMode="External"/><Relationship Id="rId201" Type="http://schemas.openxmlformats.org/officeDocument/2006/relationships/hyperlink" Target="https://community.secop.gov.co/Public/Tendering/ContractNoticePhases/View?PPI=CO1.PPI.25865169&amp;isFromPublicArea=True&amp;isModal=False" TargetMode="External"/><Relationship Id="rId222" Type="http://schemas.openxmlformats.org/officeDocument/2006/relationships/hyperlink" Target="https://community.secop.gov.co/Public/Tendering/OpportunityDetail/Index?noticeUID=CO1.NTC.4625435&amp;isFromPublicArea=True&amp;isModal=False" TargetMode="External"/><Relationship Id="rId243" Type="http://schemas.openxmlformats.org/officeDocument/2006/relationships/hyperlink" Target="https://community.secop.gov.co/Public/Tendering/ContractNoticePhases/View?PPI=CO1.PPI.25691043&amp;isFromPublicArea=True&amp;isModal=False" TargetMode="External"/><Relationship Id="rId264" Type="http://schemas.openxmlformats.org/officeDocument/2006/relationships/hyperlink" Target="https://community.secop.gov.co/Public/Tendering/ContractNoticePhases/View?PPI=CO1.PPI.25884689&amp;isFromPublicArea=True&amp;isModal=False" TargetMode="External"/><Relationship Id="rId285" Type="http://schemas.openxmlformats.org/officeDocument/2006/relationships/hyperlink" Target="https://community.secop.gov.co/Public/Tendering/ContractNoticePhases/View?PPI=CO1.PPI.25901224&amp;isFromPublicArea=True&amp;isModal=False" TargetMode="External"/><Relationship Id="rId17" Type="http://schemas.openxmlformats.org/officeDocument/2006/relationships/hyperlink" Target="https://community.secop.gov.co/Public/Tendering/ContractNoticePhases/View?PPI=CO1.PPI.23742850&amp;isFromPublicArea=True&amp;isModal=False" TargetMode="External"/><Relationship Id="rId38" Type="http://schemas.openxmlformats.org/officeDocument/2006/relationships/hyperlink" Target="https://community.secop.gov.co/Public/Tendering/ContractNoticePhases/View?PPI=CO1.PPI.24465550&amp;isFromPublicArea=True&amp;isModal=False" TargetMode="External"/><Relationship Id="rId59" Type="http://schemas.openxmlformats.org/officeDocument/2006/relationships/hyperlink" Target="https://community.secop.gov.co/Public/Tendering/OpportunityDetail/Index?noticeUID=CO1.NTC.4452932&amp;isFromPublicArea=True&amp;isModal=False" TargetMode="External"/><Relationship Id="rId103" Type="http://schemas.openxmlformats.org/officeDocument/2006/relationships/hyperlink" Target="https://community.secop.gov.co/Public/Tendering/ContractNoticePhases/View?PPI=CO1.PPI.25691749&amp;isFromPublicArea=True&amp;isModal=False" TargetMode="External"/><Relationship Id="rId124" Type="http://schemas.openxmlformats.org/officeDocument/2006/relationships/hyperlink" Target="https://community.secop.gov.co/Public/Tendering/ContractNoticePhases/View?PPI=CO1.PPI.25802081&amp;isFromPublicArea=True&amp;isModal=False" TargetMode="External"/><Relationship Id="rId310" Type="http://schemas.openxmlformats.org/officeDocument/2006/relationships/hyperlink" Target="https://community.secop.gov.co/Public/Tendering/ContractNoticePhases/View?PPI=CO1.PPI.25939728&amp;isFromPublicArea=True&amp;isModal=False" TargetMode="External"/><Relationship Id="rId70" Type="http://schemas.openxmlformats.org/officeDocument/2006/relationships/hyperlink" Target="https://community.secop.gov.co/Public/Tendering/OpportunityDetail/Index?noticeUID=CO1.NTC.4504522&amp;isFromPublicArea=True&amp;isModal=False" TargetMode="External"/><Relationship Id="rId91" Type="http://schemas.openxmlformats.org/officeDocument/2006/relationships/hyperlink" Target="https://community.secop.gov.co/Public/Tendering/OpportunityDetail/Index?noticeUID=CO1.NTC.4554658&amp;isFromPublicArea=True&amp;isModal=False" TargetMode="External"/><Relationship Id="rId145" Type="http://schemas.openxmlformats.org/officeDocument/2006/relationships/hyperlink" Target="https://community.secop.gov.co/Public/Tendering/OpportunityDetail/Index?noticeUID=CO1.NTC.4415279&amp;isFromPublicArea=True&amp;isModal=False" TargetMode="External"/><Relationship Id="rId166" Type="http://schemas.openxmlformats.org/officeDocument/2006/relationships/hyperlink" Target="https://community.secop.gov.co/Public/Tendering/ContractNoticePhases/View?PPI=CO1.PPI.25839097&amp;isFromPublicArea=True&amp;isModal=False" TargetMode="External"/><Relationship Id="rId187" Type="http://schemas.openxmlformats.org/officeDocument/2006/relationships/hyperlink" Target="https://community.secop.gov.co/Public/Tendering/ContractNoticePhases/View?PPI=CO1.PPI.25740002&amp;isFromPublicArea=True&amp;isModal=False" TargetMode="External"/><Relationship Id="rId331" Type="http://schemas.openxmlformats.org/officeDocument/2006/relationships/hyperlink" Target="https://community.secop.gov.co/Public/Tendering/ContractNoticePhases/View?PPI=CO1.PPI.25692004&amp;isFromPublicArea=True&amp;isModal=False" TargetMode="External"/><Relationship Id="rId352" Type="http://schemas.openxmlformats.org/officeDocument/2006/relationships/hyperlink" Target="https://community.secop.gov.co/Public/Tendering/OpportunityDetail/Index?noticeUID=CO1.NTC.3828233&amp;isFromPublicArea=True&amp;isModal=true&amp;asPopupView=true" TargetMode="External"/><Relationship Id="rId373" Type="http://schemas.openxmlformats.org/officeDocument/2006/relationships/hyperlink" Target="https://community.secop.gov.co/Public/Tendering/OpportunityDetail/Index?noticeUID=CO1.NTC.3851616&amp;isFromPublicArea=True&amp;isModal=true&amp;asPopupView=true" TargetMode="External"/><Relationship Id="rId394" Type="http://schemas.openxmlformats.org/officeDocument/2006/relationships/hyperlink" Target="https://community.secop.gov.co/Public/Tendering/OpportunityDetail/Index?noticeUID=CO1.NTC.4224403&amp;isFromPublicArea=True&amp;isModal=true&amp;asPopupView=true" TargetMode="External"/><Relationship Id="rId408" Type="http://schemas.openxmlformats.org/officeDocument/2006/relationships/hyperlink" Target="https://community.secop.gov.co/Public/Tendering/OpportunityDetail/Index?noticeUID=CO1.NTC.4392304&amp;isFromPublicArea=True&amp;isModal=False" TargetMode="External"/><Relationship Id="rId429" Type="http://schemas.openxmlformats.org/officeDocument/2006/relationships/hyperlink" Target="https://community.secop.gov.co/Public/Tendering/OpportunityDetail/Index?noticeUID=CO1.NTC.4591498&amp;isFromPublicArea=True&amp;isModal=False" TargetMode="External"/><Relationship Id="rId1" Type="http://schemas.openxmlformats.org/officeDocument/2006/relationships/hyperlink" Target="https://community.secop.gov.co/Public/Tendering/OpportunityDetail/Index?noticeUID=CO1.NTC.3835860&amp;isFromPublicArea=True&amp;isModal=False" TargetMode="External"/><Relationship Id="rId212" Type="http://schemas.openxmlformats.org/officeDocument/2006/relationships/hyperlink" Target="https://community.secop.gov.co/Public/Tendering/ContractNoticePhases/View?PPI=CO1.PPI.25830715&amp;isFromPublicArea=True&amp;isModal=False" TargetMode="External"/><Relationship Id="rId233" Type="http://schemas.openxmlformats.org/officeDocument/2006/relationships/hyperlink" Target="https://community.secop.gov.co/Public/Tendering/ContractNoticePhases/View?PPI=CO1.PPI.25888544&amp;isFromPublicArea=True&amp;isModal=False" TargetMode="External"/><Relationship Id="rId254" Type="http://schemas.openxmlformats.org/officeDocument/2006/relationships/hyperlink" Target="https://community.secop.gov.co/Public/Tendering/ContractNoticePhases/View?PPI=CO1.PPI.25937994&amp;isFromPublicArea=True&amp;isModal=False" TargetMode="External"/><Relationship Id="rId440" Type="http://schemas.openxmlformats.org/officeDocument/2006/relationships/hyperlink" Target="https://community.secop.gov.co/Public/Tendering/OpportunityDetail/Index?noticeUID=CO1.NTC.3908571&amp;isFromPublicArea=True&amp;isModal=true&amp;asPopupView=true" TargetMode="External"/><Relationship Id="rId28" Type="http://schemas.openxmlformats.org/officeDocument/2006/relationships/hyperlink" Target="https://community.secop.gov.co/Public/Tendering/ContractNoticePhases/View?PPI=CO1.PPI.23834177&amp;isFromPublicArea=True&amp;isModal=False" TargetMode="External"/><Relationship Id="rId49" Type="http://schemas.openxmlformats.org/officeDocument/2006/relationships/hyperlink" Target="https://community.secop.gov.co/Public/Tendering/OpportunityDetail/Index?noticeUID=CO1.NTC.4432287&amp;isFromPublicArea=True&amp;isModal=False" TargetMode="External"/><Relationship Id="rId114" Type="http://schemas.openxmlformats.org/officeDocument/2006/relationships/hyperlink" Target="https://community.secop.gov.co/Public/Tendering/ContractNoticePhases/View?PPI=CO1.PPI.25908212&amp;isFromPublicArea=True&amp;isModal=False" TargetMode="External"/><Relationship Id="rId275" Type="http://schemas.openxmlformats.org/officeDocument/2006/relationships/hyperlink" Target="https://community.secop.gov.co/Public/Tendering/ContractNoticePhases/View?PPI=CO1.PPI.25878869&amp;isFromPublicArea=True&amp;isModal=False" TargetMode="External"/><Relationship Id="rId296" Type="http://schemas.openxmlformats.org/officeDocument/2006/relationships/hyperlink" Target="https://community.secop.gov.co/Public/Tendering/ContractNoticePhases/View?PPI=CO1.PPI.25913199&amp;isFromPublicArea=True&amp;isModal=False" TargetMode="External"/><Relationship Id="rId300" Type="http://schemas.openxmlformats.org/officeDocument/2006/relationships/hyperlink" Target="https://community.secop.gov.co/Public/Tendering/ContractNoticePhases/View?PPI=CO1.PPI.25937477&amp;isFromPublicArea=True&amp;isModal=False" TargetMode="External"/><Relationship Id="rId60" Type="http://schemas.openxmlformats.org/officeDocument/2006/relationships/hyperlink" Target="https://community.secop.gov.co/Public/Tendering/OpportunityDetail/Index?noticeUID=CO1.NTC.4446200&amp;isFromPublicArea=True&amp;isModal=False" TargetMode="External"/><Relationship Id="rId81" Type="http://schemas.openxmlformats.org/officeDocument/2006/relationships/hyperlink" Target="https://community.secop.gov.co/Public/Tendering/OpportunityDetail/Index?noticeUID=CO1.NTC.4556781&amp;isFromPublicArea=True&amp;isModal=False" TargetMode="External"/><Relationship Id="rId135" Type="http://schemas.openxmlformats.org/officeDocument/2006/relationships/hyperlink" Target="https://community.secop.gov.co/Public/Tendering/ContractNoticePhases/View?PPI=CO1.PPI.25804602&amp;isFromPublicArea=True&amp;isModal=False" TargetMode="External"/><Relationship Id="rId156" Type="http://schemas.openxmlformats.org/officeDocument/2006/relationships/hyperlink" Target="https://community.secop.gov.co/Public/Tendering/ContractNoticePhases/View?PPI=CO1.PPI.25692004&amp;isFromPublicArea=True&amp;isModal=False" TargetMode="External"/><Relationship Id="rId177" Type="http://schemas.openxmlformats.org/officeDocument/2006/relationships/hyperlink" Target="https://community.secop.gov.co/Public/Tendering/ContractNoticePhases/View?PPI=CO1.PPI.25690541&amp;isFromPublicArea=True&amp;isModal=False" TargetMode="External"/><Relationship Id="rId198" Type="http://schemas.openxmlformats.org/officeDocument/2006/relationships/hyperlink" Target="https://community.secop.gov.co/Public/Tendering/ContractNoticePhases/View?PPI=CO1.PPI.25865169&amp;isFromPublicArea=True&amp;isModal=False" TargetMode="External"/><Relationship Id="rId321" Type="http://schemas.openxmlformats.org/officeDocument/2006/relationships/hyperlink" Target="https://community.secop.gov.co/Public/Tendering/ContractNoticePhases/View?PPI=CO1.PPI.25906929&amp;isFromPublicArea=True&amp;isModal=False" TargetMode="External"/><Relationship Id="rId342" Type="http://schemas.openxmlformats.org/officeDocument/2006/relationships/hyperlink" Target="https://community.secop.gov.co/Public/Tendering/OpportunityDetail/Index?noticeUID=CO1.NTC.3853604&amp;isFromPublicArea=True&amp;isModal=true&amp;asPopupView=true" TargetMode="External"/><Relationship Id="rId363" Type="http://schemas.openxmlformats.org/officeDocument/2006/relationships/hyperlink" Target="https://community.secop.gov.co/Public/Tendering/OpportunityDetail/Index?noticeUID=CO1.NTC.3834913&amp;isFromPublicArea=True&amp;isModal=true&amp;asPopupView=true" TargetMode="External"/><Relationship Id="rId384" Type="http://schemas.openxmlformats.org/officeDocument/2006/relationships/hyperlink" Target="https://community.secop.gov.co/Public/Tendering/ContractNoticePhases/View?PPI=CO1.PPI.23714070&amp;isFromPublicArea=True&amp;isModal=False" TargetMode="External"/><Relationship Id="rId419" Type="http://schemas.openxmlformats.org/officeDocument/2006/relationships/hyperlink" Target="https://community.secop.gov.co/Public/Tendering/OpportunityDetail/Index?noticeUID=CO1.NTC.4556781&amp;isFromPublicArea=True&amp;isModal=False" TargetMode="External"/><Relationship Id="rId202" Type="http://schemas.openxmlformats.org/officeDocument/2006/relationships/hyperlink" Target="https://community.secop.gov.co/Public/Tendering/ContractNoticePhases/View?PPI=CO1.PPI.25865169&amp;isFromPublicArea=True&amp;isModal=False" TargetMode="External"/><Relationship Id="rId223" Type="http://schemas.openxmlformats.org/officeDocument/2006/relationships/hyperlink" Target="https://community.secop.gov.co/Public/Tendering/OpportunityDetail/Index?noticeUID=CO1.NTC.4671269&amp;isFromPublicArea=True&amp;isModal=False" TargetMode="External"/><Relationship Id="rId244" Type="http://schemas.openxmlformats.org/officeDocument/2006/relationships/hyperlink" Target="https://community.secop.gov.co/Public/Tendering/ContractNoticePhases/View?PPI=CO1.PPI.25691043&amp;isFromPublicArea=True&amp;isModal=False" TargetMode="External"/><Relationship Id="rId430" Type="http://schemas.openxmlformats.org/officeDocument/2006/relationships/hyperlink" Target="https://community.secop.gov.co/Public/Tendering/OpportunityDetail/Index?noticeUID=CO1.NTC.4591498&amp;isFromPublicArea=True&amp;isModal=False" TargetMode="External"/><Relationship Id="rId18" Type="http://schemas.openxmlformats.org/officeDocument/2006/relationships/hyperlink" Target="https://community.secop.gov.co/Public/Tendering/OpportunityDetail/Index?noticeUID=CO1.NTC.4143011&amp;isFromPublicArea=True&amp;isModal=False" TargetMode="External"/><Relationship Id="rId39" Type="http://schemas.openxmlformats.org/officeDocument/2006/relationships/hyperlink" Target="https://community.secop.gov.co/Public/Tendering/OpportunityDetail/Index?noticeUID=CO1.NTC.4376471&amp;isFromPublicArea=True&amp;isModal=False" TargetMode="External"/><Relationship Id="rId265" Type="http://schemas.openxmlformats.org/officeDocument/2006/relationships/hyperlink" Target="https://community.secop.gov.co/Public/Tendering/ContractNoticePhases/View?PPI=CO1.PPI.25866692&amp;isFromPublicArea=True&amp;isModal=False" TargetMode="External"/><Relationship Id="rId286" Type="http://schemas.openxmlformats.org/officeDocument/2006/relationships/hyperlink" Target="https://community.secop.gov.co/Public/Tendering/ContractNoticePhases/View?PPI=CO1.PPI.25939949&amp;isFromPublicArea=True&amp;isModal=False" TargetMode="External"/><Relationship Id="rId50" Type="http://schemas.openxmlformats.org/officeDocument/2006/relationships/hyperlink" Target="https://community.secop.gov.co/Public/Tendering/ContractNoticePhases/View?PPI=CO1.PPI.24953242&amp;isFromPublicArea=True&amp;isModal=False" TargetMode="External"/><Relationship Id="rId104" Type="http://schemas.openxmlformats.org/officeDocument/2006/relationships/hyperlink" Target="https://community.secop.gov.co/Public/Tendering/OpportunityDetail/Index?noticeUID=CO1.NTC.4591498&amp;isFromPublicArea=True&amp;isModal=False" TargetMode="External"/><Relationship Id="rId125" Type="http://schemas.openxmlformats.org/officeDocument/2006/relationships/hyperlink" Target="https://community.secop.gov.co/Public/Tendering/ContractNoticePhases/View?PPI=CO1.PPI.25802081&amp;isFromPublicArea=True&amp;isModal=False" TargetMode="External"/><Relationship Id="rId146" Type="http://schemas.openxmlformats.org/officeDocument/2006/relationships/hyperlink" Target="https://community.secop.gov.co/Public/Tendering/OpportunityDetail/Index?noticeUID=CO1.NTC.4461112&amp;isFromPublicArea=True&amp;isModal=False" TargetMode="External"/><Relationship Id="rId167" Type="http://schemas.openxmlformats.org/officeDocument/2006/relationships/hyperlink" Target="https://community.secop.gov.co/Public/Tendering/ContractNoticePhases/View?PPI=CO1.PPI.25839097&amp;isFromPublicArea=True&amp;isModal=False" TargetMode="External"/><Relationship Id="rId188" Type="http://schemas.openxmlformats.org/officeDocument/2006/relationships/hyperlink" Target="https://community.secop.gov.co/Public/Tendering/ContractNoticePhases/View?PPI=CO1.PPI.25782091&amp;isFromPublicArea=True&amp;isModal=False" TargetMode="External"/><Relationship Id="rId311" Type="http://schemas.openxmlformats.org/officeDocument/2006/relationships/hyperlink" Target="https://community.secop.gov.co/Public/Tendering/ContractNoticePhases/View?PPI=CO1.PPI.25939728&amp;isFromPublicArea=True&amp;isModal=False" TargetMode="External"/><Relationship Id="rId332" Type="http://schemas.openxmlformats.org/officeDocument/2006/relationships/hyperlink" Target="https://community.secop.gov.co/Public/Tendering/ContractNoticePhases/View?PPI=CO1.PPI.25871602&amp;isFromPublicArea=True&amp;isModal=False" TargetMode="External"/><Relationship Id="rId353" Type="http://schemas.openxmlformats.org/officeDocument/2006/relationships/hyperlink" Target="https://community.secop.gov.co/Public/Tendering/OpportunityDetail/Index?noticeUID=CO1.NTC.3853604&amp;isFromPublicArea=True&amp;isModal=true&amp;asPopupView=true" TargetMode="External"/><Relationship Id="rId374" Type="http://schemas.openxmlformats.org/officeDocument/2006/relationships/hyperlink" Target="https://community.secop.gov.co/Public/Tendering/OpportunityDetail/Index?noticeUID=CO1.NTC.3851616&amp;isFromPublicArea=True&amp;isModal=true&amp;asPopupView=true" TargetMode="External"/><Relationship Id="rId395" Type="http://schemas.openxmlformats.org/officeDocument/2006/relationships/hyperlink" Target="https://community.secop.gov.co/Public/Tendering/OpportunityDetail/Index?noticeUID=CO1.NTC.4226377&amp;isFromPublicArea=True&amp;isModal=true&amp;asPopupView=true" TargetMode="External"/><Relationship Id="rId409" Type="http://schemas.openxmlformats.org/officeDocument/2006/relationships/hyperlink" Target="https://community.secop.gov.co/Public/Tendering/OpportunityDetail/Index?noticeUID=CO1.NTC.4371984&amp;isFromPublicArea=True&amp;isModal=False" TargetMode="External"/><Relationship Id="rId71" Type="http://schemas.openxmlformats.org/officeDocument/2006/relationships/hyperlink" Target="https://community.secop.gov.co/Public/Tendering/OpportunityDetail/Index?noticeUID=CO1.NTC.4493270&amp;isFromPublicArea=True&amp;isModal=False" TargetMode="External"/><Relationship Id="rId92" Type="http://schemas.openxmlformats.org/officeDocument/2006/relationships/hyperlink" Target="https://community.secop.gov.co/Public/Tendering/OpportunityDetail/Index?noticeUID=CO1.NTC.4549661&amp;isFromPublicArea=True&amp;isModal=False" TargetMode="External"/><Relationship Id="rId213" Type="http://schemas.openxmlformats.org/officeDocument/2006/relationships/hyperlink" Target="https://community.secop.gov.co/Public/Tendering/OpportunityDetail/Index?noticeUID=CO1.NTC.4597136&amp;isFromPublicArea=True&amp;isModal=False" TargetMode="External"/><Relationship Id="rId234" Type="http://schemas.openxmlformats.org/officeDocument/2006/relationships/hyperlink" Target="https://community.secop.gov.co/Public/Tendering/ContractNoticePhases/View?PPI=CO1.PPI.25900403&amp;isFromPublicArea=True&amp;isModal=False" TargetMode="External"/><Relationship Id="rId420" Type="http://schemas.openxmlformats.org/officeDocument/2006/relationships/hyperlink" Target="https://community.secop.gov.co/Public/Tendering/OpportunityDetail/Index?noticeUID=CO1.NTC.4556034&amp;isFromPublicArea=True&amp;isModal=False" TargetMode="External"/><Relationship Id="rId2" Type="http://schemas.openxmlformats.org/officeDocument/2006/relationships/hyperlink" Target="https://community.secop.gov.co/Public/Tendering/OpportunityDetail/Index?noticeUID=CO1.NTC.3848225&amp;isFromPublicArea=True&amp;isModal=true&amp;asPopupView=true" TargetMode="External"/><Relationship Id="rId29" Type="http://schemas.openxmlformats.org/officeDocument/2006/relationships/hyperlink" Target="https://community.secop.gov.co/Public/Tendering/ContractNoticePhases/View?PPI=CO1.PPI.23851317&amp;isFromPublicArea=True&amp;isModal=False" TargetMode="External"/><Relationship Id="rId255" Type="http://schemas.openxmlformats.org/officeDocument/2006/relationships/hyperlink" Target="https://community.secop.gov.co/Public/Tendering/ContractNoticePhases/View?PPI=CO1.PPI.25937994&amp;isFromPublicArea=True&amp;isModal=False" TargetMode="External"/><Relationship Id="rId276" Type="http://schemas.openxmlformats.org/officeDocument/2006/relationships/hyperlink" Target="https://community.secop.gov.co/Public/Tendering/ContractNoticePhases/View?PPI=CO1.PPI.25885827&amp;isFromPublicArea=True&amp;isModal=False" TargetMode="External"/><Relationship Id="rId297" Type="http://schemas.openxmlformats.org/officeDocument/2006/relationships/hyperlink" Target="https://community.secop.gov.co/Public/Tendering/ContractNoticePhases/View?PPI=CO1.PPI.25871483&amp;isFromPublicArea=True&amp;isModal=False" TargetMode="External"/><Relationship Id="rId441" Type="http://schemas.openxmlformats.org/officeDocument/2006/relationships/hyperlink" Target="https://community.secop.gov.co/Public/Tendering/ContractNoticePhases/View?PPI=CO1.PPI.27866191&amp;isFromPublicArea=True&amp;isModal=False" TargetMode="External"/><Relationship Id="rId40" Type="http://schemas.openxmlformats.org/officeDocument/2006/relationships/hyperlink" Target="https://community.secop.gov.co/Public/Tendering/OpportunityDetail/Index?noticeUID=CO1.NTC.4380417&amp;isFromPublicArea=True&amp;isModal=False" TargetMode="External"/><Relationship Id="rId115" Type="http://schemas.openxmlformats.org/officeDocument/2006/relationships/hyperlink" Target="https://community.secop.gov.co/Public/Tendering/ContractNoticePhases/View?PPI=CO1.PPI.25866628&amp;isFromPublicArea=True&amp;isModal=False" TargetMode="External"/><Relationship Id="rId136" Type="http://schemas.openxmlformats.org/officeDocument/2006/relationships/hyperlink" Target="https://community.secop.gov.co/Public/Tendering/ContractNoticePhases/View?PPI=CO1.PPI.25804602&amp;isFromPublicArea=True&amp;isModal=False" TargetMode="External"/><Relationship Id="rId157" Type="http://schemas.openxmlformats.org/officeDocument/2006/relationships/hyperlink" Target="https://community.secop.gov.co/Public/Tendering/ContractNoticePhases/View?PPI=CO1.PPI.25692004&amp;isFromPublicArea=True&amp;isModal=False" TargetMode="External"/><Relationship Id="rId178" Type="http://schemas.openxmlformats.org/officeDocument/2006/relationships/hyperlink" Target="https://community.secop.gov.co/Public/Tendering/ContractNoticePhases/View?PPI=CO1.PPI.25690541&amp;isFromPublicArea=True&amp;isModal=False" TargetMode="External"/><Relationship Id="rId301" Type="http://schemas.openxmlformats.org/officeDocument/2006/relationships/hyperlink" Target="https://community.secop.gov.co/Public/Tendering/ContractNoticePhases/View?PPI=CO1.PPI.25937477&amp;isFromPublicArea=True&amp;isModal=False" TargetMode="External"/><Relationship Id="rId322" Type="http://schemas.openxmlformats.org/officeDocument/2006/relationships/hyperlink" Target="https://community.secop.gov.co/Public/Tendering/ContractNoticePhases/View?PPI=CO1.PPI.25890045&amp;isFromPublicArea=True&amp;isModal=False" TargetMode="External"/><Relationship Id="rId343" Type="http://schemas.openxmlformats.org/officeDocument/2006/relationships/hyperlink" Target="https://community.secop.gov.co/Public/Tendering/OpportunityDetail/Index?noticeUID=CO1.NTC.3838762&amp;isFromPublicArea=True&amp;isModal=true&amp;asPopupView=true" TargetMode="External"/><Relationship Id="rId364" Type="http://schemas.openxmlformats.org/officeDocument/2006/relationships/hyperlink" Target="https://community.secop.gov.co/Public/Tendering/OpportunityDetail/Index?noticeUID=CO1.NTC.3834913&amp;isFromPublicArea=True&amp;isModal=true&amp;asPopupView=true" TargetMode="External"/><Relationship Id="rId61" Type="http://schemas.openxmlformats.org/officeDocument/2006/relationships/hyperlink" Target="https://community.secop.gov.co/Public/Tendering/OpportunityDetail/Index?noticeUID=CO1.NTC.4472016&amp;isFromPublicArea=True&amp;isModal=False" TargetMode="External"/><Relationship Id="rId82" Type="http://schemas.openxmlformats.org/officeDocument/2006/relationships/hyperlink" Target="https://community.secop.gov.co/Public/Tendering/ContractNoticePhases/View?PPI=CO1.PPI.25460649&amp;isFromPublicArea=True&amp;isModal=False" TargetMode="External"/><Relationship Id="rId199" Type="http://schemas.openxmlformats.org/officeDocument/2006/relationships/hyperlink" Target="https://community.secop.gov.co/Public/Tendering/ContractNoticePhases/View?PPI=CO1.PPI.25865169&amp;isFromPublicArea=True&amp;isModal=False" TargetMode="External"/><Relationship Id="rId203" Type="http://schemas.openxmlformats.org/officeDocument/2006/relationships/hyperlink" Target="https://community.secop.gov.co/Public/Tendering/ContractNoticePhases/View?PPI=CO1.PPI.25865169&amp;isFromPublicArea=True&amp;isModal=False" TargetMode="External"/><Relationship Id="rId385" Type="http://schemas.openxmlformats.org/officeDocument/2006/relationships/hyperlink" Target="https://community.secop.gov.co/Public/Tendering/OpportunityDetail/Index?noticeUID=CO1.NTC.4148999&amp;isFromPublicArea=True&amp;isModal=true&amp;asPopupView=true" TargetMode="External"/><Relationship Id="rId19" Type="http://schemas.openxmlformats.org/officeDocument/2006/relationships/hyperlink" Target="https://community.secop.gov.co/Public/Tendering/OpportunityDetail/Index?noticeUID=CO1.NTC.4143011&amp;isFromPublicArea=True&amp;isModal=False" TargetMode="External"/><Relationship Id="rId224" Type="http://schemas.openxmlformats.org/officeDocument/2006/relationships/hyperlink" Target="https://community.secop.gov.co/Public/Tendering/ContractNoticePhases/View?PPI=CO1.PPI.25691732&amp;isFromPublicArea=True&amp;isModal=False" TargetMode="External"/><Relationship Id="rId245" Type="http://schemas.openxmlformats.org/officeDocument/2006/relationships/hyperlink" Target="https://community.secop.gov.co/Public/Tendering/ContractNoticePhases/View?PPI=CO1.PPI.25690552&amp;isFromPublicArea=True&amp;isModal=False" TargetMode="External"/><Relationship Id="rId266" Type="http://schemas.openxmlformats.org/officeDocument/2006/relationships/hyperlink" Target="https://community.secop.gov.co/Public/Tendering/ContractNoticePhases/View?PPI=CO1.PPI.25914989&amp;isFromPublicArea=True&amp;isModal=False" TargetMode="External"/><Relationship Id="rId287" Type="http://schemas.openxmlformats.org/officeDocument/2006/relationships/hyperlink" Target="https://community.secop.gov.co/Public/Tendering/ContractNoticePhases/View?PPI=CO1.PPI.25915933&amp;isFromPublicArea=True&amp;isModal=False" TargetMode="External"/><Relationship Id="rId410" Type="http://schemas.openxmlformats.org/officeDocument/2006/relationships/hyperlink" Target="https://community.secop.gov.co/Public/Tendering/ContractNoticePhases/View?PPI=CO1.PPI.24970729&amp;isFromPublicArea=True&amp;isModal=False" TargetMode="External"/><Relationship Id="rId431" Type="http://schemas.openxmlformats.org/officeDocument/2006/relationships/hyperlink" Target="https://community.secop.gov.co/Public/Tendering/OpportunityDetail/Index?noticeUID=CO1.NTC.4591498&amp;isFromPublicArea=True&amp;isModal=False" TargetMode="External"/><Relationship Id="rId30" Type="http://schemas.openxmlformats.org/officeDocument/2006/relationships/hyperlink" Target="https://community.secop.gov.co/Public/Tendering/OpportunityDetail/Index?noticeUID=CO1.NTC.4091097&amp;isFromPublicArea=True&amp;isModal=False" TargetMode="External"/><Relationship Id="rId105" Type="http://schemas.openxmlformats.org/officeDocument/2006/relationships/hyperlink" Target="https://community.secop.gov.co/Public/Tendering/OpportunityDetail/Index?noticeUID=CO1.NTC.4591498&amp;isFromPublicArea=True&amp;isModal=False" TargetMode="External"/><Relationship Id="rId126" Type="http://schemas.openxmlformats.org/officeDocument/2006/relationships/hyperlink" Target="https://community.secop.gov.co/Public/Tendering/ContractNoticePhases/View?PPI=CO1.PPI.25802081&amp;isFromPublicArea=True&amp;isModal=False" TargetMode="External"/><Relationship Id="rId147" Type="http://schemas.openxmlformats.org/officeDocument/2006/relationships/hyperlink" Target="https://community.secop.gov.co/Public/Tendering/OpportunityDetail/Index?noticeUID=CO1.NTC.4590517&amp;isFromPublicArea=True&amp;isModal=False" TargetMode="External"/><Relationship Id="rId168" Type="http://schemas.openxmlformats.org/officeDocument/2006/relationships/hyperlink" Target="https://community.secop.gov.co/Public/Tendering/ContractNoticePhases/View?PPI=CO1.PPI.25839097&amp;isFromPublicArea=True&amp;isModal=False" TargetMode="External"/><Relationship Id="rId312" Type="http://schemas.openxmlformats.org/officeDocument/2006/relationships/hyperlink" Target="https://community.secop.gov.co/Public/Tendering/ContractNoticePhases/View?PPI=CO1.PPI.25941946&amp;isFromPublicArea=True&amp;isModal=False" TargetMode="External"/><Relationship Id="rId333" Type="http://schemas.openxmlformats.org/officeDocument/2006/relationships/hyperlink" Target="https://community.secop.gov.co/Public/Tendering/ContractNoticePhases/View?PPI=CO1.PPI.24783815&amp;isFromPublicArea=True&amp;isModal=False" TargetMode="External"/><Relationship Id="rId354" Type="http://schemas.openxmlformats.org/officeDocument/2006/relationships/hyperlink" Target="https://community.secop.gov.co/Public/Tendering/OpportunityDetail/Index?noticeUID=CO1.NTC.3844931&amp;isFromPublicArea=True&amp;isModal=False" TargetMode="External"/><Relationship Id="rId51" Type="http://schemas.openxmlformats.org/officeDocument/2006/relationships/hyperlink" Target="https://community.secop.gov.co/Public/Tendering/OpportunityDetail/Index?noticeUID=CO1.NTC.4091097&amp;isFromPublicArea=True&amp;isModal=False" TargetMode="External"/><Relationship Id="rId72" Type="http://schemas.openxmlformats.org/officeDocument/2006/relationships/hyperlink" Target="https://community.secop.gov.co/Public/Tendering/OpportunityDetail/Index?noticeUID=CO1.NTC.4493269&amp;isFromPublicArea=True&amp;isModal=False" TargetMode="External"/><Relationship Id="rId93" Type="http://schemas.openxmlformats.org/officeDocument/2006/relationships/hyperlink" Target="https://community.secop.gov.co/Public/Tendering/OpportunityDetail/Index?noticeUID=CO1.NTC.4597254&amp;isFromPublicArea=True&amp;isModal=False" TargetMode="External"/><Relationship Id="rId189" Type="http://schemas.openxmlformats.org/officeDocument/2006/relationships/hyperlink" Target="https://community.secop.gov.co/Public/Tendering/ContractNoticePhases/View?PPI=CO1.PPI.25865169&amp;isFromPublicArea=True&amp;isModal=False" TargetMode="External"/><Relationship Id="rId375" Type="http://schemas.openxmlformats.org/officeDocument/2006/relationships/hyperlink" Target="https://community.secop.gov.co/Public/Tendering/OpportunityDetail/Index?noticeUID=CO1.NTC.3851616&amp;isFromPublicArea=True&amp;isModal=true&amp;asPopupView=true" TargetMode="External"/><Relationship Id="rId396" Type="http://schemas.openxmlformats.org/officeDocument/2006/relationships/hyperlink" Target="https://community.secop.gov.co/Public/Tendering/OpportunityDetail/Index?noticeUID=CO1.NTC.4232341&amp;isFromPublicArea=True&amp;isModal=true&amp;asPopupView=true" TargetMode="External"/><Relationship Id="rId3" Type="http://schemas.openxmlformats.org/officeDocument/2006/relationships/hyperlink" Target="https://community.secop.gov.co/Public/Tendering/OpportunityDetail/Index?noticeUID=CO1.NTC.3876576&amp;isFromPublicArea=True&amp;isModal=true&amp;asPopupView=true" TargetMode="External"/><Relationship Id="rId214" Type="http://schemas.openxmlformats.org/officeDocument/2006/relationships/hyperlink" Target="https://community.secop.gov.co/Public/Tendering/OpportunityDetail/Index?noticeUID=CO1.NTC.4652368&amp;isFromPublicArea=True&amp;isModal=False" TargetMode="External"/><Relationship Id="rId235" Type="http://schemas.openxmlformats.org/officeDocument/2006/relationships/hyperlink" Target="https://community.secop.gov.co/Public/Tendering/ContractNoticePhases/View?PPI=CO1.PPI.25861541&amp;isFromPublicArea=True&amp;isModal=False" TargetMode="External"/><Relationship Id="rId256" Type="http://schemas.openxmlformats.org/officeDocument/2006/relationships/hyperlink" Target="https://community.secop.gov.co/Public/Tendering/ContractNoticePhases/View?PPI=CO1.PPI.25937994&amp;isFromPublicArea=True&amp;isModal=False" TargetMode="External"/><Relationship Id="rId277" Type="http://schemas.openxmlformats.org/officeDocument/2006/relationships/hyperlink" Target="https://community.secop.gov.co/Public/Tendering/ContractNoticePhases/View?PPI=CO1.PPI.25885896&amp;isFromPublicArea=True&amp;isModal=False" TargetMode="External"/><Relationship Id="rId298" Type="http://schemas.openxmlformats.org/officeDocument/2006/relationships/hyperlink" Target="https://community.secop.gov.co/Public/Tendering/ContractNoticePhases/View?PPI=CO1.PPI.25863018&amp;isFromPublicArea=True&amp;isModal=False" TargetMode="External"/><Relationship Id="rId400" Type="http://schemas.openxmlformats.org/officeDocument/2006/relationships/hyperlink" Target="https://community.secop.gov.co/Public/Tendering/OpportunityDetail/Index?noticeUID=CO1.NTC.4283333&amp;isFromPublicArea=True&amp;isModal=true&amp;asPopupView=true" TargetMode="External"/><Relationship Id="rId421" Type="http://schemas.openxmlformats.org/officeDocument/2006/relationships/hyperlink" Target="https://community.secop.gov.co/Public/Tendering/OpportunityDetail/Index?noticeUID=CO1.NTC.4603514&amp;isFromPublicArea=True&amp;isModal=False" TargetMode="External"/><Relationship Id="rId442" Type="http://schemas.openxmlformats.org/officeDocument/2006/relationships/printerSettings" Target="../printerSettings/printerSettings2.bin"/><Relationship Id="rId116" Type="http://schemas.openxmlformats.org/officeDocument/2006/relationships/hyperlink" Target="https://community.secop.gov.co/Public/Tendering/ContractNoticePhases/View?PPI=CO1.PPI.25887617&amp;isFromPublicArea=True&amp;isModal=False" TargetMode="External"/><Relationship Id="rId137" Type="http://schemas.openxmlformats.org/officeDocument/2006/relationships/hyperlink" Target="https://community.secop.gov.co/Public/Tendering/ContractNoticePhases/View?PPI=CO1.PPI.25804602&amp;isFromPublicArea=True&amp;isModal=False" TargetMode="External"/><Relationship Id="rId158" Type="http://schemas.openxmlformats.org/officeDocument/2006/relationships/hyperlink" Target="https://community.secop.gov.co/Public/Tendering/ContractNoticePhases/View?PPI=CO1.PPI.25885445&amp;isFromPublicArea=True&amp;isModal=False" TargetMode="External"/><Relationship Id="rId302" Type="http://schemas.openxmlformats.org/officeDocument/2006/relationships/hyperlink" Target="https://community.secop.gov.co/Public/Tendering/ContractNoticePhases/View?PPI=CO1.PPI.25871467&amp;isFromPublicArea=True&amp;isModal=False" TargetMode="External"/><Relationship Id="rId323" Type="http://schemas.openxmlformats.org/officeDocument/2006/relationships/hyperlink" Target="https://community.secop.gov.co/Public/Tendering/ContractNoticePhases/View?PPI=CO1.PPI.25890045&amp;isFromPublicArea=True&amp;isModal=False" TargetMode="External"/><Relationship Id="rId344" Type="http://schemas.openxmlformats.org/officeDocument/2006/relationships/hyperlink" Target="https://community.secop.gov.co/Public/Tendering/OpportunityDetail/Index?noticeUID=CO1.NTC.3836422&amp;isFromPublicArea=True&amp;isModal=False" TargetMode="External"/><Relationship Id="rId20" Type="http://schemas.openxmlformats.org/officeDocument/2006/relationships/hyperlink" Target="https://community.secop.gov.co/Public/Tendering/OpportunityDetail/Index?noticeUID=CO1.NTC.4159232&amp;isFromPublicArea=True&amp;isModal=False" TargetMode="External"/><Relationship Id="rId41" Type="http://schemas.openxmlformats.org/officeDocument/2006/relationships/hyperlink" Target="https://community.secop.gov.co/Public/Tendering/OpportunityDetail/Index?noticeUID=CO1.NTC.4405521&amp;isFromPublicArea=True&amp;isModal=False" TargetMode="External"/><Relationship Id="rId62" Type="http://schemas.openxmlformats.org/officeDocument/2006/relationships/hyperlink" Target="https://community.secop.gov.co/Public/Tendering/OpportunityDetail/Index?noticeUID=CO1.NTC.4471683&amp;isFromPublicArea=True&amp;isModal=False" TargetMode="External"/><Relationship Id="rId83" Type="http://schemas.openxmlformats.org/officeDocument/2006/relationships/hyperlink" Target="https://community.secop.gov.co/Public/Tendering/OpportunityDetail/Index?noticeUID=CO1.NTC.4557375&amp;isFromPublicArea=True&amp;isModal=False" TargetMode="External"/><Relationship Id="rId179" Type="http://schemas.openxmlformats.org/officeDocument/2006/relationships/hyperlink" Target="https://community.secop.gov.co/Public/Tendering/ContractNoticePhases/View?PPI=CO1.PPI.25690541&amp;isFromPublicArea=True&amp;isModal=False" TargetMode="External"/><Relationship Id="rId365" Type="http://schemas.openxmlformats.org/officeDocument/2006/relationships/hyperlink" Target="https://community.secop.gov.co/Public/Tendering/OpportunityDetail/Index?noticeUID=CO1.NTC.3834913&amp;isFromPublicArea=True&amp;isModal=true&amp;asPopupView=true" TargetMode="External"/><Relationship Id="rId386" Type="http://schemas.openxmlformats.org/officeDocument/2006/relationships/hyperlink" Target="https://community.secop.gov.co/Public/Tendering/ContractNoticePhases/View?PPI=CO1.PPI.23790788&amp;isFromPublicArea=True&amp;isModal=False" TargetMode="External"/><Relationship Id="rId190" Type="http://schemas.openxmlformats.org/officeDocument/2006/relationships/hyperlink" Target="https://community.secop.gov.co/Public/Tendering/ContractNoticePhases/View?PPI=CO1.PPI.25865169&amp;isFromPublicArea=True&amp;isModal=False" TargetMode="External"/><Relationship Id="rId204" Type="http://schemas.openxmlformats.org/officeDocument/2006/relationships/hyperlink" Target="https://community.secop.gov.co/Public/Tendering/OpportunityDetail/Index?noticeUID=CO1.NTC.4653101&amp;isFromPublicArea=True&amp;isModal=False" TargetMode="External"/><Relationship Id="rId225" Type="http://schemas.openxmlformats.org/officeDocument/2006/relationships/hyperlink" Target="https://community.secop.gov.co/Public/Tendering/ContractNoticePhases/View?PPI=CO1.PPI.25691732&amp;isFromPublicArea=True&amp;isModal=False" TargetMode="External"/><Relationship Id="rId246" Type="http://schemas.openxmlformats.org/officeDocument/2006/relationships/hyperlink" Target="https://community.secop.gov.co/Public/Tendering/ContractNoticePhases/View?PPI=CO1.PPI.25690552&amp;isFromPublicArea=True&amp;isModal=False" TargetMode="External"/><Relationship Id="rId267" Type="http://schemas.openxmlformats.org/officeDocument/2006/relationships/hyperlink" Target="https://community.secop.gov.co/Public/Tendering/ContractNoticePhases/View?PPI=CO1.PPI.25940829&amp;isFromPublicArea=True&amp;isModal=False" TargetMode="External"/><Relationship Id="rId288" Type="http://schemas.openxmlformats.org/officeDocument/2006/relationships/hyperlink" Target="https://community.secop.gov.co/Public/Tendering/ContractNoticePhases/View?PPI=CO1.PPI.25899329&amp;isFromPublicArea=True&amp;isModal=False" TargetMode="External"/><Relationship Id="rId411" Type="http://schemas.openxmlformats.org/officeDocument/2006/relationships/hyperlink" Target="https://community.secop.gov.co/Public/Tendering/ContractNoticePhases/View?PPI=CO1.PPI.27014012&amp;isFromPublicArea=True&amp;isModal=False" TargetMode="External"/><Relationship Id="rId432" Type="http://schemas.openxmlformats.org/officeDocument/2006/relationships/hyperlink" Target="https://community.secop.gov.co/Public/Tendering/OpportunityDetail/Index?noticeUID=CO1.NTC.4591498&amp;isFromPublicArea=True&amp;isModal=False" TargetMode="External"/><Relationship Id="rId106" Type="http://schemas.openxmlformats.org/officeDocument/2006/relationships/hyperlink" Target="https://community.secop.gov.co/Public/Tendering/ContractNoticePhases/View?PPI=CO1.PPI.25829988&amp;isFromPublicArea=True&amp;isModal=False" TargetMode="External"/><Relationship Id="rId127" Type="http://schemas.openxmlformats.org/officeDocument/2006/relationships/hyperlink" Target="https://community.secop.gov.co/Public/Tendering/OpportunityDetail/Index?noticeUID=CO1.NTC.4607110&amp;isFromPublicArea=True&amp;isModal=False" TargetMode="External"/><Relationship Id="rId313" Type="http://schemas.openxmlformats.org/officeDocument/2006/relationships/hyperlink" Target="https://community.secop.gov.co/Public/Tendering/ContractNoticePhases/View?PPI=CO1.PPI.25943203&amp;isFromPublicArea=True&amp;isModal=False" TargetMode="External"/><Relationship Id="rId10" Type="http://schemas.openxmlformats.org/officeDocument/2006/relationships/hyperlink" Target="https://community.secop.gov.co/Public/Tendering/OpportunityDetail/Index?noticeUID=CO1.NTC.4091097&amp;isFromPublicArea=True&amp;isModal=False" TargetMode="External"/><Relationship Id="rId31" Type="http://schemas.openxmlformats.org/officeDocument/2006/relationships/hyperlink" Target="https://community.secop.gov.co/Public/Tendering/OpportunityDetail/Index?noticeUID=CO1.NTC.4175724&amp;isFromPublicArea=True&amp;isModal=true&amp;asPopupView=true" TargetMode="External"/><Relationship Id="rId52" Type="http://schemas.openxmlformats.org/officeDocument/2006/relationships/hyperlink" Target="https://community.secop.gov.co/Public/Tendering/ContractNoticePhases/View?PPI=CO1.PPI.25034649&amp;isFromPublicArea=True&amp;isModal=False" TargetMode="External"/><Relationship Id="rId73" Type="http://schemas.openxmlformats.org/officeDocument/2006/relationships/hyperlink" Target="https://community.secop.gov.co/Public/Tendering/OpportunityDetail/Index?noticeUID=CO1.NTC.4528959&amp;isFromPublicArea=True&amp;isModal=False" TargetMode="External"/><Relationship Id="rId94" Type="http://schemas.openxmlformats.org/officeDocument/2006/relationships/hyperlink" Target="https://community.secop.gov.co/Public/Tendering/OpportunityDetail/Index?noticeUID=CO1.NTC.4564236&amp;isFromPublicArea=True&amp;isModal=False" TargetMode="External"/><Relationship Id="rId148" Type="http://schemas.openxmlformats.org/officeDocument/2006/relationships/hyperlink" Target="https://community.secop.gov.co/Public/Tendering/ContractNoticePhases/View?PPI=CO1.PPI.25889400&amp;isFromPublicArea=True&amp;isModal=False" TargetMode="External"/><Relationship Id="rId169" Type="http://schemas.openxmlformats.org/officeDocument/2006/relationships/hyperlink" Target="https://community.secop.gov.co/Public/Tendering/ContractNoticePhases/View?PPI=CO1.PPI.25839097&amp;isFromPublicArea=True&amp;isModal=False" TargetMode="External"/><Relationship Id="rId334" Type="http://schemas.openxmlformats.org/officeDocument/2006/relationships/hyperlink" Target="https://community.secop.gov.co/Public/Tendering/ContractNoticePhases/View?PPI=CO1.PPI.23871725&amp;isFromPublicArea=True&amp;isModal=False" TargetMode="External"/><Relationship Id="rId355" Type="http://schemas.openxmlformats.org/officeDocument/2006/relationships/hyperlink" Target="https://community.secop.gov.co/Public/Tendering/OpportunityDetail/Index?noticeUID=CO1.NTC.3844931&amp;isFromPublicArea=True&amp;isModal=False" TargetMode="External"/><Relationship Id="rId376" Type="http://schemas.openxmlformats.org/officeDocument/2006/relationships/hyperlink" Target="https://community.secop.gov.co/Public/Tendering/OpportunityDetail/Index?noticeUID=CO1.NTC.3977936&amp;isFromPublicArea=True&amp;isModal=true&amp;asPopupView=true" TargetMode="External"/><Relationship Id="rId397" Type="http://schemas.openxmlformats.org/officeDocument/2006/relationships/hyperlink" Target="https://community.secop.gov.co/Public/Tendering/OpportunityDetail/Index?noticeUID=CO1.NTC.4250444&amp;isFromPublicArea=True&amp;isModal=true&amp;asPopupView=true" TargetMode="External"/><Relationship Id="rId4" Type="http://schemas.openxmlformats.org/officeDocument/2006/relationships/hyperlink" Target="https://community.secop.gov.co/Public/Tendering/OpportunityDetail/Index?noticeUID=CO1.NTC.4159232&amp;isFromPublicArea=True&amp;isModal=False" TargetMode="External"/><Relationship Id="rId180" Type="http://schemas.openxmlformats.org/officeDocument/2006/relationships/hyperlink" Target="https://community.secop.gov.co/Public/Tendering/ContractNoticePhases/View?PPI=CO1.PPI.25690541&amp;isFromPublicArea=True&amp;isModal=False" TargetMode="External"/><Relationship Id="rId215" Type="http://schemas.openxmlformats.org/officeDocument/2006/relationships/hyperlink" Target="https://community.secop.gov.co/Public/Tendering/OpportunityDetail/Index?noticeUID=CO1.NTC.4652368&amp;isFromPublicArea=True&amp;isModal=False" TargetMode="External"/><Relationship Id="rId236" Type="http://schemas.openxmlformats.org/officeDocument/2006/relationships/hyperlink" Target="https://community.secop.gov.co/Public/Tendering/OpportunityDetail/Index?noticeUID=CO1.NTC.4653403&amp;isFromPublicArea=True&amp;isModal=False" TargetMode="External"/><Relationship Id="rId257" Type="http://schemas.openxmlformats.org/officeDocument/2006/relationships/hyperlink" Target="https://community.secop.gov.co/Public/Tendering/ContractNoticePhases/View?PPI=CO1.PPI.25937994&amp;isFromPublicArea=True&amp;isModal=False" TargetMode="External"/><Relationship Id="rId278" Type="http://schemas.openxmlformats.org/officeDocument/2006/relationships/hyperlink" Target="https://community.secop.gov.co/Public/Tendering/ContractNoticePhases/View?PPI=CO1.PPI.25885896&amp;isFromPublicArea=True&amp;isModal=False" TargetMode="External"/><Relationship Id="rId401" Type="http://schemas.openxmlformats.org/officeDocument/2006/relationships/hyperlink" Target="https://community.secop.gov.co/Public/Tendering/OpportunityDetail/Index?noticeUID=CO1.NTC.4285913&amp;isFromPublicArea=True&amp;isModal=true&amp;asPopupView=true" TargetMode="External"/><Relationship Id="rId422" Type="http://schemas.openxmlformats.org/officeDocument/2006/relationships/hyperlink" Target="https://community.secop.gov.co/Public/Tendering/OpportunityDetail/Index?noticeUID=CO1.NTC.4603514&amp;isFromPublicArea=True&amp;isModal=False" TargetMode="External"/><Relationship Id="rId443" Type="http://schemas.openxmlformats.org/officeDocument/2006/relationships/drawing" Target="../drawings/drawing1.xml"/><Relationship Id="rId303" Type="http://schemas.openxmlformats.org/officeDocument/2006/relationships/hyperlink" Target="https://community.secop.gov.co/Public/Tendering/ContractNoticePhases/View?PPI=CO1.PPI.25941366&amp;isFromPublicArea=True&amp;isModal=False" TargetMode="External"/><Relationship Id="rId42" Type="http://schemas.openxmlformats.org/officeDocument/2006/relationships/hyperlink" Target="https://community.secop.gov.co/Public/Tendering/OpportunityDetail/Index?noticeUID=CO1.NTC.4392304&amp;isFromPublicArea=True&amp;isModal=False" TargetMode="External"/><Relationship Id="rId84" Type="http://schemas.openxmlformats.org/officeDocument/2006/relationships/hyperlink" Target="https://community.secop.gov.co/Public/Tendering/OpportunityDetail/Index?noticeUID=CO1.NTC.4550414&amp;isFromPublicArea=True&amp;isModal=False" TargetMode="External"/><Relationship Id="rId138" Type="http://schemas.openxmlformats.org/officeDocument/2006/relationships/hyperlink" Target="https://community.secop.gov.co/Public/Tendering/ContractNoticePhases/View?PPI=CO1.PPI.25804602&amp;isFromPublicArea=True&amp;isModal=False" TargetMode="External"/><Relationship Id="rId345" Type="http://schemas.openxmlformats.org/officeDocument/2006/relationships/hyperlink" Target="https://community.secop.gov.co/Public/Tendering/OpportunityDetail/Index?noticeUID=CO1.NTC.3844931&amp;isFromPublicArea=True&amp;isModal=False" TargetMode="External"/><Relationship Id="rId387" Type="http://schemas.openxmlformats.org/officeDocument/2006/relationships/hyperlink" Target="https://community.secop.gov.co/Public/Tendering/ContractNoticePhases/View?PPI=CO1.PPI.23856933&amp;isFromPublicArea=True&amp;isModal=False" TargetMode="External"/><Relationship Id="rId191" Type="http://schemas.openxmlformats.org/officeDocument/2006/relationships/hyperlink" Target="https://community.secop.gov.co/Public/Tendering/ContractNoticePhases/View?PPI=CO1.PPI.25865169&amp;isFromPublicArea=True&amp;isModal=False" TargetMode="External"/><Relationship Id="rId205" Type="http://schemas.openxmlformats.org/officeDocument/2006/relationships/hyperlink" Target="https://community.secop.gov.co/Public/Tendering/ContractNoticePhases/View?PPI=CO1.PPI.25941952&amp;isFromPublicArea=True&amp;isModal=False" TargetMode="External"/><Relationship Id="rId247" Type="http://schemas.openxmlformats.org/officeDocument/2006/relationships/hyperlink" Target="https://community.secop.gov.co/Public/Tendering/OpportunityDetail/Index?noticeUID=CO1.NTC.4653078&amp;isFromPublicArea=True&amp;isModal=False" TargetMode="External"/><Relationship Id="rId412" Type="http://schemas.openxmlformats.org/officeDocument/2006/relationships/hyperlink" Target="https://community.secop.gov.co/Public/Tendering/OpportunityDetail/Index?noticeUID=CO1.NTC.4462830&amp;isFromPublicArea=True&amp;isModal=False" TargetMode="External"/><Relationship Id="rId107" Type="http://schemas.openxmlformats.org/officeDocument/2006/relationships/hyperlink" Target="https://community.secop.gov.co/Public/Tendering/ContractNoticePhases/View?PPI=CO1.PPI.25713161&amp;isFromPublicArea=True&amp;isModal=False" TargetMode="External"/><Relationship Id="rId289" Type="http://schemas.openxmlformats.org/officeDocument/2006/relationships/hyperlink" Target="https://community.secop.gov.co/Public/Tendering/ContractNoticePhases/View?PPI=CO1.PPI.25899329&amp;isFromPublicArea=True&amp;isModal=False" TargetMode="External"/><Relationship Id="rId11" Type="http://schemas.openxmlformats.org/officeDocument/2006/relationships/hyperlink" Target="https://community.secop.gov.co/Public/Tendering/ContractNoticePhases/View?PPI=CO1.PPI.23723221&amp;isFromPublicArea=True&amp;isModal=False" TargetMode="External"/><Relationship Id="rId53" Type="http://schemas.openxmlformats.org/officeDocument/2006/relationships/hyperlink" Target="https://community.secop.gov.co/Public/Tendering/OpportunityDetail/Index?noticeUID=CO1.NTC.4446166&amp;isFromPublicArea=True&amp;isModal=False" TargetMode="External"/><Relationship Id="rId149" Type="http://schemas.openxmlformats.org/officeDocument/2006/relationships/hyperlink" Target="https://community.secop.gov.co/Public/Tendering/ContractNoticePhases/View?PPI=CO1.PPI.25889400&amp;isFromPublicArea=True&amp;isModal=False" TargetMode="External"/><Relationship Id="rId314" Type="http://schemas.openxmlformats.org/officeDocument/2006/relationships/hyperlink" Target="https://community.secop.gov.co/Public/Tendering/ContractNoticePhases/View?PPI=CO1.PPI.25915043&amp;isFromPublicArea=True&amp;isModal=False" TargetMode="External"/><Relationship Id="rId356" Type="http://schemas.openxmlformats.org/officeDocument/2006/relationships/hyperlink" Target="https://community.secop.gov.co/Public/Tendering/OpportunityDetail/Index?noticeUID=CO1.NTC.3844931&amp;isFromPublicArea=True&amp;isModal=False" TargetMode="External"/><Relationship Id="rId398" Type="http://schemas.openxmlformats.org/officeDocument/2006/relationships/hyperlink" Target="https://community.secop.gov.co/Public/Tendering/OpportunityDetail/Index?noticeUID=CO1.NTC.4247999&amp;isFromPublicArea=True&amp;isModal=true&amp;asPopupView=true" TargetMode="External"/><Relationship Id="rId95" Type="http://schemas.openxmlformats.org/officeDocument/2006/relationships/hyperlink" Target="https://community.secop.gov.co/Public/Tendering/OpportunityDetail/Index?noticeUID=CO1.NTC.4607110&amp;isFromPublicArea=True&amp;isModal=False" TargetMode="External"/><Relationship Id="rId160" Type="http://schemas.openxmlformats.org/officeDocument/2006/relationships/hyperlink" Target="https://community.secop.gov.co/Public/Tendering/ContractNoticePhases/View?PPI=CO1.PPI.25838554&amp;isFromPublicArea=True&amp;isModal=False" TargetMode="External"/><Relationship Id="rId216" Type="http://schemas.openxmlformats.org/officeDocument/2006/relationships/hyperlink" Target="https://community.secop.gov.co/Public/Tendering/OpportunityDetail/Index?noticeUID=CO1.NTC.4673514&amp;isFromPublicArea=True&amp;isModal=False" TargetMode="External"/><Relationship Id="rId423" Type="http://schemas.openxmlformats.org/officeDocument/2006/relationships/hyperlink" Target="https://community.secop.gov.co/Public/Tendering/OpportunityDetail/Index?noticeUID=CO1.NTC.4569512&amp;isFromPublicArea=True&amp;isModal=False" TargetMode="External"/><Relationship Id="rId258" Type="http://schemas.openxmlformats.org/officeDocument/2006/relationships/hyperlink" Target="https://community.secop.gov.co/Public/Tendering/ContractNoticePhases/View?PPI=CO1.PPI.25937994&amp;isFromPublicArea=True&amp;isModal=False" TargetMode="External"/><Relationship Id="rId22" Type="http://schemas.openxmlformats.org/officeDocument/2006/relationships/hyperlink" Target="https://community.secop.gov.co/Public/Tendering/OpportunityDetail/Index?noticeUID=CO1.NTC.4148999&amp;isFromPublicArea=True&amp;isModal=true&amp;asPopupView=true" TargetMode="External"/><Relationship Id="rId64" Type="http://schemas.openxmlformats.org/officeDocument/2006/relationships/hyperlink" Target="https://community.secop.gov.co/Public/Tendering/OpportunityDetail/Index?noticeUID=CO1.NTC.4462332&amp;isFromPublicArea=True&amp;isModal=False" TargetMode="External"/><Relationship Id="rId118" Type="http://schemas.openxmlformats.org/officeDocument/2006/relationships/hyperlink" Target="https://community.secop.gov.co/Public/Tendering/ContractNoticePhases/View?PPI=CO1.PPI.25713161&amp;isFromPublicArea=True&amp;isModal=False" TargetMode="External"/><Relationship Id="rId325" Type="http://schemas.openxmlformats.org/officeDocument/2006/relationships/hyperlink" Target="https://community.secop.gov.co/Public/Tendering/ContractNoticePhases/View?PPI=CO1.PPI.25942438&amp;isFromPublicArea=True&amp;isModal=False" TargetMode="External"/><Relationship Id="rId367" Type="http://schemas.openxmlformats.org/officeDocument/2006/relationships/hyperlink" Target="https://community.secop.gov.co/Public/Tendering/OpportunityDetail/Index?noticeUID=CO1.NTC.3834913&amp;isFromPublicArea=True&amp;isModal=true&amp;asPopupView=true" TargetMode="External"/><Relationship Id="rId171" Type="http://schemas.openxmlformats.org/officeDocument/2006/relationships/hyperlink" Target="https://community.secop.gov.co/Public/Tendering/ContractNoticePhases/View?PPI=CO1.PPI.25839097&amp;isFromPublicArea=True&amp;isModal=False" TargetMode="External"/><Relationship Id="rId227" Type="http://schemas.openxmlformats.org/officeDocument/2006/relationships/hyperlink" Target="https://community.secop.gov.co/Public/Tendering/ContractNoticePhases/View?PPI=CO1.PPI.25858991&amp;isFromPublicArea=True&amp;isModal=False" TargetMode="External"/><Relationship Id="rId269" Type="http://schemas.openxmlformats.org/officeDocument/2006/relationships/hyperlink" Target="https://community.secop.gov.co/Public/Tendering/ContractNoticePhases/View?PPI=CO1.PPI.25889314&amp;isFromPublicArea=True&amp;isModal=False" TargetMode="External"/><Relationship Id="rId434" Type="http://schemas.openxmlformats.org/officeDocument/2006/relationships/hyperlink" Target="https://community.secop.gov.co/Public/Tendering/OpportunityDetail/Index?noticeUID=CO1.NTC.4602875&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I1255"/>
  <sheetViews>
    <sheetView zoomScale="80" zoomScaleNormal="80" workbookViewId="0">
      <pane ySplit="1" topLeftCell="A2" activePane="bottomLeft" state="frozen"/>
      <selection pane="bottomLeft" activeCell="F4" sqref="F4"/>
    </sheetView>
  </sheetViews>
  <sheetFormatPr baseColWidth="10" defaultColWidth="11.42578125" defaultRowHeight="15" x14ac:dyDescent="0.25"/>
  <cols>
    <col min="3" max="3" width="14.5703125" style="80" customWidth="1"/>
    <col min="4" max="4" width="41.42578125" style="24" customWidth="1"/>
    <col min="5" max="5" width="20.140625" customWidth="1"/>
    <col min="6" max="6" width="26.42578125" customWidth="1"/>
    <col min="7" max="7" width="10.28515625" bestFit="1" customWidth="1"/>
    <col min="8" max="8" width="34.7109375" customWidth="1"/>
    <col min="9" max="9" width="34.85546875" customWidth="1"/>
    <col min="10" max="10" width="20.140625" customWidth="1"/>
    <col min="11" max="11" width="20" customWidth="1"/>
    <col min="12" max="12" width="34.85546875" customWidth="1"/>
    <col min="13" max="13" width="19.85546875" style="80" customWidth="1"/>
    <col min="14" max="14" width="34.28515625" customWidth="1"/>
    <col min="15" max="17" width="10.85546875" customWidth="1"/>
    <col min="18" max="20" width="13.5703125" customWidth="1"/>
    <col min="21" max="21" width="19.42578125" style="24" customWidth="1"/>
    <col min="22" max="23" width="16.85546875" customWidth="1"/>
    <col min="24" max="25" width="10.85546875" style="26" customWidth="1"/>
    <col min="26" max="26" width="16.7109375" style="26" customWidth="1"/>
    <col min="27" max="27" width="20.42578125" customWidth="1"/>
    <col min="28" max="28" width="15.140625" customWidth="1"/>
    <col min="29" max="29" width="16.28515625" customWidth="1"/>
    <col min="30" max="30" width="18.5703125" customWidth="1"/>
    <col min="31" max="31" width="18.140625" customWidth="1"/>
    <col min="32" max="32" width="19.42578125" customWidth="1"/>
    <col min="33" max="33" width="25.85546875" bestFit="1" customWidth="1"/>
    <col min="34" max="34" width="54.42578125" customWidth="1"/>
    <col min="35" max="35" width="22.7109375" customWidth="1"/>
  </cols>
  <sheetData>
    <row r="1" spans="1:35" s="170" customFormat="1" ht="54" x14ac:dyDescent="0.25">
      <c r="A1" s="14" t="s">
        <v>0</v>
      </c>
      <c r="B1" s="14" t="s">
        <v>1</v>
      </c>
      <c r="C1" s="169" t="s">
        <v>2</v>
      </c>
      <c r="D1" s="23" t="s">
        <v>3</v>
      </c>
      <c r="E1" s="2" t="s">
        <v>4</v>
      </c>
      <c r="F1" s="2" t="s">
        <v>5</v>
      </c>
      <c r="G1" s="1" t="s">
        <v>6</v>
      </c>
      <c r="H1" s="2" t="s">
        <v>7</v>
      </c>
      <c r="I1" s="2" t="s">
        <v>8</v>
      </c>
      <c r="J1" s="1" t="s">
        <v>9</v>
      </c>
      <c r="K1" s="1" t="s">
        <v>10</v>
      </c>
      <c r="L1" s="3" t="s">
        <v>11</v>
      </c>
      <c r="M1" s="3" t="s">
        <v>12</v>
      </c>
      <c r="N1" s="4" t="s">
        <v>13</v>
      </c>
      <c r="O1" s="4" t="s">
        <v>14</v>
      </c>
      <c r="P1" s="4" t="s">
        <v>15</v>
      </c>
      <c r="Q1" s="3" t="s">
        <v>16</v>
      </c>
      <c r="R1" s="3" t="s">
        <v>17</v>
      </c>
      <c r="S1" s="19" t="s">
        <v>18</v>
      </c>
      <c r="T1" s="19" t="s">
        <v>19</v>
      </c>
      <c r="U1" s="77" t="s">
        <v>20</v>
      </c>
      <c r="V1" s="5" t="s">
        <v>21</v>
      </c>
      <c r="W1" s="5" t="s">
        <v>22</v>
      </c>
      <c r="X1" s="25" t="s">
        <v>23</v>
      </c>
      <c r="Y1" s="25" t="s">
        <v>24</v>
      </c>
      <c r="Z1" s="25" t="s">
        <v>25</v>
      </c>
      <c r="AA1" s="5" t="s">
        <v>26</v>
      </c>
      <c r="AB1" s="6" t="s">
        <v>27</v>
      </c>
      <c r="AC1" s="6" t="s">
        <v>28</v>
      </c>
      <c r="AD1" s="22" t="s">
        <v>29</v>
      </c>
      <c r="AE1" s="22" t="s">
        <v>30</v>
      </c>
      <c r="AF1" s="22" t="s">
        <v>31</v>
      </c>
      <c r="AG1" s="20" t="s">
        <v>32</v>
      </c>
      <c r="AH1" s="20" t="s">
        <v>33</v>
      </c>
      <c r="AI1" s="21" t="s">
        <v>34</v>
      </c>
    </row>
    <row r="2" spans="1:35" ht="15.75" x14ac:dyDescent="0.3">
      <c r="A2" s="7">
        <v>2021</v>
      </c>
      <c r="B2" s="7">
        <v>1</v>
      </c>
      <c r="C2" s="101" t="s">
        <v>35</v>
      </c>
      <c r="D2" s="15" t="s">
        <v>36</v>
      </c>
      <c r="E2" s="9" t="s">
        <v>37</v>
      </c>
      <c r="F2" s="8" t="s">
        <v>38</v>
      </c>
      <c r="G2" s="7" t="s">
        <v>39</v>
      </c>
      <c r="H2" s="8" t="s">
        <v>40</v>
      </c>
      <c r="I2" s="9" t="s">
        <v>41</v>
      </c>
      <c r="J2" s="9" t="s">
        <v>42</v>
      </c>
      <c r="K2" s="9" t="s">
        <v>42</v>
      </c>
      <c r="L2" s="9" t="s">
        <v>43</v>
      </c>
      <c r="M2" s="160">
        <v>52872398</v>
      </c>
      <c r="N2" s="8" t="s">
        <v>44</v>
      </c>
      <c r="O2" s="10">
        <v>44225</v>
      </c>
      <c r="P2" s="7" t="s">
        <v>45</v>
      </c>
      <c r="Q2" s="10">
        <v>44235</v>
      </c>
      <c r="R2" s="10">
        <v>44568</v>
      </c>
      <c r="S2" s="11" t="s">
        <v>46</v>
      </c>
      <c r="T2" s="11" t="s">
        <v>46</v>
      </c>
      <c r="U2" s="78" t="s">
        <v>46</v>
      </c>
      <c r="V2" s="7" t="s">
        <v>46</v>
      </c>
      <c r="W2" s="7"/>
      <c r="X2" s="7" t="s">
        <v>46</v>
      </c>
      <c r="Y2" s="7" t="s">
        <v>46</v>
      </c>
      <c r="Z2" s="11">
        <v>44568</v>
      </c>
      <c r="AA2" s="16">
        <v>27500000</v>
      </c>
      <c r="AB2" s="17">
        <v>0</v>
      </c>
      <c r="AC2" s="18">
        <f t="shared" ref="AC2:AC65" si="0">+AA2+AB2</f>
        <v>27500000</v>
      </c>
      <c r="AD2" s="31" t="s">
        <v>47</v>
      </c>
      <c r="AE2" s="9" t="s">
        <v>48</v>
      </c>
      <c r="AF2" s="8" t="s">
        <v>49</v>
      </c>
      <c r="AG2" s="12" t="s">
        <v>50</v>
      </c>
      <c r="AH2" s="12" t="s">
        <v>51</v>
      </c>
      <c r="AI2" s="30">
        <v>20215420001103</v>
      </c>
    </row>
    <row r="3" spans="1:35" ht="15.75" x14ac:dyDescent="0.3">
      <c r="A3" s="7">
        <v>2022</v>
      </c>
      <c r="B3" s="7">
        <v>1</v>
      </c>
      <c r="C3" s="101" t="s">
        <v>35</v>
      </c>
      <c r="D3" s="15" t="s">
        <v>52</v>
      </c>
      <c r="E3" s="9" t="s">
        <v>53</v>
      </c>
      <c r="F3" s="8" t="s">
        <v>38</v>
      </c>
      <c r="G3" s="7" t="s">
        <v>39</v>
      </c>
      <c r="H3" s="8" t="s">
        <v>54</v>
      </c>
      <c r="I3" s="9" t="s">
        <v>55</v>
      </c>
      <c r="J3" s="9" t="s">
        <v>56</v>
      </c>
      <c r="K3" s="9" t="s">
        <v>57</v>
      </c>
      <c r="L3" s="9" t="s">
        <v>58</v>
      </c>
      <c r="M3" s="33">
        <v>1010170661</v>
      </c>
      <c r="N3" s="8" t="s">
        <v>59</v>
      </c>
      <c r="O3" s="10">
        <v>44578</v>
      </c>
      <c r="P3" s="164">
        <v>6</v>
      </c>
      <c r="Q3" s="10">
        <v>44585</v>
      </c>
      <c r="R3" s="10">
        <v>44765</v>
      </c>
      <c r="S3" s="11" t="s">
        <v>46</v>
      </c>
      <c r="T3" s="11" t="s">
        <v>46</v>
      </c>
      <c r="U3" s="78" t="s">
        <v>46</v>
      </c>
      <c r="V3" s="7" t="s">
        <v>46</v>
      </c>
      <c r="W3" s="164">
        <v>6</v>
      </c>
      <c r="X3" s="7" t="s">
        <v>46</v>
      </c>
      <c r="Y3" s="7" t="s">
        <v>46</v>
      </c>
      <c r="Z3" s="11">
        <v>44765</v>
      </c>
      <c r="AA3" s="16">
        <v>27084000</v>
      </c>
      <c r="AB3" s="17">
        <v>0</v>
      </c>
      <c r="AC3" s="18">
        <f t="shared" si="0"/>
        <v>27084000</v>
      </c>
      <c r="AD3" s="196" t="s">
        <v>60</v>
      </c>
      <c r="AE3" s="79" t="s">
        <v>60</v>
      </c>
      <c r="AF3" s="8" t="s">
        <v>61</v>
      </c>
      <c r="AG3" s="12" t="s">
        <v>62</v>
      </c>
      <c r="AH3" s="12" t="s">
        <v>63</v>
      </c>
      <c r="AI3" s="30" t="s">
        <v>64</v>
      </c>
    </row>
    <row r="4" spans="1:35" ht="15.75" x14ac:dyDescent="0.3">
      <c r="A4" s="7">
        <v>2021</v>
      </c>
      <c r="B4" s="7">
        <v>2</v>
      </c>
      <c r="C4" s="101" t="s">
        <v>35</v>
      </c>
      <c r="D4" s="15" t="s">
        <v>65</v>
      </c>
      <c r="E4" s="9" t="s">
        <v>66</v>
      </c>
      <c r="F4" s="8" t="s">
        <v>38</v>
      </c>
      <c r="G4" s="7" t="s">
        <v>39</v>
      </c>
      <c r="H4" s="8" t="s">
        <v>40</v>
      </c>
      <c r="I4" s="9" t="s">
        <v>67</v>
      </c>
      <c r="J4" s="9" t="s">
        <v>68</v>
      </c>
      <c r="K4" s="9" t="s">
        <v>68</v>
      </c>
      <c r="L4" s="9" t="s">
        <v>69</v>
      </c>
      <c r="M4" s="161">
        <v>81717512</v>
      </c>
      <c r="N4" s="8" t="s">
        <v>70</v>
      </c>
      <c r="O4" s="10">
        <v>44224</v>
      </c>
      <c r="P4" s="7" t="s">
        <v>45</v>
      </c>
      <c r="Q4" s="10">
        <v>44225</v>
      </c>
      <c r="R4" s="10">
        <v>44558</v>
      </c>
      <c r="S4" s="11">
        <v>44517</v>
      </c>
      <c r="T4" s="11" t="s">
        <v>71</v>
      </c>
      <c r="U4" s="78">
        <v>52538400</v>
      </c>
      <c r="V4" s="7" t="s">
        <v>46</v>
      </c>
      <c r="W4" s="7"/>
      <c r="X4" s="7" t="s">
        <v>46</v>
      </c>
      <c r="Y4" s="7" t="s">
        <v>46</v>
      </c>
      <c r="Z4" s="11">
        <v>44558</v>
      </c>
      <c r="AA4" s="16">
        <v>91080000</v>
      </c>
      <c r="AB4" s="17">
        <v>0</v>
      </c>
      <c r="AC4" s="18">
        <f t="shared" si="0"/>
        <v>91080000</v>
      </c>
      <c r="AD4" s="31" t="s">
        <v>48</v>
      </c>
      <c r="AE4" s="9" t="s">
        <v>72</v>
      </c>
      <c r="AF4" s="8" t="s">
        <v>73</v>
      </c>
      <c r="AG4" s="12" t="s">
        <v>74</v>
      </c>
      <c r="AH4" s="12" t="s">
        <v>75</v>
      </c>
      <c r="AI4" s="30">
        <v>20215420007093</v>
      </c>
    </row>
    <row r="5" spans="1:35" ht="15.75" x14ac:dyDescent="0.3">
      <c r="A5" s="7">
        <v>2022</v>
      </c>
      <c r="B5" s="7">
        <v>2</v>
      </c>
      <c r="C5" s="101" t="s">
        <v>35</v>
      </c>
      <c r="D5" s="15" t="s">
        <v>76</v>
      </c>
      <c r="E5" s="9" t="s">
        <v>77</v>
      </c>
      <c r="F5" s="8" t="s">
        <v>38</v>
      </c>
      <c r="G5" s="7" t="s">
        <v>39</v>
      </c>
      <c r="H5" s="8" t="s">
        <v>54</v>
      </c>
      <c r="I5" s="9" t="s">
        <v>78</v>
      </c>
      <c r="J5" s="9" t="s">
        <v>79</v>
      </c>
      <c r="K5" s="9" t="s">
        <v>80</v>
      </c>
      <c r="L5" s="9" t="s">
        <v>81</v>
      </c>
      <c r="M5" s="33">
        <v>80809271</v>
      </c>
      <c r="N5" s="8" t="s">
        <v>59</v>
      </c>
      <c r="O5" s="10">
        <v>44579</v>
      </c>
      <c r="P5" s="164">
        <v>6</v>
      </c>
      <c r="Q5" s="10">
        <v>44582</v>
      </c>
      <c r="R5" s="10">
        <v>44762</v>
      </c>
      <c r="S5" s="11" t="s">
        <v>46</v>
      </c>
      <c r="T5" s="11" t="s">
        <v>46</v>
      </c>
      <c r="U5" s="78" t="s">
        <v>46</v>
      </c>
      <c r="V5" s="7" t="s">
        <v>46</v>
      </c>
      <c r="W5" s="164">
        <v>6</v>
      </c>
      <c r="X5" s="7" t="s">
        <v>46</v>
      </c>
      <c r="Y5" s="7" t="s">
        <v>46</v>
      </c>
      <c r="Z5" s="11">
        <v>44762</v>
      </c>
      <c r="AA5" s="16">
        <v>31050000</v>
      </c>
      <c r="AB5" s="17">
        <v>0</v>
      </c>
      <c r="AC5" s="18">
        <f t="shared" si="0"/>
        <v>31050000</v>
      </c>
      <c r="AD5" s="196" t="s">
        <v>60</v>
      </c>
      <c r="AE5" s="79" t="s">
        <v>60</v>
      </c>
      <c r="AF5" s="8" t="s">
        <v>82</v>
      </c>
      <c r="AG5" s="12" t="s">
        <v>62</v>
      </c>
      <c r="AH5" s="12" t="s">
        <v>63</v>
      </c>
      <c r="AI5" s="30" t="s">
        <v>64</v>
      </c>
    </row>
    <row r="6" spans="1:35" ht="15.75" x14ac:dyDescent="0.3">
      <c r="A6" s="7">
        <v>2021</v>
      </c>
      <c r="B6" s="7">
        <v>3</v>
      </c>
      <c r="C6" s="101" t="s">
        <v>35</v>
      </c>
      <c r="D6" s="15" t="s">
        <v>65</v>
      </c>
      <c r="E6" s="9" t="s">
        <v>66</v>
      </c>
      <c r="F6" s="8" t="s">
        <v>38</v>
      </c>
      <c r="G6" s="7" t="s">
        <v>39</v>
      </c>
      <c r="H6" s="8" t="s">
        <v>40</v>
      </c>
      <c r="I6" s="9" t="s">
        <v>83</v>
      </c>
      <c r="J6" s="9" t="s">
        <v>84</v>
      </c>
      <c r="K6" s="9" t="s">
        <v>84</v>
      </c>
      <c r="L6" s="9" t="s">
        <v>85</v>
      </c>
      <c r="M6" s="161">
        <v>1032449752</v>
      </c>
      <c r="N6" s="8" t="s">
        <v>70</v>
      </c>
      <c r="O6" s="10">
        <v>44224</v>
      </c>
      <c r="P6" s="7" t="s">
        <v>45</v>
      </c>
      <c r="Q6" s="10">
        <v>44225</v>
      </c>
      <c r="R6" s="10">
        <v>44558</v>
      </c>
      <c r="S6" s="11">
        <v>44553</v>
      </c>
      <c r="T6" s="11" t="s">
        <v>86</v>
      </c>
      <c r="U6" s="78">
        <v>79901601</v>
      </c>
      <c r="V6" s="7" t="s">
        <v>46</v>
      </c>
      <c r="W6" s="7"/>
      <c r="X6" s="7" t="s">
        <v>46</v>
      </c>
      <c r="Y6" s="7" t="s">
        <v>46</v>
      </c>
      <c r="Z6" s="11">
        <v>44558</v>
      </c>
      <c r="AA6" s="16">
        <v>60500000</v>
      </c>
      <c r="AB6" s="17">
        <v>0</v>
      </c>
      <c r="AC6" s="18">
        <f t="shared" si="0"/>
        <v>60500000</v>
      </c>
      <c r="AD6" s="31" t="s">
        <v>48</v>
      </c>
      <c r="AE6" s="9" t="s">
        <v>87</v>
      </c>
      <c r="AF6" s="8" t="s">
        <v>88</v>
      </c>
      <c r="AG6" s="12" t="s">
        <v>89</v>
      </c>
      <c r="AH6" s="12" t="s">
        <v>90</v>
      </c>
      <c r="AI6" s="30">
        <v>20215420000683</v>
      </c>
    </row>
    <row r="7" spans="1:35" ht="15.75" x14ac:dyDescent="0.3">
      <c r="A7" s="7">
        <v>2022</v>
      </c>
      <c r="B7" s="7">
        <v>3</v>
      </c>
      <c r="C7" s="101" t="s">
        <v>35</v>
      </c>
      <c r="D7" s="15" t="s">
        <v>91</v>
      </c>
      <c r="E7" s="9" t="s">
        <v>66</v>
      </c>
      <c r="F7" s="8" t="s">
        <v>38</v>
      </c>
      <c r="G7" s="7" t="s">
        <v>39</v>
      </c>
      <c r="H7" s="8" t="s">
        <v>54</v>
      </c>
      <c r="I7" s="9" t="s">
        <v>92</v>
      </c>
      <c r="J7" s="9" t="s">
        <v>93</v>
      </c>
      <c r="K7" s="9" t="s">
        <v>94</v>
      </c>
      <c r="L7" s="9" t="s">
        <v>95</v>
      </c>
      <c r="M7" s="33">
        <v>80419632</v>
      </c>
      <c r="N7" s="8" t="s">
        <v>59</v>
      </c>
      <c r="O7" s="10">
        <v>44579</v>
      </c>
      <c r="P7" s="164">
        <v>8</v>
      </c>
      <c r="Q7" s="10">
        <v>44580</v>
      </c>
      <c r="R7" s="10">
        <v>44822</v>
      </c>
      <c r="S7" s="11" t="s">
        <v>46</v>
      </c>
      <c r="T7" s="11" t="s">
        <v>46</v>
      </c>
      <c r="U7" s="78" t="s">
        <v>46</v>
      </c>
      <c r="V7" s="7" t="s">
        <v>96</v>
      </c>
      <c r="W7" s="164" t="s">
        <v>97</v>
      </c>
      <c r="X7" s="7" t="s">
        <v>46</v>
      </c>
      <c r="Y7" s="7" t="s">
        <v>46</v>
      </c>
      <c r="Z7" s="11">
        <v>44944</v>
      </c>
      <c r="AA7" s="16">
        <v>44000000</v>
      </c>
      <c r="AB7" s="17">
        <f>18700000+3300000</f>
        <v>22000000</v>
      </c>
      <c r="AC7" s="18">
        <f t="shared" si="0"/>
        <v>66000000</v>
      </c>
      <c r="AD7" s="31" t="s">
        <v>48</v>
      </c>
      <c r="AE7" s="79" t="s">
        <v>98</v>
      </c>
      <c r="AF7" s="8" t="s">
        <v>99</v>
      </c>
      <c r="AG7" s="12" t="s">
        <v>100</v>
      </c>
      <c r="AH7" s="12" t="s">
        <v>101</v>
      </c>
      <c r="AI7" s="30" t="s">
        <v>102</v>
      </c>
    </row>
    <row r="8" spans="1:35" ht="15.75" x14ac:dyDescent="0.3">
      <c r="A8" s="7">
        <v>2021</v>
      </c>
      <c r="B8" s="7">
        <v>4</v>
      </c>
      <c r="C8" s="101" t="s">
        <v>35</v>
      </c>
      <c r="D8" s="15" t="s">
        <v>65</v>
      </c>
      <c r="E8" s="9" t="s">
        <v>66</v>
      </c>
      <c r="F8" s="8" t="s">
        <v>38</v>
      </c>
      <c r="G8" s="7" t="s">
        <v>39</v>
      </c>
      <c r="H8" s="8" t="s">
        <v>40</v>
      </c>
      <c r="I8" s="9" t="s">
        <v>103</v>
      </c>
      <c r="J8" s="9" t="s">
        <v>104</v>
      </c>
      <c r="K8" s="9" t="s">
        <v>104</v>
      </c>
      <c r="L8" s="9" t="s">
        <v>105</v>
      </c>
      <c r="M8" s="161">
        <v>1023909932</v>
      </c>
      <c r="N8" s="8" t="s">
        <v>70</v>
      </c>
      <c r="O8" s="10">
        <v>44225</v>
      </c>
      <c r="P8" s="7" t="s">
        <v>45</v>
      </c>
      <c r="Q8" s="10">
        <v>44229</v>
      </c>
      <c r="R8" s="10">
        <v>44562</v>
      </c>
      <c r="S8" s="11" t="s">
        <v>46</v>
      </c>
      <c r="T8" s="11" t="s">
        <v>46</v>
      </c>
      <c r="U8" s="78" t="s">
        <v>46</v>
      </c>
      <c r="V8" s="7" t="s">
        <v>46</v>
      </c>
      <c r="W8" s="7"/>
      <c r="X8" s="7" t="s">
        <v>46</v>
      </c>
      <c r="Y8" s="7" t="s">
        <v>46</v>
      </c>
      <c r="Z8" s="11">
        <v>44562</v>
      </c>
      <c r="AA8" s="16">
        <v>71500000</v>
      </c>
      <c r="AB8" s="17">
        <v>0</v>
      </c>
      <c r="AC8" s="18">
        <f t="shared" si="0"/>
        <v>71500000</v>
      </c>
      <c r="AD8" s="31" t="s">
        <v>47</v>
      </c>
      <c r="AE8" s="9" t="s">
        <v>48</v>
      </c>
      <c r="AF8" s="8" t="s">
        <v>106</v>
      </c>
      <c r="AG8" s="12" t="s">
        <v>74</v>
      </c>
      <c r="AH8" s="12" t="s">
        <v>69</v>
      </c>
      <c r="AI8" s="30">
        <v>20215420000683</v>
      </c>
    </row>
    <row r="9" spans="1:35" ht="15.75" x14ac:dyDescent="0.3">
      <c r="A9" s="7">
        <v>2022</v>
      </c>
      <c r="B9" s="7">
        <v>4</v>
      </c>
      <c r="C9" s="101" t="s">
        <v>35</v>
      </c>
      <c r="D9" s="15" t="s">
        <v>91</v>
      </c>
      <c r="E9" s="9" t="s">
        <v>66</v>
      </c>
      <c r="F9" s="8" t="s">
        <v>38</v>
      </c>
      <c r="G9" s="7" t="s">
        <v>39</v>
      </c>
      <c r="H9" s="8" t="s">
        <v>54</v>
      </c>
      <c r="I9" s="9" t="s">
        <v>92</v>
      </c>
      <c r="J9" s="9" t="s">
        <v>107</v>
      </c>
      <c r="K9" s="9" t="s">
        <v>94</v>
      </c>
      <c r="L9" s="9" t="s">
        <v>108</v>
      </c>
      <c r="M9" s="33">
        <v>79724937</v>
      </c>
      <c r="N9" s="8" t="s">
        <v>59</v>
      </c>
      <c r="O9" s="10">
        <v>44580</v>
      </c>
      <c r="P9" s="164">
        <v>8</v>
      </c>
      <c r="Q9" s="10">
        <v>44585</v>
      </c>
      <c r="R9" s="10">
        <v>44827</v>
      </c>
      <c r="S9" s="11" t="s">
        <v>46</v>
      </c>
      <c r="T9" s="11" t="s">
        <v>46</v>
      </c>
      <c r="U9" s="78" t="s">
        <v>46</v>
      </c>
      <c r="V9" s="7" t="s">
        <v>46</v>
      </c>
      <c r="W9" s="164">
        <v>8</v>
      </c>
      <c r="X9" s="7" t="s">
        <v>46</v>
      </c>
      <c r="Y9" s="7" t="s">
        <v>46</v>
      </c>
      <c r="Z9" s="11">
        <v>44827</v>
      </c>
      <c r="AA9" s="16">
        <v>44000000</v>
      </c>
      <c r="AB9" s="17">
        <v>0</v>
      </c>
      <c r="AC9" s="18">
        <f t="shared" si="0"/>
        <v>44000000</v>
      </c>
      <c r="AD9" s="196" t="s">
        <v>60</v>
      </c>
      <c r="AE9" s="79" t="s">
        <v>60</v>
      </c>
      <c r="AF9" s="8" t="s">
        <v>99</v>
      </c>
      <c r="AG9" s="12" t="s">
        <v>100</v>
      </c>
      <c r="AH9" s="12" t="s">
        <v>101</v>
      </c>
      <c r="AI9" s="30" t="s">
        <v>102</v>
      </c>
    </row>
    <row r="10" spans="1:35" ht="15.75" x14ac:dyDescent="0.3">
      <c r="A10" s="7">
        <v>2021</v>
      </c>
      <c r="B10" s="7">
        <v>5</v>
      </c>
      <c r="C10" s="101" t="s">
        <v>35</v>
      </c>
      <c r="D10" s="15" t="s">
        <v>65</v>
      </c>
      <c r="E10" s="9" t="s">
        <v>66</v>
      </c>
      <c r="F10" s="8" t="s">
        <v>38</v>
      </c>
      <c r="G10" s="7" t="s">
        <v>39</v>
      </c>
      <c r="H10" s="8" t="s">
        <v>40</v>
      </c>
      <c r="I10" s="9" t="s">
        <v>109</v>
      </c>
      <c r="J10" s="9" t="s">
        <v>110</v>
      </c>
      <c r="K10" s="9" t="s">
        <v>110</v>
      </c>
      <c r="L10" s="9" t="s">
        <v>111</v>
      </c>
      <c r="M10" s="161">
        <v>52782734</v>
      </c>
      <c r="N10" s="8" t="s">
        <v>70</v>
      </c>
      <c r="O10" s="10">
        <v>44228</v>
      </c>
      <c r="P10" s="7" t="s">
        <v>45</v>
      </c>
      <c r="Q10" s="10">
        <v>44229</v>
      </c>
      <c r="R10" s="10">
        <v>44562</v>
      </c>
      <c r="S10" s="11" t="s">
        <v>46</v>
      </c>
      <c r="T10" s="11" t="s">
        <v>46</v>
      </c>
      <c r="U10" s="78" t="s">
        <v>46</v>
      </c>
      <c r="V10" s="7" t="s">
        <v>46</v>
      </c>
      <c r="W10" s="7"/>
      <c r="X10" s="7" t="s">
        <v>46</v>
      </c>
      <c r="Y10" s="7" t="s">
        <v>46</v>
      </c>
      <c r="Z10" s="11">
        <v>44562</v>
      </c>
      <c r="AA10" s="16">
        <v>42900000</v>
      </c>
      <c r="AB10" s="17">
        <v>0</v>
      </c>
      <c r="AC10" s="18">
        <f t="shared" si="0"/>
        <v>42900000</v>
      </c>
      <c r="AD10" s="31" t="s">
        <v>47</v>
      </c>
      <c r="AE10" s="9" t="s">
        <v>48</v>
      </c>
      <c r="AF10" s="8" t="s">
        <v>112</v>
      </c>
      <c r="AG10" s="12" t="s">
        <v>74</v>
      </c>
      <c r="AH10" s="12" t="s">
        <v>69</v>
      </c>
      <c r="AI10" s="30">
        <v>20215420000683</v>
      </c>
    </row>
    <row r="11" spans="1:35" ht="15.75" x14ac:dyDescent="0.3">
      <c r="A11" s="7">
        <v>2022</v>
      </c>
      <c r="B11" s="7">
        <v>5</v>
      </c>
      <c r="C11" s="101" t="s">
        <v>35</v>
      </c>
      <c r="D11" s="15" t="s">
        <v>91</v>
      </c>
      <c r="E11" s="9" t="s">
        <v>66</v>
      </c>
      <c r="F11" s="8" t="s">
        <v>38</v>
      </c>
      <c r="G11" s="7" t="s">
        <v>39</v>
      </c>
      <c r="H11" s="8" t="s">
        <v>54</v>
      </c>
      <c r="I11" s="9" t="s">
        <v>92</v>
      </c>
      <c r="J11" s="9" t="s">
        <v>113</v>
      </c>
      <c r="K11" s="9" t="s">
        <v>94</v>
      </c>
      <c r="L11" s="9" t="s">
        <v>114</v>
      </c>
      <c r="M11" s="33">
        <v>65776970</v>
      </c>
      <c r="N11" s="8" t="s">
        <v>59</v>
      </c>
      <c r="O11" s="10">
        <v>44579</v>
      </c>
      <c r="P11" s="164">
        <v>8</v>
      </c>
      <c r="Q11" s="10">
        <v>44582</v>
      </c>
      <c r="R11" s="10">
        <v>44824</v>
      </c>
      <c r="S11" s="11" t="s">
        <v>46</v>
      </c>
      <c r="T11" s="11" t="s">
        <v>46</v>
      </c>
      <c r="U11" s="78" t="s">
        <v>46</v>
      </c>
      <c r="V11" s="7" t="s">
        <v>46</v>
      </c>
      <c r="W11" s="164">
        <v>8</v>
      </c>
      <c r="X11" s="7" t="s">
        <v>46</v>
      </c>
      <c r="Y11" s="7" t="s">
        <v>46</v>
      </c>
      <c r="Z11" s="11">
        <v>44824</v>
      </c>
      <c r="AA11" s="16">
        <v>44000000</v>
      </c>
      <c r="AB11" s="17">
        <v>0</v>
      </c>
      <c r="AC11" s="18">
        <f t="shared" si="0"/>
        <v>44000000</v>
      </c>
      <c r="AD11" s="196" t="s">
        <v>60</v>
      </c>
      <c r="AE11" s="79" t="s">
        <v>60</v>
      </c>
      <c r="AF11" s="8" t="s">
        <v>99</v>
      </c>
      <c r="AG11" s="12" t="s">
        <v>100</v>
      </c>
      <c r="AH11" s="12" t="s">
        <v>101</v>
      </c>
      <c r="AI11" s="30" t="s">
        <v>102</v>
      </c>
    </row>
    <row r="12" spans="1:35" ht="15.75" x14ac:dyDescent="0.3">
      <c r="A12" s="7">
        <v>2021</v>
      </c>
      <c r="B12" s="7">
        <v>6</v>
      </c>
      <c r="C12" s="101" t="s">
        <v>35</v>
      </c>
      <c r="D12" s="15" t="s">
        <v>65</v>
      </c>
      <c r="E12" s="9" t="s">
        <v>66</v>
      </c>
      <c r="F12" s="8" t="s">
        <v>38</v>
      </c>
      <c r="G12" s="7" t="s">
        <v>39</v>
      </c>
      <c r="H12" s="8" t="s">
        <v>40</v>
      </c>
      <c r="I12" s="9" t="s">
        <v>115</v>
      </c>
      <c r="J12" s="9" t="s">
        <v>116</v>
      </c>
      <c r="K12" s="9" t="s">
        <v>116</v>
      </c>
      <c r="L12" s="9" t="s">
        <v>117</v>
      </c>
      <c r="M12" s="161">
        <v>1023885412</v>
      </c>
      <c r="N12" s="8" t="s">
        <v>118</v>
      </c>
      <c r="O12" s="10">
        <v>44224</v>
      </c>
      <c r="P12" s="7" t="s">
        <v>45</v>
      </c>
      <c r="Q12" s="10">
        <v>44225</v>
      </c>
      <c r="R12" s="10">
        <v>44510</v>
      </c>
      <c r="S12" s="11" t="s">
        <v>46</v>
      </c>
      <c r="T12" s="11" t="s">
        <v>46</v>
      </c>
      <c r="U12" s="78" t="s">
        <v>46</v>
      </c>
      <c r="V12" s="7" t="s">
        <v>46</v>
      </c>
      <c r="W12" s="7"/>
      <c r="X12" s="7" t="s">
        <v>46</v>
      </c>
      <c r="Y12" s="7" t="s">
        <v>46</v>
      </c>
      <c r="Z12" s="11">
        <v>44510</v>
      </c>
      <c r="AA12" s="16">
        <v>42900000</v>
      </c>
      <c r="AB12" s="17">
        <v>0</v>
      </c>
      <c r="AC12" s="18">
        <f t="shared" si="0"/>
        <v>42900000</v>
      </c>
      <c r="AD12" s="31" t="s">
        <v>47</v>
      </c>
      <c r="AE12" s="9" t="s">
        <v>48</v>
      </c>
      <c r="AF12" s="8" t="s">
        <v>119</v>
      </c>
      <c r="AG12" s="12" t="s">
        <v>120</v>
      </c>
      <c r="AH12" s="12" t="s">
        <v>121</v>
      </c>
      <c r="AI12" s="30">
        <v>20215420000953</v>
      </c>
    </row>
    <row r="13" spans="1:35" ht="15.75" x14ac:dyDescent="0.3">
      <c r="A13" s="7">
        <v>2022</v>
      </c>
      <c r="B13" s="7">
        <v>6</v>
      </c>
      <c r="C13" s="101" t="s">
        <v>35</v>
      </c>
      <c r="D13" s="15" t="s">
        <v>91</v>
      </c>
      <c r="E13" s="9" t="s">
        <v>66</v>
      </c>
      <c r="F13" s="8" t="s">
        <v>38</v>
      </c>
      <c r="G13" s="7" t="s">
        <v>39</v>
      </c>
      <c r="H13" s="8" t="s">
        <v>54</v>
      </c>
      <c r="I13" s="9" t="s">
        <v>92</v>
      </c>
      <c r="J13" s="9" t="s">
        <v>122</v>
      </c>
      <c r="K13" s="9" t="s">
        <v>94</v>
      </c>
      <c r="L13" s="9" t="s">
        <v>123</v>
      </c>
      <c r="M13" s="33">
        <v>52111223</v>
      </c>
      <c r="N13" s="8" t="s">
        <v>59</v>
      </c>
      <c r="O13" s="10">
        <v>44579</v>
      </c>
      <c r="P13" s="164">
        <v>8</v>
      </c>
      <c r="Q13" s="10">
        <v>44585</v>
      </c>
      <c r="R13" s="10">
        <v>44827</v>
      </c>
      <c r="S13" s="11" t="s">
        <v>46</v>
      </c>
      <c r="T13" s="11" t="s">
        <v>46</v>
      </c>
      <c r="U13" s="78" t="s">
        <v>46</v>
      </c>
      <c r="V13" s="7" t="s">
        <v>46</v>
      </c>
      <c r="W13" s="164">
        <v>8</v>
      </c>
      <c r="X13" s="7" t="s">
        <v>46</v>
      </c>
      <c r="Y13" s="7" t="s">
        <v>46</v>
      </c>
      <c r="Z13" s="11">
        <v>44827</v>
      </c>
      <c r="AA13" s="16">
        <v>44000000</v>
      </c>
      <c r="AB13" s="17">
        <v>0</v>
      </c>
      <c r="AC13" s="18">
        <f t="shared" si="0"/>
        <v>44000000</v>
      </c>
      <c r="AD13" s="196" t="s">
        <v>60</v>
      </c>
      <c r="AE13" s="79" t="s">
        <v>60</v>
      </c>
      <c r="AF13" s="8" t="s">
        <v>99</v>
      </c>
      <c r="AG13" s="12" t="s">
        <v>100</v>
      </c>
      <c r="AH13" s="12" t="s">
        <v>101</v>
      </c>
      <c r="AI13" s="30" t="s">
        <v>102</v>
      </c>
    </row>
    <row r="14" spans="1:35" ht="15.75" x14ac:dyDescent="0.3">
      <c r="A14" s="7">
        <v>2021</v>
      </c>
      <c r="B14" s="7">
        <v>7</v>
      </c>
      <c r="C14" s="101" t="s">
        <v>35</v>
      </c>
      <c r="D14" s="15" t="s">
        <v>65</v>
      </c>
      <c r="E14" s="9" t="s">
        <v>66</v>
      </c>
      <c r="F14" s="8" t="s">
        <v>38</v>
      </c>
      <c r="G14" s="7" t="s">
        <v>39</v>
      </c>
      <c r="H14" s="8" t="s">
        <v>40</v>
      </c>
      <c r="I14" s="9" t="s">
        <v>124</v>
      </c>
      <c r="J14" s="9" t="s">
        <v>125</v>
      </c>
      <c r="K14" s="9" t="s">
        <v>125</v>
      </c>
      <c r="L14" s="9" t="s">
        <v>126</v>
      </c>
      <c r="M14" s="161">
        <v>13617614</v>
      </c>
      <c r="N14" s="8" t="s">
        <v>118</v>
      </c>
      <c r="O14" s="10">
        <v>44224</v>
      </c>
      <c r="P14" s="7" t="s">
        <v>45</v>
      </c>
      <c r="Q14" s="10">
        <v>44225</v>
      </c>
      <c r="R14" s="10">
        <v>44558</v>
      </c>
      <c r="S14" s="11" t="s">
        <v>127</v>
      </c>
      <c r="T14" s="11" t="s">
        <v>128</v>
      </c>
      <c r="U14" s="78" t="s">
        <v>129</v>
      </c>
      <c r="V14" s="7" t="s">
        <v>46</v>
      </c>
      <c r="W14" s="7"/>
      <c r="X14" s="7" t="s">
        <v>46</v>
      </c>
      <c r="Y14" s="7" t="s">
        <v>46</v>
      </c>
      <c r="Z14" s="11">
        <v>44558</v>
      </c>
      <c r="AA14" s="16">
        <v>73700000</v>
      </c>
      <c r="AB14" s="17">
        <v>0</v>
      </c>
      <c r="AC14" s="18">
        <f t="shared" si="0"/>
        <v>73700000</v>
      </c>
      <c r="AD14" s="31" t="s">
        <v>48</v>
      </c>
      <c r="AE14" s="9" t="s">
        <v>87</v>
      </c>
      <c r="AF14" s="8" t="s">
        <v>130</v>
      </c>
      <c r="AG14" s="12" t="s">
        <v>131</v>
      </c>
      <c r="AH14" s="12" t="s">
        <v>132</v>
      </c>
      <c r="AI14" s="30">
        <v>20215420000693</v>
      </c>
    </row>
    <row r="15" spans="1:35" ht="15.75" x14ac:dyDescent="0.3">
      <c r="A15" s="7">
        <v>2022</v>
      </c>
      <c r="B15" s="7">
        <v>7</v>
      </c>
      <c r="C15" s="101" t="s">
        <v>35</v>
      </c>
      <c r="D15" s="15" t="s">
        <v>91</v>
      </c>
      <c r="E15" s="9" t="s">
        <v>66</v>
      </c>
      <c r="F15" s="8" t="s">
        <v>38</v>
      </c>
      <c r="G15" s="7" t="s">
        <v>39</v>
      </c>
      <c r="H15" s="8" t="s">
        <v>54</v>
      </c>
      <c r="I15" s="9" t="s">
        <v>92</v>
      </c>
      <c r="J15" s="9" t="s">
        <v>133</v>
      </c>
      <c r="K15" s="9" t="s">
        <v>94</v>
      </c>
      <c r="L15" s="9" t="s">
        <v>134</v>
      </c>
      <c r="M15" s="33">
        <v>51755468</v>
      </c>
      <c r="N15" s="8" t="s">
        <v>59</v>
      </c>
      <c r="O15" s="10">
        <v>44579</v>
      </c>
      <c r="P15" s="164">
        <v>8</v>
      </c>
      <c r="Q15" s="10">
        <v>44580</v>
      </c>
      <c r="R15" s="10">
        <v>44822</v>
      </c>
      <c r="S15" s="11" t="s">
        <v>46</v>
      </c>
      <c r="T15" s="11" t="s">
        <v>46</v>
      </c>
      <c r="U15" s="78" t="s">
        <v>46</v>
      </c>
      <c r="V15" s="7" t="s">
        <v>96</v>
      </c>
      <c r="W15" s="164" t="s">
        <v>97</v>
      </c>
      <c r="X15" s="7" t="s">
        <v>46</v>
      </c>
      <c r="Y15" s="7" t="s">
        <v>46</v>
      </c>
      <c r="Z15" s="11">
        <v>44944</v>
      </c>
      <c r="AA15" s="16">
        <v>44000000</v>
      </c>
      <c r="AB15" s="17">
        <f>18700000+3300000</f>
        <v>22000000</v>
      </c>
      <c r="AC15" s="18">
        <f t="shared" si="0"/>
        <v>66000000</v>
      </c>
      <c r="AD15" s="31" t="s">
        <v>48</v>
      </c>
      <c r="AE15" s="79" t="s">
        <v>98</v>
      </c>
      <c r="AF15" s="8" t="s">
        <v>99</v>
      </c>
      <c r="AG15" s="12" t="s">
        <v>100</v>
      </c>
      <c r="AH15" s="12" t="s">
        <v>101</v>
      </c>
      <c r="AI15" s="30" t="s">
        <v>102</v>
      </c>
    </row>
    <row r="16" spans="1:35" ht="15.75" x14ac:dyDescent="0.3">
      <c r="A16" s="7">
        <v>2021</v>
      </c>
      <c r="B16" s="7">
        <v>8</v>
      </c>
      <c r="C16" s="101" t="s">
        <v>35</v>
      </c>
      <c r="D16" s="15" t="s">
        <v>65</v>
      </c>
      <c r="E16" s="9" t="s">
        <v>66</v>
      </c>
      <c r="F16" s="8" t="s">
        <v>38</v>
      </c>
      <c r="G16" s="7" t="s">
        <v>39</v>
      </c>
      <c r="H16" s="8" t="s">
        <v>40</v>
      </c>
      <c r="I16" s="9" t="s">
        <v>135</v>
      </c>
      <c r="J16" s="9" t="s">
        <v>136</v>
      </c>
      <c r="K16" s="9" t="s">
        <v>136</v>
      </c>
      <c r="L16" s="9" t="s">
        <v>137</v>
      </c>
      <c r="M16" s="161">
        <v>1057547248</v>
      </c>
      <c r="N16" s="8" t="s">
        <v>118</v>
      </c>
      <c r="O16" s="10">
        <v>44224</v>
      </c>
      <c r="P16" s="7" t="s">
        <v>45</v>
      </c>
      <c r="Q16" s="10">
        <v>44225</v>
      </c>
      <c r="R16" s="10">
        <v>44575</v>
      </c>
      <c r="S16" s="11">
        <v>44489</v>
      </c>
      <c r="T16" s="11" t="s">
        <v>138</v>
      </c>
      <c r="U16" s="78">
        <v>1090395548</v>
      </c>
      <c r="V16" s="7" t="s">
        <v>139</v>
      </c>
      <c r="W16" s="7"/>
      <c r="X16" s="7" t="s">
        <v>46</v>
      </c>
      <c r="Y16" s="7" t="s">
        <v>46</v>
      </c>
      <c r="Z16" s="11">
        <v>44575</v>
      </c>
      <c r="AA16" s="16">
        <v>73700000</v>
      </c>
      <c r="AB16" s="17">
        <v>3126666</v>
      </c>
      <c r="AC16" s="18">
        <f t="shared" si="0"/>
        <v>76826666</v>
      </c>
      <c r="AD16" s="31" t="s">
        <v>48</v>
      </c>
      <c r="AE16" s="9" t="s">
        <v>72</v>
      </c>
      <c r="AF16" s="8" t="s">
        <v>140</v>
      </c>
      <c r="AG16" s="12" t="s">
        <v>131</v>
      </c>
      <c r="AH16" s="12" t="s">
        <v>132</v>
      </c>
      <c r="AI16" s="30">
        <v>20215420000693</v>
      </c>
    </row>
    <row r="17" spans="1:35" ht="15.75" x14ac:dyDescent="0.3">
      <c r="A17" s="7">
        <v>2022</v>
      </c>
      <c r="B17" s="7">
        <v>8</v>
      </c>
      <c r="C17" s="101" t="s">
        <v>35</v>
      </c>
      <c r="D17" s="15" t="s">
        <v>91</v>
      </c>
      <c r="E17" s="9" t="s">
        <v>66</v>
      </c>
      <c r="F17" s="8" t="s">
        <v>38</v>
      </c>
      <c r="G17" s="7" t="s">
        <v>39</v>
      </c>
      <c r="H17" s="8" t="s">
        <v>54</v>
      </c>
      <c r="I17" s="9" t="s">
        <v>141</v>
      </c>
      <c r="J17" s="9" t="s">
        <v>142</v>
      </c>
      <c r="K17" s="9" t="s">
        <v>143</v>
      </c>
      <c r="L17" s="9" t="s">
        <v>101</v>
      </c>
      <c r="M17" s="33">
        <v>1122647761</v>
      </c>
      <c r="N17" s="8" t="s">
        <v>144</v>
      </c>
      <c r="O17" s="10">
        <v>44582</v>
      </c>
      <c r="P17" s="164">
        <v>8</v>
      </c>
      <c r="Q17" s="10">
        <v>44586</v>
      </c>
      <c r="R17" s="10">
        <v>44828</v>
      </c>
      <c r="S17" s="11" t="s">
        <v>46</v>
      </c>
      <c r="T17" s="11" t="s">
        <v>46</v>
      </c>
      <c r="U17" s="78" t="s">
        <v>46</v>
      </c>
      <c r="V17" s="7" t="s">
        <v>145</v>
      </c>
      <c r="W17" s="164">
        <v>12</v>
      </c>
      <c r="X17" s="7" t="s">
        <v>46</v>
      </c>
      <c r="Y17" s="7" t="s">
        <v>46</v>
      </c>
      <c r="Z17" s="11">
        <v>44950</v>
      </c>
      <c r="AA17" s="16">
        <v>56424000</v>
      </c>
      <c r="AB17" s="17">
        <f>22569600+5642400</f>
        <v>28212000</v>
      </c>
      <c r="AC17" s="18">
        <f t="shared" si="0"/>
        <v>84636000</v>
      </c>
      <c r="AD17" s="31" t="s">
        <v>48</v>
      </c>
      <c r="AE17" s="79" t="s">
        <v>98</v>
      </c>
      <c r="AF17" s="8" t="s">
        <v>146</v>
      </c>
      <c r="AG17" s="12" t="s">
        <v>100</v>
      </c>
      <c r="AH17" s="12" t="s">
        <v>147</v>
      </c>
      <c r="AI17" s="30" t="s">
        <v>148</v>
      </c>
    </row>
    <row r="18" spans="1:35" ht="15.75" x14ac:dyDescent="0.3">
      <c r="A18" s="7">
        <v>2021</v>
      </c>
      <c r="B18" s="7">
        <v>9</v>
      </c>
      <c r="C18" s="101" t="s">
        <v>35</v>
      </c>
      <c r="D18" s="15" t="s">
        <v>65</v>
      </c>
      <c r="E18" s="9" t="s">
        <v>66</v>
      </c>
      <c r="F18" s="8" t="s">
        <v>38</v>
      </c>
      <c r="G18" s="7" t="s">
        <v>39</v>
      </c>
      <c r="H18" s="8" t="s">
        <v>40</v>
      </c>
      <c r="I18" s="9" t="s">
        <v>135</v>
      </c>
      <c r="J18" s="9" t="s">
        <v>149</v>
      </c>
      <c r="K18" s="9" t="s">
        <v>149</v>
      </c>
      <c r="L18" s="9" t="s">
        <v>150</v>
      </c>
      <c r="M18" s="161">
        <v>1118814555</v>
      </c>
      <c r="N18" s="8" t="s">
        <v>118</v>
      </c>
      <c r="O18" s="10">
        <v>44225</v>
      </c>
      <c r="P18" s="7" t="s">
        <v>45</v>
      </c>
      <c r="Q18" s="10">
        <v>44225</v>
      </c>
      <c r="R18" s="10">
        <v>44558</v>
      </c>
      <c r="S18" s="11">
        <v>44510</v>
      </c>
      <c r="T18" s="11" t="s">
        <v>151</v>
      </c>
      <c r="U18" s="78">
        <v>1049372461</v>
      </c>
      <c r="V18" s="7" t="s">
        <v>46</v>
      </c>
      <c r="W18" s="7"/>
      <c r="X18" s="7" t="s">
        <v>46</v>
      </c>
      <c r="Y18" s="7" t="s">
        <v>46</v>
      </c>
      <c r="Z18" s="11">
        <v>44558</v>
      </c>
      <c r="AA18" s="16">
        <v>73700000</v>
      </c>
      <c r="AB18" s="17">
        <v>0</v>
      </c>
      <c r="AC18" s="18">
        <f t="shared" si="0"/>
        <v>73700000</v>
      </c>
      <c r="AD18" s="31" t="s">
        <v>48</v>
      </c>
      <c r="AE18" s="9" t="s">
        <v>87</v>
      </c>
      <c r="AF18" s="8" t="s">
        <v>152</v>
      </c>
      <c r="AG18" s="12" t="s">
        <v>131</v>
      </c>
      <c r="AH18" s="12" t="s">
        <v>132</v>
      </c>
      <c r="AI18" s="30">
        <v>20215420000693</v>
      </c>
    </row>
    <row r="19" spans="1:35" ht="15.75" x14ac:dyDescent="0.3">
      <c r="A19" s="7">
        <v>2022</v>
      </c>
      <c r="B19" s="7">
        <v>9</v>
      </c>
      <c r="C19" s="101" t="s">
        <v>35</v>
      </c>
      <c r="D19" s="15" t="s">
        <v>91</v>
      </c>
      <c r="E19" s="9" t="s">
        <v>66</v>
      </c>
      <c r="F19" s="8" t="s">
        <v>38</v>
      </c>
      <c r="G19" s="7" t="s">
        <v>39</v>
      </c>
      <c r="H19" s="8" t="s">
        <v>54</v>
      </c>
      <c r="I19" s="9" t="s">
        <v>153</v>
      </c>
      <c r="J19" s="9" t="s">
        <v>154</v>
      </c>
      <c r="K19" s="9" t="s">
        <v>155</v>
      </c>
      <c r="L19" s="9" t="s">
        <v>156</v>
      </c>
      <c r="M19" s="33">
        <v>1070585045</v>
      </c>
      <c r="N19" s="8" t="s">
        <v>144</v>
      </c>
      <c r="O19" s="10">
        <v>44580</v>
      </c>
      <c r="P19" s="164">
        <v>11</v>
      </c>
      <c r="Q19" s="10">
        <v>44582</v>
      </c>
      <c r="R19" s="10">
        <v>44915</v>
      </c>
      <c r="S19" s="11" t="s">
        <v>46</v>
      </c>
      <c r="T19" s="11" t="s">
        <v>46</v>
      </c>
      <c r="U19" s="78" t="s">
        <v>46</v>
      </c>
      <c r="V19" s="7" t="s">
        <v>157</v>
      </c>
      <c r="W19" s="164" t="s">
        <v>158</v>
      </c>
      <c r="X19" s="7" t="s">
        <v>46</v>
      </c>
      <c r="Y19" s="7" t="s">
        <v>46</v>
      </c>
      <c r="Z19" s="11">
        <v>44946</v>
      </c>
      <c r="AA19" s="16">
        <v>62315000</v>
      </c>
      <c r="AB19" s="17">
        <v>7533333</v>
      </c>
      <c r="AC19" s="18">
        <f t="shared" si="0"/>
        <v>69848333</v>
      </c>
      <c r="AD19" s="31" t="s">
        <v>48</v>
      </c>
      <c r="AE19" s="79" t="s">
        <v>98</v>
      </c>
      <c r="AF19" s="8" t="s">
        <v>159</v>
      </c>
      <c r="AG19" s="12" t="s">
        <v>160</v>
      </c>
      <c r="AH19" s="12" t="s">
        <v>161</v>
      </c>
      <c r="AI19" s="30" t="s">
        <v>162</v>
      </c>
    </row>
    <row r="20" spans="1:35" ht="15.75" x14ac:dyDescent="0.3">
      <c r="A20" s="7">
        <v>2021</v>
      </c>
      <c r="B20" s="7">
        <v>10</v>
      </c>
      <c r="C20" s="101" t="s">
        <v>35</v>
      </c>
      <c r="D20" s="15" t="s">
        <v>65</v>
      </c>
      <c r="E20" s="9" t="s">
        <v>66</v>
      </c>
      <c r="F20" s="8" t="s">
        <v>38</v>
      </c>
      <c r="G20" s="7" t="s">
        <v>39</v>
      </c>
      <c r="H20" s="8" t="s">
        <v>40</v>
      </c>
      <c r="I20" s="9" t="s">
        <v>163</v>
      </c>
      <c r="J20" s="9" t="s">
        <v>164</v>
      </c>
      <c r="K20" s="9" t="s">
        <v>164</v>
      </c>
      <c r="L20" s="9" t="s">
        <v>165</v>
      </c>
      <c r="M20" s="161">
        <v>1026287324</v>
      </c>
      <c r="N20" s="8" t="s">
        <v>118</v>
      </c>
      <c r="O20" s="10">
        <v>44224</v>
      </c>
      <c r="P20" s="7" t="s">
        <v>45</v>
      </c>
      <c r="Q20" s="10">
        <v>44225</v>
      </c>
      <c r="R20" s="10">
        <v>44558</v>
      </c>
      <c r="S20" s="11" t="s">
        <v>46</v>
      </c>
      <c r="T20" s="11" t="s">
        <v>46</v>
      </c>
      <c r="U20" s="78" t="s">
        <v>46</v>
      </c>
      <c r="V20" s="7" t="s">
        <v>46</v>
      </c>
      <c r="W20" s="7"/>
      <c r="X20" s="7" t="s">
        <v>46</v>
      </c>
      <c r="Y20" s="7" t="s">
        <v>46</v>
      </c>
      <c r="Z20" s="11">
        <v>44558</v>
      </c>
      <c r="AA20" s="16">
        <v>49500000</v>
      </c>
      <c r="AB20" s="17">
        <v>0</v>
      </c>
      <c r="AC20" s="18">
        <f t="shared" si="0"/>
        <v>49500000</v>
      </c>
      <c r="AD20" s="31" t="s">
        <v>48</v>
      </c>
      <c r="AE20" s="9" t="s">
        <v>98</v>
      </c>
      <c r="AF20" s="8" t="s">
        <v>166</v>
      </c>
      <c r="AG20" s="12" t="s">
        <v>131</v>
      </c>
      <c r="AH20" s="12" t="s">
        <v>132</v>
      </c>
      <c r="AI20" s="30">
        <v>20215420000693</v>
      </c>
    </row>
    <row r="21" spans="1:35" ht="15.75" x14ac:dyDescent="0.3">
      <c r="A21" s="7">
        <v>2022</v>
      </c>
      <c r="B21" s="7">
        <v>10</v>
      </c>
      <c r="C21" s="101" t="s">
        <v>35</v>
      </c>
      <c r="D21" s="15" t="s">
        <v>91</v>
      </c>
      <c r="E21" s="9" t="s">
        <v>66</v>
      </c>
      <c r="F21" s="8" t="s">
        <v>38</v>
      </c>
      <c r="G21" s="7" t="s">
        <v>39</v>
      </c>
      <c r="H21" s="8" t="s">
        <v>54</v>
      </c>
      <c r="I21" s="9" t="s">
        <v>167</v>
      </c>
      <c r="J21" s="9" t="s">
        <v>168</v>
      </c>
      <c r="K21" s="9" t="s">
        <v>169</v>
      </c>
      <c r="L21" s="9" t="s">
        <v>170</v>
      </c>
      <c r="M21" s="33">
        <v>1033698738</v>
      </c>
      <c r="N21" s="8" t="s">
        <v>171</v>
      </c>
      <c r="O21" s="10">
        <v>44579</v>
      </c>
      <c r="P21" s="164">
        <v>8</v>
      </c>
      <c r="Q21" s="10">
        <v>44586</v>
      </c>
      <c r="R21" s="10">
        <v>44828</v>
      </c>
      <c r="S21" s="11" t="s">
        <v>46</v>
      </c>
      <c r="T21" s="11" t="s">
        <v>46</v>
      </c>
      <c r="U21" s="78" t="s">
        <v>46</v>
      </c>
      <c r="V21" s="7" t="s">
        <v>172</v>
      </c>
      <c r="W21" s="164" t="s">
        <v>173</v>
      </c>
      <c r="X21" s="7" t="s">
        <v>46</v>
      </c>
      <c r="Y21" s="7" t="s">
        <v>46</v>
      </c>
      <c r="Z21" s="11">
        <v>44950</v>
      </c>
      <c r="AA21" s="16">
        <v>49440000</v>
      </c>
      <c r="AB21" s="17">
        <f>19776000+4944000</f>
        <v>24720000</v>
      </c>
      <c r="AC21" s="18">
        <f t="shared" si="0"/>
        <v>74160000</v>
      </c>
      <c r="AD21" s="31" t="s">
        <v>48</v>
      </c>
      <c r="AE21" s="79" t="s">
        <v>98</v>
      </c>
      <c r="AF21" s="8" t="s">
        <v>174</v>
      </c>
      <c r="AG21" s="12" t="s">
        <v>175</v>
      </c>
      <c r="AH21" s="12" t="s">
        <v>132</v>
      </c>
      <c r="AI21" s="30" t="s">
        <v>176</v>
      </c>
    </row>
    <row r="22" spans="1:35" ht="15.75" x14ac:dyDescent="0.3">
      <c r="A22" s="7">
        <v>2021</v>
      </c>
      <c r="B22" s="7">
        <v>11</v>
      </c>
      <c r="C22" s="101" t="s">
        <v>35</v>
      </c>
      <c r="D22" s="15" t="s">
        <v>65</v>
      </c>
      <c r="E22" s="9" t="s">
        <v>66</v>
      </c>
      <c r="F22" s="8" t="s">
        <v>38</v>
      </c>
      <c r="G22" s="7" t="s">
        <v>39</v>
      </c>
      <c r="H22" s="8" t="s">
        <v>40</v>
      </c>
      <c r="I22" s="9" t="s">
        <v>177</v>
      </c>
      <c r="J22" s="9" t="s">
        <v>178</v>
      </c>
      <c r="K22" s="9" t="s">
        <v>178</v>
      </c>
      <c r="L22" s="9" t="s">
        <v>179</v>
      </c>
      <c r="M22" s="161">
        <v>1105683863</v>
      </c>
      <c r="N22" s="8" t="s">
        <v>118</v>
      </c>
      <c r="O22" s="10">
        <v>44225</v>
      </c>
      <c r="P22" s="7" t="s">
        <v>45</v>
      </c>
      <c r="Q22" s="10">
        <v>44225</v>
      </c>
      <c r="R22" s="10">
        <v>44558</v>
      </c>
      <c r="S22" s="11">
        <v>44518</v>
      </c>
      <c r="T22" s="11" t="s">
        <v>180</v>
      </c>
      <c r="U22" s="78">
        <v>1105683863</v>
      </c>
      <c r="V22" s="7" t="s">
        <v>46</v>
      </c>
      <c r="W22" s="7"/>
      <c r="X22" s="7" t="s">
        <v>46</v>
      </c>
      <c r="Y22" s="7" t="s">
        <v>46</v>
      </c>
      <c r="Z22" s="11">
        <v>44558</v>
      </c>
      <c r="AA22" s="16">
        <v>39600000</v>
      </c>
      <c r="AB22" s="17">
        <v>0</v>
      </c>
      <c r="AC22" s="18">
        <f t="shared" si="0"/>
        <v>39600000</v>
      </c>
      <c r="AD22" s="31" t="s">
        <v>48</v>
      </c>
      <c r="AE22" s="9" t="s">
        <v>87</v>
      </c>
      <c r="AF22" s="8" t="s">
        <v>181</v>
      </c>
      <c r="AG22" s="12" t="s">
        <v>131</v>
      </c>
      <c r="AH22" s="12" t="s">
        <v>132</v>
      </c>
      <c r="AI22" s="30">
        <v>20215420000693</v>
      </c>
    </row>
    <row r="23" spans="1:35" ht="15.75" x14ac:dyDescent="0.3">
      <c r="A23" s="7">
        <v>2022</v>
      </c>
      <c r="B23" s="7">
        <v>11</v>
      </c>
      <c r="C23" s="101" t="s">
        <v>35</v>
      </c>
      <c r="D23" s="15" t="s">
        <v>91</v>
      </c>
      <c r="E23" s="9" t="s">
        <v>66</v>
      </c>
      <c r="F23" s="8" t="s">
        <v>38</v>
      </c>
      <c r="G23" s="7" t="s">
        <v>39</v>
      </c>
      <c r="H23" s="8" t="s">
        <v>54</v>
      </c>
      <c r="I23" s="9" t="s">
        <v>167</v>
      </c>
      <c r="J23" s="9" t="s">
        <v>182</v>
      </c>
      <c r="K23" s="9" t="s">
        <v>169</v>
      </c>
      <c r="L23" s="9" t="s">
        <v>171</v>
      </c>
      <c r="M23" s="33">
        <v>80075660</v>
      </c>
      <c r="N23" s="8" t="s">
        <v>171</v>
      </c>
      <c r="O23" s="10">
        <v>44579</v>
      </c>
      <c r="P23" s="164">
        <v>8</v>
      </c>
      <c r="Q23" s="10">
        <v>44582</v>
      </c>
      <c r="R23" s="10">
        <v>44824</v>
      </c>
      <c r="S23" s="11" t="s">
        <v>46</v>
      </c>
      <c r="T23" s="11" t="s">
        <v>46</v>
      </c>
      <c r="U23" s="78" t="s">
        <v>46</v>
      </c>
      <c r="V23" s="7" t="s">
        <v>183</v>
      </c>
      <c r="W23" s="164" t="s">
        <v>184</v>
      </c>
      <c r="X23" s="7">
        <v>44824</v>
      </c>
      <c r="Y23" s="7">
        <v>44825</v>
      </c>
      <c r="Z23" s="11">
        <v>44946</v>
      </c>
      <c r="AA23" s="16">
        <v>49440000</v>
      </c>
      <c r="AB23" s="17">
        <f>20600000+4120000</f>
        <v>24720000</v>
      </c>
      <c r="AC23" s="18">
        <f t="shared" si="0"/>
        <v>74160000</v>
      </c>
      <c r="AD23" s="31" t="s">
        <v>48</v>
      </c>
      <c r="AE23" s="79" t="s">
        <v>98</v>
      </c>
      <c r="AF23" s="8" t="s">
        <v>174</v>
      </c>
      <c r="AG23" s="12" t="s">
        <v>175</v>
      </c>
      <c r="AH23" s="12" t="s">
        <v>132</v>
      </c>
      <c r="AI23" s="30" t="s">
        <v>176</v>
      </c>
    </row>
    <row r="24" spans="1:35" ht="15.75" x14ac:dyDescent="0.3">
      <c r="A24" s="7">
        <v>2021</v>
      </c>
      <c r="B24" s="7">
        <v>12</v>
      </c>
      <c r="C24" s="101" t="s">
        <v>35</v>
      </c>
      <c r="D24" s="15" t="s">
        <v>65</v>
      </c>
      <c r="E24" s="9" t="s">
        <v>66</v>
      </c>
      <c r="F24" s="8" t="s">
        <v>38</v>
      </c>
      <c r="G24" s="7" t="s">
        <v>39</v>
      </c>
      <c r="H24" s="8" t="s">
        <v>40</v>
      </c>
      <c r="I24" s="9" t="s">
        <v>185</v>
      </c>
      <c r="J24" s="9" t="s">
        <v>186</v>
      </c>
      <c r="K24" s="9" t="s">
        <v>186</v>
      </c>
      <c r="L24" s="9" t="s">
        <v>187</v>
      </c>
      <c r="M24" s="161">
        <v>1015421107</v>
      </c>
      <c r="N24" s="8" t="s">
        <v>118</v>
      </c>
      <c r="O24" s="10">
        <v>44225</v>
      </c>
      <c r="P24" s="7" t="s">
        <v>45</v>
      </c>
      <c r="Q24" s="10">
        <v>44225</v>
      </c>
      <c r="R24" s="10">
        <v>44576</v>
      </c>
      <c r="S24" s="11" t="s">
        <v>46</v>
      </c>
      <c r="T24" s="11" t="s">
        <v>46</v>
      </c>
      <c r="U24" s="78" t="s">
        <v>46</v>
      </c>
      <c r="V24" s="7" t="s">
        <v>188</v>
      </c>
      <c r="W24" s="7"/>
      <c r="X24" s="7" t="s">
        <v>46</v>
      </c>
      <c r="Y24" s="7" t="s">
        <v>46</v>
      </c>
      <c r="Z24" s="11">
        <v>44576</v>
      </c>
      <c r="AA24" s="16">
        <v>28380000</v>
      </c>
      <c r="AB24" s="17">
        <v>1290000</v>
      </c>
      <c r="AC24" s="18">
        <f t="shared" si="0"/>
        <v>29670000</v>
      </c>
      <c r="AD24" s="31" t="s">
        <v>48</v>
      </c>
      <c r="AE24" s="9" t="s">
        <v>98</v>
      </c>
      <c r="AF24" s="8" t="s">
        <v>189</v>
      </c>
      <c r="AG24" s="12" t="s">
        <v>131</v>
      </c>
      <c r="AH24" s="12" t="s">
        <v>132</v>
      </c>
      <c r="AI24" s="30">
        <v>20215420000693</v>
      </c>
    </row>
    <row r="25" spans="1:35" ht="15.75" x14ac:dyDescent="0.3">
      <c r="A25" s="7">
        <v>2022</v>
      </c>
      <c r="B25" s="7">
        <v>12</v>
      </c>
      <c r="C25" s="101" t="s">
        <v>35</v>
      </c>
      <c r="D25" s="15" t="s">
        <v>91</v>
      </c>
      <c r="E25" s="9" t="s">
        <v>66</v>
      </c>
      <c r="F25" s="8" t="s">
        <v>38</v>
      </c>
      <c r="G25" s="7" t="s">
        <v>39</v>
      </c>
      <c r="H25" s="8" t="s">
        <v>54</v>
      </c>
      <c r="I25" s="9" t="s">
        <v>167</v>
      </c>
      <c r="J25" s="9" t="s">
        <v>190</v>
      </c>
      <c r="K25" s="9" t="s">
        <v>169</v>
      </c>
      <c r="L25" s="9" t="s">
        <v>191</v>
      </c>
      <c r="M25" s="33">
        <v>1010232717</v>
      </c>
      <c r="N25" s="8" t="s">
        <v>192</v>
      </c>
      <c r="O25" s="10">
        <v>44579</v>
      </c>
      <c r="P25" s="164">
        <v>8</v>
      </c>
      <c r="Q25" s="10">
        <v>44582</v>
      </c>
      <c r="R25" s="10">
        <v>44824</v>
      </c>
      <c r="S25" s="11">
        <v>44627</v>
      </c>
      <c r="T25" s="11" t="s">
        <v>193</v>
      </c>
      <c r="U25" s="78">
        <v>1019018991</v>
      </c>
      <c r="V25" s="7" t="s">
        <v>194</v>
      </c>
      <c r="W25" s="164" t="s">
        <v>184</v>
      </c>
      <c r="X25" s="7" t="s">
        <v>46</v>
      </c>
      <c r="Y25" s="7" t="s">
        <v>46</v>
      </c>
      <c r="Z25" s="11">
        <v>44946</v>
      </c>
      <c r="AA25" s="16">
        <v>49440000</v>
      </c>
      <c r="AB25" s="17">
        <f>20600000+4120000</f>
        <v>24720000</v>
      </c>
      <c r="AC25" s="18">
        <f t="shared" si="0"/>
        <v>74160000</v>
      </c>
      <c r="AD25" s="31" t="s">
        <v>48</v>
      </c>
      <c r="AE25" s="79" t="s">
        <v>98</v>
      </c>
      <c r="AF25" s="8" t="s">
        <v>174</v>
      </c>
      <c r="AG25" s="12" t="s">
        <v>175</v>
      </c>
      <c r="AH25" s="12" t="s">
        <v>132</v>
      </c>
      <c r="AI25" s="30" t="s">
        <v>176</v>
      </c>
    </row>
    <row r="26" spans="1:35" ht="15.75" x14ac:dyDescent="0.3">
      <c r="A26" s="7">
        <v>2021</v>
      </c>
      <c r="B26" s="7">
        <v>13</v>
      </c>
      <c r="C26" s="101" t="s">
        <v>35</v>
      </c>
      <c r="D26" s="15" t="s">
        <v>65</v>
      </c>
      <c r="E26" s="9" t="s">
        <v>66</v>
      </c>
      <c r="F26" s="8" t="s">
        <v>38</v>
      </c>
      <c r="G26" s="7" t="s">
        <v>39</v>
      </c>
      <c r="H26" s="8" t="s">
        <v>40</v>
      </c>
      <c r="I26" s="9" t="s">
        <v>195</v>
      </c>
      <c r="J26" s="9" t="s">
        <v>196</v>
      </c>
      <c r="K26" s="9" t="s">
        <v>196</v>
      </c>
      <c r="L26" s="9" t="s">
        <v>197</v>
      </c>
      <c r="M26" s="161">
        <v>1014213880</v>
      </c>
      <c r="N26" s="8" t="s">
        <v>118</v>
      </c>
      <c r="O26" s="10">
        <v>44229</v>
      </c>
      <c r="P26" s="7" t="s">
        <v>45</v>
      </c>
      <c r="Q26" s="10">
        <v>44257</v>
      </c>
      <c r="R26" s="10">
        <v>44578</v>
      </c>
      <c r="S26" s="11" t="s">
        <v>198</v>
      </c>
      <c r="T26" s="11" t="s">
        <v>199</v>
      </c>
      <c r="U26" s="78" t="s">
        <v>200</v>
      </c>
      <c r="V26" s="7" t="s">
        <v>188</v>
      </c>
      <c r="W26" s="7"/>
      <c r="X26" s="7" t="s">
        <v>46</v>
      </c>
      <c r="Y26" s="7" t="s">
        <v>46</v>
      </c>
      <c r="Z26" s="11">
        <v>44578</v>
      </c>
      <c r="AA26" s="16">
        <v>91080000</v>
      </c>
      <c r="AB26" s="17">
        <v>4140000</v>
      </c>
      <c r="AC26" s="18">
        <f t="shared" si="0"/>
        <v>95220000</v>
      </c>
      <c r="AD26" s="31" t="s">
        <v>48</v>
      </c>
      <c r="AE26" s="9" t="s">
        <v>98</v>
      </c>
      <c r="AF26" s="8" t="s">
        <v>201</v>
      </c>
      <c r="AG26" s="12" t="s">
        <v>131</v>
      </c>
      <c r="AH26" s="12" t="s">
        <v>132</v>
      </c>
      <c r="AI26" s="30">
        <v>20215420000683</v>
      </c>
    </row>
    <row r="27" spans="1:35" ht="15.75" x14ac:dyDescent="0.3">
      <c r="A27" s="7">
        <v>2022</v>
      </c>
      <c r="B27" s="7">
        <v>13</v>
      </c>
      <c r="C27" s="101" t="s">
        <v>35</v>
      </c>
      <c r="D27" s="15" t="s">
        <v>91</v>
      </c>
      <c r="E27" s="9" t="s">
        <v>66</v>
      </c>
      <c r="F27" s="8" t="s">
        <v>38</v>
      </c>
      <c r="G27" s="7" t="s">
        <v>39</v>
      </c>
      <c r="H27" s="8" t="s">
        <v>54</v>
      </c>
      <c r="I27" s="9" t="s">
        <v>202</v>
      </c>
      <c r="J27" s="9" t="s">
        <v>203</v>
      </c>
      <c r="K27" s="9" t="s">
        <v>204</v>
      </c>
      <c r="L27" s="9" t="s">
        <v>205</v>
      </c>
      <c r="M27" s="33">
        <v>53164606</v>
      </c>
      <c r="N27" s="8" t="s">
        <v>171</v>
      </c>
      <c r="O27" s="10">
        <v>44579</v>
      </c>
      <c r="P27" s="164">
        <v>11</v>
      </c>
      <c r="Q27" s="10">
        <v>44582</v>
      </c>
      <c r="R27" s="10">
        <v>44915</v>
      </c>
      <c r="S27" s="11" t="s">
        <v>46</v>
      </c>
      <c r="T27" s="11" t="s">
        <v>46</v>
      </c>
      <c r="U27" s="78" t="s">
        <v>46</v>
      </c>
      <c r="V27" s="7" t="s">
        <v>157</v>
      </c>
      <c r="W27" s="164" t="s">
        <v>158</v>
      </c>
      <c r="X27" s="7" t="s">
        <v>46</v>
      </c>
      <c r="Y27" s="7" t="s">
        <v>46</v>
      </c>
      <c r="Z27" s="11">
        <v>44956</v>
      </c>
      <c r="AA27" s="16">
        <v>82500000</v>
      </c>
      <c r="AB27" s="17">
        <v>10000000</v>
      </c>
      <c r="AC27" s="18">
        <f t="shared" si="0"/>
        <v>92500000</v>
      </c>
      <c r="AD27" s="196" t="s">
        <v>60</v>
      </c>
      <c r="AE27" s="79" t="s">
        <v>60</v>
      </c>
      <c r="AF27" s="8" t="s">
        <v>206</v>
      </c>
      <c r="AG27" s="12" t="s">
        <v>207</v>
      </c>
      <c r="AH27" s="12" t="s">
        <v>208</v>
      </c>
      <c r="AI27" s="30" t="s">
        <v>209</v>
      </c>
    </row>
    <row r="28" spans="1:35" ht="15.75" x14ac:dyDescent="0.3">
      <c r="A28" s="7">
        <v>2021</v>
      </c>
      <c r="B28" s="7">
        <v>14</v>
      </c>
      <c r="C28" s="101" t="s">
        <v>35</v>
      </c>
      <c r="D28" s="15" t="s">
        <v>36</v>
      </c>
      <c r="E28" s="9" t="s">
        <v>37</v>
      </c>
      <c r="F28" s="8" t="s">
        <v>38</v>
      </c>
      <c r="G28" s="7" t="s">
        <v>39</v>
      </c>
      <c r="H28" s="8" t="s">
        <v>40</v>
      </c>
      <c r="I28" s="9" t="s">
        <v>210</v>
      </c>
      <c r="J28" s="9" t="s">
        <v>211</v>
      </c>
      <c r="K28" s="9" t="s">
        <v>211</v>
      </c>
      <c r="L28" s="9" t="s">
        <v>212</v>
      </c>
      <c r="M28" s="161">
        <v>1015444286</v>
      </c>
      <c r="N28" s="8" t="s">
        <v>44</v>
      </c>
      <c r="O28" s="10">
        <v>44224</v>
      </c>
      <c r="P28" s="7" t="s">
        <v>45</v>
      </c>
      <c r="Q28" s="10">
        <v>44225</v>
      </c>
      <c r="R28" s="10">
        <v>44558</v>
      </c>
      <c r="S28" s="11" t="s">
        <v>46</v>
      </c>
      <c r="T28" s="11" t="s">
        <v>46</v>
      </c>
      <c r="U28" s="78" t="s">
        <v>46</v>
      </c>
      <c r="V28" s="7" t="s">
        <v>46</v>
      </c>
      <c r="W28" s="7"/>
      <c r="X28" s="7" t="s">
        <v>46</v>
      </c>
      <c r="Y28" s="7" t="s">
        <v>46</v>
      </c>
      <c r="Z28" s="11">
        <v>44558</v>
      </c>
      <c r="AA28" s="16">
        <v>27500000</v>
      </c>
      <c r="AB28" s="17">
        <v>0</v>
      </c>
      <c r="AC28" s="18">
        <f t="shared" si="0"/>
        <v>27500000</v>
      </c>
      <c r="AD28" s="31" t="s">
        <v>48</v>
      </c>
      <c r="AE28" s="9" t="s">
        <v>98</v>
      </c>
      <c r="AF28" s="8" t="s">
        <v>213</v>
      </c>
      <c r="AG28" s="12" t="s">
        <v>50</v>
      </c>
      <c r="AH28" s="12" t="s">
        <v>214</v>
      </c>
      <c r="AI28" s="30">
        <v>20215420001103</v>
      </c>
    </row>
    <row r="29" spans="1:35" ht="15.75" x14ac:dyDescent="0.3">
      <c r="A29" s="7">
        <v>2022</v>
      </c>
      <c r="B29" s="7">
        <v>14</v>
      </c>
      <c r="C29" s="101" t="s">
        <v>35</v>
      </c>
      <c r="D29" s="15" t="s">
        <v>91</v>
      </c>
      <c r="E29" s="9" t="s">
        <v>66</v>
      </c>
      <c r="F29" s="8" t="s">
        <v>38</v>
      </c>
      <c r="G29" s="7" t="s">
        <v>39</v>
      </c>
      <c r="H29" s="8" t="s">
        <v>54</v>
      </c>
      <c r="I29" s="9" t="s">
        <v>215</v>
      </c>
      <c r="J29" s="9" t="s">
        <v>216</v>
      </c>
      <c r="K29" s="9" t="s">
        <v>217</v>
      </c>
      <c r="L29" s="9" t="s">
        <v>218</v>
      </c>
      <c r="M29" s="33">
        <v>1023867248</v>
      </c>
      <c r="N29" s="8" t="s">
        <v>171</v>
      </c>
      <c r="O29" s="10">
        <v>44579</v>
      </c>
      <c r="P29" s="164">
        <v>11</v>
      </c>
      <c r="Q29" s="10">
        <v>44580</v>
      </c>
      <c r="R29" s="10">
        <v>44913</v>
      </c>
      <c r="S29" s="11" t="s">
        <v>46</v>
      </c>
      <c r="T29" s="11" t="s">
        <v>46</v>
      </c>
      <c r="U29" s="78" t="s">
        <v>46</v>
      </c>
      <c r="V29" s="7" t="s">
        <v>157</v>
      </c>
      <c r="W29" s="164" t="s">
        <v>158</v>
      </c>
      <c r="X29" s="7" t="s">
        <v>46</v>
      </c>
      <c r="Y29" s="7" t="s">
        <v>46</v>
      </c>
      <c r="Z29" s="11">
        <v>44954</v>
      </c>
      <c r="AA29" s="16">
        <v>64471000</v>
      </c>
      <c r="AB29" s="17">
        <v>7814667</v>
      </c>
      <c r="AC29" s="18">
        <f t="shared" si="0"/>
        <v>72285667</v>
      </c>
      <c r="AD29" s="196" t="s">
        <v>60</v>
      </c>
      <c r="AE29" s="79" t="s">
        <v>60</v>
      </c>
      <c r="AF29" s="8" t="s">
        <v>219</v>
      </c>
      <c r="AG29" s="12" t="s">
        <v>220</v>
      </c>
      <c r="AH29" s="12" t="s">
        <v>221</v>
      </c>
      <c r="AI29" s="30" t="s">
        <v>222</v>
      </c>
    </row>
    <row r="30" spans="1:35" ht="15.75" x14ac:dyDescent="0.3">
      <c r="A30" s="7">
        <v>2021</v>
      </c>
      <c r="B30" s="7">
        <v>15</v>
      </c>
      <c r="C30" s="101" t="s">
        <v>35</v>
      </c>
      <c r="D30" s="15" t="s">
        <v>65</v>
      </c>
      <c r="E30" s="9" t="s">
        <v>66</v>
      </c>
      <c r="F30" s="8" t="s">
        <v>38</v>
      </c>
      <c r="G30" s="7" t="s">
        <v>39</v>
      </c>
      <c r="H30" s="8" t="s">
        <v>40</v>
      </c>
      <c r="I30" s="9" t="s">
        <v>223</v>
      </c>
      <c r="J30" s="9" t="s">
        <v>224</v>
      </c>
      <c r="K30" s="9" t="s">
        <v>224</v>
      </c>
      <c r="L30" s="9" t="s">
        <v>225</v>
      </c>
      <c r="M30" s="161">
        <v>80112504</v>
      </c>
      <c r="N30" s="8" t="s">
        <v>165</v>
      </c>
      <c r="O30" s="10">
        <v>44225</v>
      </c>
      <c r="P30" s="7" t="s">
        <v>45</v>
      </c>
      <c r="Q30" s="10">
        <v>44225</v>
      </c>
      <c r="R30" s="10">
        <v>44558</v>
      </c>
      <c r="S30" s="11" t="s">
        <v>46</v>
      </c>
      <c r="T30" s="11" t="s">
        <v>46</v>
      </c>
      <c r="U30" s="78" t="s">
        <v>46</v>
      </c>
      <c r="V30" s="7" t="s">
        <v>46</v>
      </c>
      <c r="W30" s="7"/>
      <c r="X30" s="7" t="s">
        <v>46</v>
      </c>
      <c r="Y30" s="7" t="s">
        <v>46</v>
      </c>
      <c r="Z30" s="11">
        <v>44558</v>
      </c>
      <c r="AA30" s="16">
        <v>42900000</v>
      </c>
      <c r="AB30" s="17">
        <v>0</v>
      </c>
      <c r="AC30" s="18">
        <f t="shared" si="0"/>
        <v>42900000</v>
      </c>
      <c r="AD30" s="31" t="s">
        <v>47</v>
      </c>
      <c r="AE30" s="9" t="s">
        <v>48</v>
      </c>
      <c r="AF30" s="8" t="s">
        <v>226</v>
      </c>
      <c r="AG30" s="12" t="s">
        <v>50</v>
      </c>
      <c r="AH30" s="12" t="s">
        <v>214</v>
      </c>
      <c r="AI30" s="30">
        <v>20215420001103</v>
      </c>
    </row>
    <row r="31" spans="1:35" ht="15.75" x14ac:dyDescent="0.3">
      <c r="A31" s="7">
        <v>2022</v>
      </c>
      <c r="B31" s="7">
        <v>15</v>
      </c>
      <c r="C31" s="101" t="s">
        <v>35</v>
      </c>
      <c r="D31" s="15" t="s">
        <v>91</v>
      </c>
      <c r="E31" s="9" t="s">
        <v>66</v>
      </c>
      <c r="F31" s="8" t="s">
        <v>38</v>
      </c>
      <c r="G31" s="7" t="s">
        <v>39</v>
      </c>
      <c r="H31" s="8" t="s">
        <v>54</v>
      </c>
      <c r="I31" s="9" t="s">
        <v>215</v>
      </c>
      <c r="J31" s="9" t="s">
        <v>227</v>
      </c>
      <c r="K31" s="9" t="s">
        <v>228</v>
      </c>
      <c r="L31" s="9" t="s">
        <v>229</v>
      </c>
      <c r="M31" s="33">
        <v>1088344980</v>
      </c>
      <c r="N31" s="8" t="s">
        <v>171</v>
      </c>
      <c r="O31" s="10">
        <v>44579</v>
      </c>
      <c r="P31" s="164">
        <v>11</v>
      </c>
      <c r="Q31" s="10">
        <v>44580</v>
      </c>
      <c r="R31" s="10">
        <v>44913</v>
      </c>
      <c r="S31" s="11" t="s">
        <v>46</v>
      </c>
      <c r="T31" s="11" t="s">
        <v>46</v>
      </c>
      <c r="U31" s="78" t="s">
        <v>46</v>
      </c>
      <c r="V31" s="7" t="s">
        <v>157</v>
      </c>
      <c r="W31" s="164" t="s">
        <v>158</v>
      </c>
      <c r="X31" s="7" t="s">
        <v>46</v>
      </c>
      <c r="Y31" s="7" t="s">
        <v>46</v>
      </c>
      <c r="Z31" s="11">
        <v>44954</v>
      </c>
      <c r="AA31" s="16">
        <v>49410130</v>
      </c>
      <c r="AB31" s="17">
        <v>5989107</v>
      </c>
      <c r="AC31" s="18">
        <f t="shared" si="0"/>
        <v>55399237</v>
      </c>
      <c r="AD31" s="196" t="s">
        <v>60</v>
      </c>
      <c r="AE31" s="79" t="s">
        <v>60</v>
      </c>
      <c r="AF31" s="8" t="s">
        <v>230</v>
      </c>
      <c r="AG31" s="12" t="s">
        <v>220</v>
      </c>
      <c r="AH31" s="12" t="s">
        <v>221</v>
      </c>
      <c r="AI31" s="30" t="s">
        <v>222</v>
      </c>
    </row>
    <row r="32" spans="1:35" ht="15.75" x14ac:dyDescent="0.3">
      <c r="A32" s="7">
        <v>2021</v>
      </c>
      <c r="B32" s="7">
        <v>16</v>
      </c>
      <c r="C32" s="101" t="s">
        <v>35</v>
      </c>
      <c r="D32" s="15" t="s">
        <v>65</v>
      </c>
      <c r="E32" s="9" t="s">
        <v>66</v>
      </c>
      <c r="F32" s="8" t="s">
        <v>38</v>
      </c>
      <c r="G32" s="7" t="s">
        <v>39</v>
      </c>
      <c r="H32" s="8" t="s">
        <v>40</v>
      </c>
      <c r="I32" s="9" t="s">
        <v>210</v>
      </c>
      <c r="J32" s="9" t="s">
        <v>231</v>
      </c>
      <c r="K32" s="9" t="s">
        <v>231</v>
      </c>
      <c r="L32" s="9" t="s">
        <v>232</v>
      </c>
      <c r="M32" s="161">
        <v>1010171571</v>
      </c>
      <c r="N32" s="8" t="s">
        <v>165</v>
      </c>
      <c r="O32" s="10">
        <v>44224</v>
      </c>
      <c r="P32" s="7" t="s">
        <v>45</v>
      </c>
      <c r="Q32" s="10">
        <v>44225</v>
      </c>
      <c r="R32" s="10">
        <v>44577</v>
      </c>
      <c r="S32" s="11" t="s">
        <v>46</v>
      </c>
      <c r="T32" s="11" t="s">
        <v>46</v>
      </c>
      <c r="U32" s="78" t="s">
        <v>46</v>
      </c>
      <c r="V32" s="7" t="s">
        <v>233</v>
      </c>
      <c r="W32" s="7"/>
      <c r="X32" s="7" t="s">
        <v>46</v>
      </c>
      <c r="Y32" s="7" t="s">
        <v>46</v>
      </c>
      <c r="Z32" s="11">
        <v>44577</v>
      </c>
      <c r="AA32" s="16">
        <v>42900000</v>
      </c>
      <c r="AB32" s="17">
        <v>2080000</v>
      </c>
      <c r="AC32" s="18">
        <f t="shared" si="0"/>
        <v>44980000</v>
      </c>
      <c r="AD32" s="31" t="s">
        <v>48</v>
      </c>
      <c r="AE32" s="9" t="s">
        <v>98</v>
      </c>
      <c r="AF32" s="8" t="s">
        <v>234</v>
      </c>
      <c r="AG32" s="12" t="s">
        <v>50</v>
      </c>
      <c r="AH32" s="12" t="s">
        <v>214</v>
      </c>
      <c r="AI32" s="30">
        <v>20215420001103</v>
      </c>
    </row>
    <row r="33" spans="1:35" ht="15.75" x14ac:dyDescent="0.3">
      <c r="A33" s="7">
        <v>2022</v>
      </c>
      <c r="B33" s="7">
        <v>16</v>
      </c>
      <c r="C33" s="101" t="s">
        <v>35</v>
      </c>
      <c r="D33" s="15" t="s">
        <v>91</v>
      </c>
      <c r="E33" s="9" t="s">
        <v>66</v>
      </c>
      <c r="F33" s="8" t="s">
        <v>38</v>
      </c>
      <c r="G33" s="7" t="s">
        <v>39</v>
      </c>
      <c r="H33" s="8" t="s">
        <v>54</v>
      </c>
      <c r="I33" s="9" t="s">
        <v>215</v>
      </c>
      <c r="J33" s="9" t="s">
        <v>235</v>
      </c>
      <c r="K33" s="9" t="s">
        <v>228</v>
      </c>
      <c r="L33" s="9" t="s">
        <v>236</v>
      </c>
      <c r="M33" s="33">
        <v>79607845</v>
      </c>
      <c r="N33" s="8" t="s">
        <v>171</v>
      </c>
      <c r="O33" s="10">
        <v>44579</v>
      </c>
      <c r="P33" s="164">
        <v>11</v>
      </c>
      <c r="Q33" s="10">
        <v>44580</v>
      </c>
      <c r="R33" s="10">
        <v>44913</v>
      </c>
      <c r="S33" s="11" t="s">
        <v>46</v>
      </c>
      <c r="T33" s="11" t="s">
        <v>46</v>
      </c>
      <c r="U33" s="78" t="s">
        <v>46</v>
      </c>
      <c r="V33" s="7" t="s">
        <v>157</v>
      </c>
      <c r="W33" s="164" t="s">
        <v>158</v>
      </c>
      <c r="X33" s="7" t="s">
        <v>46</v>
      </c>
      <c r="Y33" s="7" t="s">
        <v>46</v>
      </c>
      <c r="Z33" s="11">
        <v>44954</v>
      </c>
      <c r="AA33" s="16">
        <v>49410130</v>
      </c>
      <c r="AB33" s="17">
        <v>5989107</v>
      </c>
      <c r="AC33" s="18">
        <f t="shared" si="0"/>
        <v>55399237</v>
      </c>
      <c r="AD33" s="196" t="s">
        <v>60</v>
      </c>
      <c r="AE33" s="79" t="s">
        <v>60</v>
      </c>
      <c r="AF33" s="8" t="s">
        <v>230</v>
      </c>
      <c r="AG33" s="12" t="s">
        <v>220</v>
      </c>
      <c r="AH33" s="12" t="s">
        <v>221</v>
      </c>
      <c r="AI33" s="30" t="s">
        <v>222</v>
      </c>
    </row>
    <row r="34" spans="1:35" ht="15.75" x14ac:dyDescent="0.3">
      <c r="A34" s="7">
        <v>2021</v>
      </c>
      <c r="B34" s="7">
        <v>17</v>
      </c>
      <c r="C34" s="101" t="s">
        <v>35</v>
      </c>
      <c r="D34" s="15" t="s">
        <v>36</v>
      </c>
      <c r="E34" s="9" t="s">
        <v>37</v>
      </c>
      <c r="F34" s="8" t="s">
        <v>38</v>
      </c>
      <c r="G34" s="7" t="s">
        <v>39</v>
      </c>
      <c r="H34" s="8" t="s">
        <v>40</v>
      </c>
      <c r="I34" s="9" t="s">
        <v>237</v>
      </c>
      <c r="J34" s="9" t="s">
        <v>238</v>
      </c>
      <c r="K34" s="9" t="s">
        <v>238</v>
      </c>
      <c r="L34" s="9" t="s">
        <v>239</v>
      </c>
      <c r="M34" s="161">
        <v>1024469909</v>
      </c>
      <c r="N34" s="8" t="s">
        <v>44</v>
      </c>
      <c r="O34" s="10">
        <v>44225</v>
      </c>
      <c r="P34" s="7" t="s">
        <v>45</v>
      </c>
      <c r="Q34" s="10">
        <v>44235</v>
      </c>
      <c r="R34" s="10">
        <v>44568</v>
      </c>
      <c r="S34" s="11" t="s">
        <v>46</v>
      </c>
      <c r="T34" s="11" t="s">
        <v>46</v>
      </c>
      <c r="U34" s="78" t="s">
        <v>46</v>
      </c>
      <c r="V34" s="7" t="s">
        <v>46</v>
      </c>
      <c r="W34" s="7"/>
      <c r="X34" s="7" t="s">
        <v>46</v>
      </c>
      <c r="Y34" s="7" t="s">
        <v>46</v>
      </c>
      <c r="Z34" s="11">
        <v>44568</v>
      </c>
      <c r="AA34" s="16">
        <v>27500000</v>
      </c>
      <c r="AB34" s="17">
        <v>0</v>
      </c>
      <c r="AC34" s="18">
        <f t="shared" si="0"/>
        <v>27500000</v>
      </c>
      <c r="AD34" s="31" t="s">
        <v>48</v>
      </c>
      <c r="AE34" s="9" t="s">
        <v>98</v>
      </c>
      <c r="AF34" s="8" t="s">
        <v>240</v>
      </c>
      <c r="AG34" s="12" t="s">
        <v>50</v>
      </c>
      <c r="AH34" s="12" t="s">
        <v>214</v>
      </c>
      <c r="AI34" s="30">
        <v>20215420001103</v>
      </c>
    </row>
    <row r="35" spans="1:35" ht="15.75" x14ac:dyDescent="0.3">
      <c r="A35" s="7">
        <v>2022</v>
      </c>
      <c r="B35" s="7">
        <v>17</v>
      </c>
      <c r="C35" s="101" t="s">
        <v>35</v>
      </c>
      <c r="D35" s="15" t="s">
        <v>91</v>
      </c>
      <c r="E35" s="9" t="s">
        <v>66</v>
      </c>
      <c r="F35" s="8" t="s">
        <v>38</v>
      </c>
      <c r="G35" s="7" t="s">
        <v>39</v>
      </c>
      <c r="H35" s="8" t="s">
        <v>54</v>
      </c>
      <c r="I35" s="9" t="s">
        <v>241</v>
      </c>
      <c r="J35" s="9" t="s">
        <v>242</v>
      </c>
      <c r="K35" s="9" t="s">
        <v>243</v>
      </c>
      <c r="L35" s="9" t="s">
        <v>138</v>
      </c>
      <c r="M35" s="33">
        <v>1090395548</v>
      </c>
      <c r="N35" s="8" t="s">
        <v>244</v>
      </c>
      <c r="O35" s="10">
        <v>44579</v>
      </c>
      <c r="P35" s="164">
        <v>8</v>
      </c>
      <c r="Q35" s="10">
        <v>44582</v>
      </c>
      <c r="R35" s="10">
        <v>44824</v>
      </c>
      <c r="S35" s="11" t="s">
        <v>46</v>
      </c>
      <c r="T35" s="11" t="s">
        <v>46</v>
      </c>
      <c r="U35" s="78" t="s">
        <v>46</v>
      </c>
      <c r="V35" s="7" t="s">
        <v>245</v>
      </c>
      <c r="W35" s="164">
        <v>12</v>
      </c>
      <c r="X35" s="7" t="s">
        <v>46</v>
      </c>
      <c r="Y35" s="7" t="s">
        <v>46</v>
      </c>
      <c r="Z35" s="11">
        <v>44946</v>
      </c>
      <c r="AA35" s="16">
        <v>53600000</v>
      </c>
      <c r="AB35" s="17">
        <f>22333333+4466666</f>
        <v>26799999</v>
      </c>
      <c r="AC35" s="18">
        <f t="shared" si="0"/>
        <v>80399999</v>
      </c>
      <c r="AD35" s="196" t="s">
        <v>60</v>
      </c>
      <c r="AE35" s="79" t="s">
        <v>60</v>
      </c>
      <c r="AF35" s="8" t="s">
        <v>246</v>
      </c>
      <c r="AG35" s="12" t="s">
        <v>175</v>
      </c>
      <c r="AH35" s="12" t="s">
        <v>132</v>
      </c>
      <c r="AI35" s="30" t="s">
        <v>176</v>
      </c>
    </row>
    <row r="36" spans="1:35" ht="15.75" x14ac:dyDescent="0.3">
      <c r="A36" s="7">
        <v>2021</v>
      </c>
      <c r="B36" s="7">
        <v>18</v>
      </c>
      <c r="C36" s="101" t="s">
        <v>35</v>
      </c>
      <c r="D36" s="15" t="s">
        <v>65</v>
      </c>
      <c r="E36" s="9" t="s">
        <v>66</v>
      </c>
      <c r="F36" s="8" t="s">
        <v>38</v>
      </c>
      <c r="G36" s="7" t="s">
        <v>39</v>
      </c>
      <c r="H36" s="8" t="s">
        <v>40</v>
      </c>
      <c r="I36" s="9" t="s">
        <v>247</v>
      </c>
      <c r="J36" s="9" t="s">
        <v>248</v>
      </c>
      <c r="K36" s="9" t="s">
        <v>248</v>
      </c>
      <c r="L36" s="9" t="s">
        <v>249</v>
      </c>
      <c r="M36" s="161">
        <v>1023867248</v>
      </c>
      <c r="N36" s="8" t="s">
        <v>250</v>
      </c>
      <c r="O36" s="10">
        <v>44225</v>
      </c>
      <c r="P36" s="7" t="s">
        <v>45</v>
      </c>
      <c r="Q36" s="10">
        <v>44225</v>
      </c>
      <c r="R36" s="10">
        <v>44575</v>
      </c>
      <c r="S36" s="11" t="s">
        <v>46</v>
      </c>
      <c r="T36" s="11" t="s">
        <v>46</v>
      </c>
      <c r="U36" s="78" t="s">
        <v>46</v>
      </c>
      <c r="V36" s="7" t="s">
        <v>233</v>
      </c>
      <c r="W36" s="7"/>
      <c r="X36" s="7" t="s">
        <v>46</v>
      </c>
      <c r="Y36" s="7" t="s">
        <v>46</v>
      </c>
      <c r="Z36" s="11">
        <v>44575</v>
      </c>
      <c r="AA36" s="16">
        <v>62590000</v>
      </c>
      <c r="AB36" s="17">
        <v>3034667</v>
      </c>
      <c r="AC36" s="18">
        <f t="shared" si="0"/>
        <v>65624667</v>
      </c>
      <c r="AD36" s="31" t="s">
        <v>48</v>
      </c>
      <c r="AE36" s="9" t="s">
        <v>98</v>
      </c>
      <c r="AF36" s="8" t="s">
        <v>251</v>
      </c>
      <c r="AG36" s="12" t="s">
        <v>220</v>
      </c>
      <c r="AH36" s="12" t="s">
        <v>252</v>
      </c>
      <c r="AI36" s="30">
        <v>20215420003353</v>
      </c>
    </row>
    <row r="37" spans="1:35" ht="15.75" x14ac:dyDescent="0.3">
      <c r="A37" s="7">
        <v>2022</v>
      </c>
      <c r="B37" s="7">
        <v>18</v>
      </c>
      <c r="C37" s="101" t="s">
        <v>35</v>
      </c>
      <c r="D37" s="15" t="s">
        <v>36</v>
      </c>
      <c r="E37" s="9" t="s">
        <v>37</v>
      </c>
      <c r="F37" s="8" t="s">
        <v>38</v>
      </c>
      <c r="G37" s="7" t="s">
        <v>39</v>
      </c>
      <c r="H37" s="8" t="s">
        <v>54</v>
      </c>
      <c r="I37" s="9" t="s">
        <v>253</v>
      </c>
      <c r="J37" s="9" t="s">
        <v>254</v>
      </c>
      <c r="K37" s="9" t="s">
        <v>255</v>
      </c>
      <c r="L37" s="9" t="s">
        <v>256</v>
      </c>
      <c r="M37" s="33">
        <v>1023898424</v>
      </c>
      <c r="N37" s="8" t="s">
        <v>244</v>
      </c>
      <c r="O37" s="10">
        <v>44579</v>
      </c>
      <c r="P37" s="164">
        <v>8</v>
      </c>
      <c r="Q37" s="10">
        <v>44585</v>
      </c>
      <c r="R37" s="10">
        <v>44827</v>
      </c>
      <c r="S37" s="11" t="s">
        <v>46</v>
      </c>
      <c r="T37" s="11" t="s">
        <v>46</v>
      </c>
      <c r="U37" s="78" t="s">
        <v>46</v>
      </c>
      <c r="V37" s="7" t="s">
        <v>46</v>
      </c>
      <c r="W37" s="164">
        <v>8</v>
      </c>
      <c r="X37" s="7" t="s">
        <v>46</v>
      </c>
      <c r="Y37" s="7" t="s">
        <v>46</v>
      </c>
      <c r="Z37" s="11">
        <v>44827</v>
      </c>
      <c r="AA37" s="16">
        <v>19200000</v>
      </c>
      <c r="AB37" s="17">
        <v>0</v>
      </c>
      <c r="AC37" s="18">
        <f t="shared" si="0"/>
        <v>19200000</v>
      </c>
      <c r="AD37" s="196" t="s">
        <v>60</v>
      </c>
      <c r="AE37" s="79" t="s">
        <v>60</v>
      </c>
      <c r="AF37" s="8" t="s">
        <v>257</v>
      </c>
      <c r="AG37" s="12" t="s">
        <v>258</v>
      </c>
      <c r="AH37" s="12" t="s">
        <v>259</v>
      </c>
      <c r="AI37" s="30" t="s">
        <v>260</v>
      </c>
    </row>
    <row r="38" spans="1:35" ht="15.75" x14ac:dyDescent="0.3">
      <c r="A38" s="7">
        <v>2021</v>
      </c>
      <c r="B38" s="7">
        <v>19</v>
      </c>
      <c r="C38" s="101" t="s">
        <v>35</v>
      </c>
      <c r="D38" s="15" t="s">
        <v>65</v>
      </c>
      <c r="E38" s="9" t="s">
        <v>66</v>
      </c>
      <c r="F38" s="8" t="s">
        <v>38</v>
      </c>
      <c r="G38" s="7" t="s">
        <v>39</v>
      </c>
      <c r="H38" s="8" t="s">
        <v>40</v>
      </c>
      <c r="I38" s="9" t="s">
        <v>261</v>
      </c>
      <c r="J38" s="9" t="s">
        <v>262</v>
      </c>
      <c r="K38" s="9" t="s">
        <v>262</v>
      </c>
      <c r="L38" s="9" t="s">
        <v>263</v>
      </c>
      <c r="M38" s="161">
        <v>1010179168</v>
      </c>
      <c r="N38" s="8" t="s">
        <v>250</v>
      </c>
      <c r="O38" s="10">
        <v>44225</v>
      </c>
      <c r="P38" s="7" t="s">
        <v>45</v>
      </c>
      <c r="Q38" s="10">
        <v>44225</v>
      </c>
      <c r="R38" s="10">
        <v>44558</v>
      </c>
      <c r="S38" s="11">
        <v>44482</v>
      </c>
      <c r="T38" s="11" t="s">
        <v>264</v>
      </c>
      <c r="U38" s="78">
        <v>1023860894</v>
      </c>
      <c r="V38" s="7" t="s">
        <v>46</v>
      </c>
      <c r="W38" s="7"/>
      <c r="X38" s="7" t="s">
        <v>46</v>
      </c>
      <c r="Y38" s="7" t="s">
        <v>46</v>
      </c>
      <c r="Z38" s="11">
        <v>44558</v>
      </c>
      <c r="AA38" s="16">
        <v>68200000</v>
      </c>
      <c r="AB38" s="17">
        <v>0</v>
      </c>
      <c r="AC38" s="18">
        <f t="shared" si="0"/>
        <v>68200000</v>
      </c>
      <c r="AD38" s="31" t="s">
        <v>48</v>
      </c>
      <c r="AE38" s="9" t="s">
        <v>98</v>
      </c>
      <c r="AF38" s="8" t="s">
        <v>265</v>
      </c>
      <c r="AG38" s="12" t="s">
        <v>266</v>
      </c>
      <c r="AH38" s="12" t="s">
        <v>267</v>
      </c>
      <c r="AI38" s="30">
        <v>20215420000683</v>
      </c>
    </row>
    <row r="39" spans="1:35" ht="15.75" x14ac:dyDescent="0.3">
      <c r="A39" s="7">
        <v>2022</v>
      </c>
      <c r="B39" s="7">
        <v>19</v>
      </c>
      <c r="C39" s="101" t="s">
        <v>35</v>
      </c>
      <c r="D39" s="15" t="s">
        <v>91</v>
      </c>
      <c r="E39" s="9" t="s">
        <v>66</v>
      </c>
      <c r="F39" s="8" t="s">
        <v>38</v>
      </c>
      <c r="G39" s="7" t="s">
        <v>39</v>
      </c>
      <c r="H39" s="8" t="s">
        <v>54</v>
      </c>
      <c r="I39" s="9" t="s">
        <v>241</v>
      </c>
      <c r="J39" s="9" t="s">
        <v>268</v>
      </c>
      <c r="K39" s="9" t="s">
        <v>243</v>
      </c>
      <c r="L39" s="9" t="s">
        <v>269</v>
      </c>
      <c r="M39" s="33">
        <v>1010165244</v>
      </c>
      <c r="N39" s="8" t="s">
        <v>270</v>
      </c>
      <c r="O39" s="10">
        <v>44595</v>
      </c>
      <c r="P39" s="164">
        <v>6</v>
      </c>
      <c r="Q39" s="10">
        <v>44596</v>
      </c>
      <c r="R39" s="10">
        <v>44776</v>
      </c>
      <c r="S39" s="11">
        <v>44729</v>
      </c>
      <c r="T39" s="11" t="s">
        <v>271</v>
      </c>
      <c r="U39" s="78">
        <v>1124851607</v>
      </c>
      <c r="V39" s="7" t="s">
        <v>46</v>
      </c>
      <c r="W39" s="164">
        <v>6</v>
      </c>
      <c r="X39" s="7" t="s">
        <v>46</v>
      </c>
      <c r="Y39" s="7" t="s">
        <v>46</v>
      </c>
      <c r="Z39" s="11">
        <v>44776</v>
      </c>
      <c r="AA39" s="16">
        <v>40200000</v>
      </c>
      <c r="AB39" s="17">
        <v>0</v>
      </c>
      <c r="AC39" s="18">
        <f t="shared" si="0"/>
        <v>40200000</v>
      </c>
      <c r="AD39" s="31" t="s">
        <v>48</v>
      </c>
      <c r="AE39" s="79" t="s">
        <v>87</v>
      </c>
      <c r="AF39" s="8" t="s">
        <v>246</v>
      </c>
      <c r="AG39" s="12" t="s">
        <v>175</v>
      </c>
      <c r="AH39" s="12" t="s">
        <v>75</v>
      </c>
      <c r="AI39" s="30" t="s">
        <v>272</v>
      </c>
    </row>
    <row r="40" spans="1:35" ht="15.75" x14ac:dyDescent="0.3">
      <c r="A40" s="7">
        <v>2021</v>
      </c>
      <c r="B40" s="7">
        <v>20</v>
      </c>
      <c r="C40" s="101" t="s">
        <v>35</v>
      </c>
      <c r="D40" s="15" t="s">
        <v>65</v>
      </c>
      <c r="E40" s="9" t="s">
        <v>66</v>
      </c>
      <c r="F40" s="8" t="s">
        <v>38</v>
      </c>
      <c r="G40" s="7" t="s">
        <v>39</v>
      </c>
      <c r="H40" s="8" t="s">
        <v>40</v>
      </c>
      <c r="I40" s="9" t="s">
        <v>273</v>
      </c>
      <c r="J40" s="9" t="s">
        <v>274</v>
      </c>
      <c r="K40" s="9" t="s">
        <v>274</v>
      </c>
      <c r="L40" s="9" t="s">
        <v>275</v>
      </c>
      <c r="M40" s="161">
        <v>1033727431</v>
      </c>
      <c r="N40" s="8" t="s">
        <v>250</v>
      </c>
      <c r="O40" s="10">
        <v>44229</v>
      </c>
      <c r="P40" s="7" t="s">
        <v>45</v>
      </c>
      <c r="Q40" s="10">
        <v>44230</v>
      </c>
      <c r="R40" s="10">
        <v>44563</v>
      </c>
      <c r="S40" s="11" t="s">
        <v>46</v>
      </c>
      <c r="T40" s="11" t="s">
        <v>46</v>
      </c>
      <c r="U40" s="78" t="s">
        <v>46</v>
      </c>
      <c r="V40" s="7" t="s">
        <v>46</v>
      </c>
      <c r="W40" s="7"/>
      <c r="X40" s="7" t="s">
        <v>46</v>
      </c>
      <c r="Y40" s="7" t="s">
        <v>46</v>
      </c>
      <c r="Z40" s="11">
        <v>44563</v>
      </c>
      <c r="AA40" s="16">
        <v>45100000</v>
      </c>
      <c r="AB40" s="17">
        <v>0</v>
      </c>
      <c r="AC40" s="18">
        <f t="shared" si="0"/>
        <v>45100000</v>
      </c>
      <c r="AD40" s="31" t="s">
        <v>48</v>
      </c>
      <c r="AE40" s="9" t="s">
        <v>98</v>
      </c>
      <c r="AF40" s="8" t="s">
        <v>276</v>
      </c>
      <c r="AG40" s="12" t="s">
        <v>277</v>
      </c>
      <c r="AH40" s="12" t="s">
        <v>121</v>
      </c>
      <c r="AI40" s="30">
        <v>20215420007153</v>
      </c>
    </row>
    <row r="41" spans="1:35" ht="15.75" x14ac:dyDescent="0.3">
      <c r="A41" s="7">
        <v>2022</v>
      </c>
      <c r="B41" s="7">
        <v>20</v>
      </c>
      <c r="C41" s="101" t="s">
        <v>35</v>
      </c>
      <c r="D41" s="15" t="s">
        <v>278</v>
      </c>
      <c r="E41" s="9" t="s">
        <v>279</v>
      </c>
      <c r="F41" s="8" t="s">
        <v>38</v>
      </c>
      <c r="G41" s="7" t="s">
        <v>39</v>
      </c>
      <c r="H41" s="8" t="s">
        <v>54</v>
      </c>
      <c r="I41" s="9" t="s">
        <v>280</v>
      </c>
      <c r="J41" s="9" t="s">
        <v>281</v>
      </c>
      <c r="K41" s="9" t="s">
        <v>282</v>
      </c>
      <c r="L41" s="9" t="s">
        <v>283</v>
      </c>
      <c r="M41" s="33">
        <v>1023938785</v>
      </c>
      <c r="N41" s="8" t="s">
        <v>59</v>
      </c>
      <c r="O41" s="10">
        <v>44585</v>
      </c>
      <c r="P41" s="164">
        <v>11</v>
      </c>
      <c r="Q41" s="10">
        <v>44588</v>
      </c>
      <c r="R41" s="10">
        <v>44921</v>
      </c>
      <c r="S41" s="11" t="s">
        <v>46</v>
      </c>
      <c r="T41" s="11" t="s">
        <v>46</v>
      </c>
      <c r="U41" s="78" t="s">
        <v>46</v>
      </c>
      <c r="V41" s="7" t="s">
        <v>284</v>
      </c>
      <c r="W41" s="164">
        <v>12</v>
      </c>
      <c r="X41" s="7" t="s">
        <v>46</v>
      </c>
      <c r="Y41" s="7" t="s">
        <v>46</v>
      </c>
      <c r="Z41" s="11">
        <v>44952</v>
      </c>
      <c r="AA41" s="16">
        <v>35310000</v>
      </c>
      <c r="AB41" s="17">
        <v>3210000</v>
      </c>
      <c r="AC41" s="18">
        <f t="shared" si="0"/>
        <v>38520000</v>
      </c>
      <c r="AD41" s="196" t="s">
        <v>60</v>
      </c>
      <c r="AE41" s="79" t="s">
        <v>60</v>
      </c>
      <c r="AF41" s="8" t="s">
        <v>285</v>
      </c>
      <c r="AG41" s="12" t="s">
        <v>286</v>
      </c>
      <c r="AH41" s="12" t="s">
        <v>287</v>
      </c>
      <c r="AI41" s="30" t="s">
        <v>288</v>
      </c>
    </row>
    <row r="42" spans="1:35" ht="15.75" x14ac:dyDescent="0.3">
      <c r="A42" s="7">
        <v>2021</v>
      </c>
      <c r="B42" s="7">
        <v>21</v>
      </c>
      <c r="C42" s="101" t="s">
        <v>35</v>
      </c>
      <c r="D42" s="15" t="s">
        <v>36</v>
      </c>
      <c r="E42" s="9" t="s">
        <v>37</v>
      </c>
      <c r="F42" s="8" t="s">
        <v>38</v>
      </c>
      <c r="G42" s="7" t="s">
        <v>39</v>
      </c>
      <c r="H42" s="8" t="s">
        <v>40</v>
      </c>
      <c r="I42" s="9" t="s">
        <v>289</v>
      </c>
      <c r="J42" s="9" t="s">
        <v>290</v>
      </c>
      <c r="K42" s="9" t="s">
        <v>290</v>
      </c>
      <c r="L42" s="9" t="s">
        <v>291</v>
      </c>
      <c r="M42" s="161">
        <v>1030674943</v>
      </c>
      <c r="N42" s="8" t="s">
        <v>44</v>
      </c>
      <c r="O42" s="10">
        <v>44225</v>
      </c>
      <c r="P42" s="7" t="s">
        <v>45</v>
      </c>
      <c r="Q42" s="10">
        <v>44228</v>
      </c>
      <c r="R42" s="10">
        <v>44560</v>
      </c>
      <c r="S42" s="11" t="s">
        <v>46</v>
      </c>
      <c r="T42" s="11" t="s">
        <v>46</v>
      </c>
      <c r="U42" s="78" t="s">
        <v>46</v>
      </c>
      <c r="V42" s="7" t="s">
        <v>46</v>
      </c>
      <c r="W42" s="7"/>
      <c r="X42" s="7" t="s">
        <v>46</v>
      </c>
      <c r="Y42" s="7" t="s">
        <v>46</v>
      </c>
      <c r="Z42" s="11">
        <v>44560</v>
      </c>
      <c r="AA42" s="16">
        <v>27500000</v>
      </c>
      <c r="AB42" s="17">
        <v>0</v>
      </c>
      <c r="AC42" s="18">
        <f t="shared" si="0"/>
        <v>27500000</v>
      </c>
      <c r="AD42" s="31" t="s">
        <v>48</v>
      </c>
      <c r="AE42" s="9" t="s">
        <v>98</v>
      </c>
      <c r="AF42" s="8" t="s">
        <v>292</v>
      </c>
      <c r="AG42" s="12" t="s">
        <v>50</v>
      </c>
      <c r="AH42" s="12" t="s">
        <v>214</v>
      </c>
      <c r="AI42" s="30">
        <v>20215420001103</v>
      </c>
    </row>
    <row r="43" spans="1:35" ht="15.75" x14ac:dyDescent="0.3">
      <c r="A43" s="7">
        <v>2022</v>
      </c>
      <c r="B43" s="7">
        <v>21</v>
      </c>
      <c r="C43" s="101" t="s">
        <v>35</v>
      </c>
      <c r="D43" s="15" t="s">
        <v>293</v>
      </c>
      <c r="E43" s="9" t="s">
        <v>294</v>
      </c>
      <c r="F43" s="8" t="s">
        <v>38</v>
      </c>
      <c r="G43" s="7" t="s">
        <v>39</v>
      </c>
      <c r="H43" s="8" t="s">
        <v>54</v>
      </c>
      <c r="I43" s="9" t="s">
        <v>295</v>
      </c>
      <c r="J43" s="9" t="s">
        <v>296</v>
      </c>
      <c r="K43" s="9" t="s">
        <v>297</v>
      </c>
      <c r="L43" s="9" t="s">
        <v>298</v>
      </c>
      <c r="M43" s="33">
        <v>1022366372</v>
      </c>
      <c r="N43" s="8" t="s">
        <v>299</v>
      </c>
      <c r="O43" s="10">
        <v>44586</v>
      </c>
      <c r="P43" s="164">
        <v>6</v>
      </c>
      <c r="Q43" s="10">
        <v>44599</v>
      </c>
      <c r="R43" s="10">
        <v>44779</v>
      </c>
      <c r="S43" s="11">
        <v>44680</v>
      </c>
      <c r="T43" s="11" t="s">
        <v>300</v>
      </c>
      <c r="U43" s="78">
        <v>40332738</v>
      </c>
      <c r="V43" s="7" t="s">
        <v>46</v>
      </c>
      <c r="W43" s="164">
        <v>6</v>
      </c>
      <c r="X43" s="7" t="s">
        <v>46</v>
      </c>
      <c r="Y43" s="7" t="s">
        <v>46</v>
      </c>
      <c r="Z43" s="11">
        <v>44779</v>
      </c>
      <c r="AA43" s="16">
        <v>33000000</v>
      </c>
      <c r="AB43" s="17">
        <v>0</v>
      </c>
      <c r="AC43" s="18">
        <f t="shared" si="0"/>
        <v>33000000</v>
      </c>
      <c r="AD43" s="31" t="s">
        <v>48</v>
      </c>
      <c r="AE43" s="79" t="s">
        <v>98</v>
      </c>
      <c r="AF43" s="8" t="s">
        <v>301</v>
      </c>
      <c r="AG43" s="12" t="s">
        <v>302</v>
      </c>
      <c r="AH43" s="12" t="s">
        <v>303</v>
      </c>
      <c r="AI43" s="30" t="s">
        <v>304</v>
      </c>
    </row>
    <row r="44" spans="1:35" ht="15.75" x14ac:dyDescent="0.3">
      <c r="A44" s="7">
        <v>2021</v>
      </c>
      <c r="B44" s="7">
        <v>22</v>
      </c>
      <c r="C44" s="101" t="s">
        <v>35</v>
      </c>
      <c r="D44" s="15" t="s">
        <v>65</v>
      </c>
      <c r="E44" s="9" t="s">
        <v>66</v>
      </c>
      <c r="F44" s="8" t="s">
        <v>38</v>
      </c>
      <c r="G44" s="7" t="s">
        <v>39</v>
      </c>
      <c r="H44" s="8" t="s">
        <v>40</v>
      </c>
      <c r="I44" s="9" t="s">
        <v>210</v>
      </c>
      <c r="J44" s="9" t="s">
        <v>305</v>
      </c>
      <c r="K44" s="9" t="s">
        <v>305</v>
      </c>
      <c r="L44" s="9" t="s">
        <v>306</v>
      </c>
      <c r="M44" s="161">
        <v>1013688683</v>
      </c>
      <c r="N44" s="8" t="s">
        <v>165</v>
      </c>
      <c r="O44" s="10">
        <v>44225</v>
      </c>
      <c r="P44" s="7" t="s">
        <v>45</v>
      </c>
      <c r="Q44" s="10">
        <v>44225</v>
      </c>
      <c r="R44" s="10">
        <v>44558</v>
      </c>
      <c r="S44" s="11" t="s">
        <v>46</v>
      </c>
      <c r="T44" s="11" t="s">
        <v>46</v>
      </c>
      <c r="U44" s="78" t="s">
        <v>46</v>
      </c>
      <c r="V44" s="7" t="s">
        <v>46</v>
      </c>
      <c r="W44" s="7"/>
      <c r="X44" s="7" t="s">
        <v>46</v>
      </c>
      <c r="Y44" s="7" t="s">
        <v>46</v>
      </c>
      <c r="Z44" s="11">
        <v>44558</v>
      </c>
      <c r="AA44" s="16">
        <v>42900000</v>
      </c>
      <c r="AB44" s="17">
        <v>0</v>
      </c>
      <c r="AC44" s="18">
        <f t="shared" si="0"/>
        <v>42900000</v>
      </c>
      <c r="AD44" s="31" t="s">
        <v>48</v>
      </c>
      <c r="AE44" s="9" t="s">
        <v>98</v>
      </c>
      <c r="AF44" s="8" t="s">
        <v>307</v>
      </c>
      <c r="AG44" s="12" t="s">
        <v>50</v>
      </c>
      <c r="AH44" s="12" t="s">
        <v>214</v>
      </c>
      <c r="AI44" s="30">
        <v>20215420001103</v>
      </c>
    </row>
    <row r="45" spans="1:35" ht="15.75" x14ac:dyDescent="0.3">
      <c r="A45" s="7">
        <v>2022</v>
      </c>
      <c r="B45" s="7">
        <v>22</v>
      </c>
      <c r="C45" s="101" t="s">
        <v>35</v>
      </c>
      <c r="D45" s="15" t="s">
        <v>91</v>
      </c>
      <c r="E45" s="9" t="s">
        <v>66</v>
      </c>
      <c r="F45" s="8" t="s">
        <v>38</v>
      </c>
      <c r="G45" s="7" t="s">
        <v>39</v>
      </c>
      <c r="H45" s="8" t="s">
        <v>54</v>
      </c>
      <c r="I45" s="9" t="s">
        <v>308</v>
      </c>
      <c r="J45" s="9" t="s">
        <v>309</v>
      </c>
      <c r="K45" s="9" t="s">
        <v>310</v>
      </c>
      <c r="L45" s="9" t="s">
        <v>311</v>
      </c>
      <c r="M45" s="33">
        <v>79696383</v>
      </c>
      <c r="N45" s="8" t="s">
        <v>171</v>
      </c>
      <c r="O45" s="10">
        <v>44579</v>
      </c>
      <c r="P45" s="164">
        <v>11</v>
      </c>
      <c r="Q45" s="10">
        <v>44582</v>
      </c>
      <c r="R45" s="10">
        <v>44915</v>
      </c>
      <c r="S45" s="11" t="s">
        <v>46</v>
      </c>
      <c r="T45" s="11" t="s">
        <v>46</v>
      </c>
      <c r="U45" s="78" t="s">
        <v>46</v>
      </c>
      <c r="V45" s="7" t="s">
        <v>312</v>
      </c>
      <c r="W45" s="164" t="s">
        <v>313</v>
      </c>
      <c r="X45" s="7" t="s">
        <v>46</v>
      </c>
      <c r="Y45" s="7" t="s">
        <v>46</v>
      </c>
      <c r="Z45" s="11">
        <v>44957</v>
      </c>
      <c r="AA45" s="16">
        <v>74800000</v>
      </c>
      <c r="AB45" s="17">
        <v>9293333</v>
      </c>
      <c r="AC45" s="18">
        <f t="shared" si="0"/>
        <v>84093333</v>
      </c>
      <c r="AD45" s="196" t="s">
        <v>60</v>
      </c>
      <c r="AE45" s="79" t="s">
        <v>60</v>
      </c>
      <c r="AF45" s="8" t="s">
        <v>314</v>
      </c>
      <c r="AG45" s="12" t="s">
        <v>315</v>
      </c>
      <c r="AH45" s="12" t="s">
        <v>316</v>
      </c>
      <c r="AI45" s="30" t="s">
        <v>317</v>
      </c>
    </row>
    <row r="46" spans="1:35" ht="15.75" x14ac:dyDescent="0.3">
      <c r="A46" s="7">
        <v>2021</v>
      </c>
      <c r="B46" s="7">
        <v>23</v>
      </c>
      <c r="C46" s="101" t="s">
        <v>35</v>
      </c>
      <c r="D46" s="15" t="s">
        <v>65</v>
      </c>
      <c r="E46" s="9" t="s">
        <v>66</v>
      </c>
      <c r="F46" s="8" t="s">
        <v>38</v>
      </c>
      <c r="G46" s="7" t="s">
        <v>39</v>
      </c>
      <c r="H46" s="8" t="s">
        <v>40</v>
      </c>
      <c r="I46" s="9" t="s">
        <v>318</v>
      </c>
      <c r="J46" s="9" t="s">
        <v>319</v>
      </c>
      <c r="K46" s="9" t="s">
        <v>319</v>
      </c>
      <c r="L46" s="9" t="s">
        <v>320</v>
      </c>
      <c r="M46" s="161">
        <v>1023910298</v>
      </c>
      <c r="N46" s="8" t="s">
        <v>137</v>
      </c>
      <c r="O46" s="10">
        <v>44228</v>
      </c>
      <c r="P46" s="7" t="s">
        <v>321</v>
      </c>
      <c r="Q46" s="10">
        <v>44229</v>
      </c>
      <c r="R46" s="10">
        <v>44378</v>
      </c>
      <c r="S46" s="11" t="s">
        <v>46</v>
      </c>
      <c r="T46" s="11" t="s">
        <v>46</v>
      </c>
      <c r="U46" s="78" t="s">
        <v>46</v>
      </c>
      <c r="V46" s="7" t="s">
        <v>322</v>
      </c>
      <c r="W46" s="7"/>
      <c r="X46" s="7" t="s">
        <v>46</v>
      </c>
      <c r="Y46" s="7" t="s">
        <v>46</v>
      </c>
      <c r="Z46" s="11">
        <v>44440</v>
      </c>
      <c r="AA46" s="16">
        <v>12400000</v>
      </c>
      <c r="AB46" s="17">
        <v>4960000</v>
      </c>
      <c r="AC46" s="18">
        <f t="shared" si="0"/>
        <v>17360000</v>
      </c>
      <c r="AD46" s="31" t="s">
        <v>48</v>
      </c>
      <c r="AE46" s="9" t="s">
        <v>98</v>
      </c>
      <c r="AF46" s="8" t="s">
        <v>323</v>
      </c>
      <c r="AG46" s="12" t="s">
        <v>120</v>
      </c>
      <c r="AH46" s="12" t="s">
        <v>324</v>
      </c>
      <c r="AI46" s="30">
        <v>20215420000953</v>
      </c>
    </row>
    <row r="47" spans="1:35" ht="15.75" x14ac:dyDescent="0.3">
      <c r="A47" s="7">
        <v>2022</v>
      </c>
      <c r="B47" s="7">
        <v>23</v>
      </c>
      <c r="C47" s="101" t="s">
        <v>35</v>
      </c>
      <c r="D47" s="15" t="s">
        <v>91</v>
      </c>
      <c r="E47" s="9" t="s">
        <v>66</v>
      </c>
      <c r="F47" s="8" t="s">
        <v>38</v>
      </c>
      <c r="G47" s="7" t="s">
        <v>39</v>
      </c>
      <c r="H47" s="8" t="s">
        <v>54</v>
      </c>
      <c r="I47" s="9" t="s">
        <v>325</v>
      </c>
      <c r="J47" s="9" t="s">
        <v>326</v>
      </c>
      <c r="K47" s="9" t="s">
        <v>327</v>
      </c>
      <c r="L47" s="9" t="s">
        <v>328</v>
      </c>
      <c r="M47" s="33">
        <v>79582167</v>
      </c>
      <c r="N47" s="8" t="s">
        <v>299</v>
      </c>
      <c r="O47" s="10">
        <v>44588</v>
      </c>
      <c r="P47" s="164">
        <v>8</v>
      </c>
      <c r="Q47" s="10">
        <v>44596</v>
      </c>
      <c r="R47" s="10">
        <v>44837</v>
      </c>
      <c r="S47" s="11" t="s">
        <v>46</v>
      </c>
      <c r="T47" s="11" t="s">
        <v>46</v>
      </c>
      <c r="U47" s="78" t="s">
        <v>46</v>
      </c>
      <c r="V47" s="7" t="s">
        <v>46</v>
      </c>
      <c r="W47" s="164">
        <v>8</v>
      </c>
      <c r="X47" s="7" t="s">
        <v>46</v>
      </c>
      <c r="Y47" s="7" t="s">
        <v>46</v>
      </c>
      <c r="Z47" s="11">
        <v>44837</v>
      </c>
      <c r="AA47" s="16">
        <v>31200000</v>
      </c>
      <c r="AB47" s="17">
        <v>0</v>
      </c>
      <c r="AC47" s="18">
        <f t="shared" si="0"/>
        <v>31200000</v>
      </c>
      <c r="AD47" s="196" t="s">
        <v>60</v>
      </c>
      <c r="AE47" s="79" t="s">
        <v>60</v>
      </c>
      <c r="AF47" s="8" t="s">
        <v>329</v>
      </c>
      <c r="AG47" s="12" t="s">
        <v>330</v>
      </c>
      <c r="AH47" s="12" t="s">
        <v>331</v>
      </c>
      <c r="AI47" s="30" t="s">
        <v>332</v>
      </c>
    </row>
    <row r="48" spans="1:35" ht="15.75" x14ac:dyDescent="0.3">
      <c r="A48" s="7">
        <v>2021</v>
      </c>
      <c r="B48" s="7">
        <v>24</v>
      </c>
      <c r="C48" s="101" t="s">
        <v>35</v>
      </c>
      <c r="D48" s="15" t="s">
        <v>65</v>
      </c>
      <c r="E48" s="9" t="s">
        <v>66</v>
      </c>
      <c r="F48" s="8" t="s">
        <v>38</v>
      </c>
      <c r="G48" s="7" t="s">
        <v>39</v>
      </c>
      <c r="H48" s="8" t="s">
        <v>40</v>
      </c>
      <c r="I48" s="9" t="s">
        <v>318</v>
      </c>
      <c r="J48" s="9" t="s">
        <v>333</v>
      </c>
      <c r="K48" s="9" t="s">
        <v>333</v>
      </c>
      <c r="L48" s="9" t="s">
        <v>334</v>
      </c>
      <c r="M48" s="161">
        <v>79757778</v>
      </c>
      <c r="N48" s="8" t="s">
        <v>137</v>
      </c>
      <c r="O48" s="10">
        <v>44225</v>
      </c>
      <c r="P48" s="7" t="s">
        <v>45</v>
      </c>
      <c r="Q48" s="10">
        <v>44228</v>
      </c>
      <c r="R48" s="10">
        <v>44575</v>
      </c>
      <c r="S48" s="11" t="s">
        <v>46</v>
      </c>
      <c r="T48" s="11" t="s">
        <v>46</v>
      </c>
      <c r="U48" s="78" t="s">
        <v>46</v>
      </c>
      <c r="V48" s="7" t="s">
        <v>139</v>
      </c>
      <c r="W48" s="7"/>
      <c r="X48" s="7" t="s">
        <v>46</v>
      </c>
      <c r="Y48" s="7" t="s">
        <v>46</v>
      </c>
      <c r="Z48" s="11">
        <v>44575</v>
      </c>
      <c r="AA48" s="16">
        <v>27280000</v>
      </c>
      <c r="AB48" s="17">
        <v>1157333</v>
      </c>
      <c r="AC48" s="18">
        <f t="shared" si="0"/>
        <v>28437333</v>
      </c>
      <c r="AD48" s="31" t="s">
        <v>48</v>
      </c>
      <c r="AE48" s="9" t="s">
        <v>98</v>
      </c>
      <c r="AF48" s="8" t="s">
        <v>335</v>
      </c>
      <c r="AG48" s="12" t="s">
        <v>120</v>
      </c>
      <c r="AH48" s="12" t="s">
        <v>121</v>
      </c>
      <c r="AI48" s="30">
        <v>20215420000953</v>
      </c>
    </row>
    <row r="49" spans="1:35" ht="15.75" x14ac:dyDescent="0.3">
      <c r="A49" s="7">
        <v>2022</v>
      </c>
      <c r="B49" s="7">
        <v>24</v>
      </c>
      <c r="C49" s="101" t="s">
        <v>35</v>
      </c>
      <c r="D49" s="15" t="s">
        <v>91</v>
      </c>
      <c r="E49" s="9" t="s">
        <v>66</v>
      </c>
      <c r="F49" s="8" t="s">
        <v>38</v>
      </c>
      <c r="G49" s="7" t="s">
        <v>39</v>
      </c>
      <c r="H49" s="8" t="s">
        <v>54</v>
      </c>
      <c r="I49" s="9" t="s">
        <v>336</v>
      </c>
      <c r="J49" s="9" t="s">
        <v>337</v>
      </c>
      <c r="K49" s="9" t="s">
        <v>338</v>
      </c>
      <c r="L49" s="9" t="s">
        <v>339</v>
      </c>
      <c r="M49" s="33">
        <v>1010240385</v>
      </c>
      <c r="N49" s="8" t="s">
        <v>138</v>
      </c>
      <c r="O49" s="10">
        <v>44589</v>
      </c>
      <c r="P49" s="164">
        <v>6</v>
      </c>
      <c r="Q49" s="10">
        <v>44594</v>
      </c>
      <c r="R49" s="10">
        <v>44774</v>
      </c>
      <c r="S49" s="11">
        <v>44725</v>
      </c>
      <c r="T49" s="11" t="s">
        <v>244</v>
      </c>
      <c r="U49" s="78">
        <v>1121883652</v>
      </c>
      <c r="V49" s="7" t="s">
        <v>46</v>
      </c>
      <c r="W49" s="164">
        <v>6</v>
      </c>
      <c r="X49" s="7" t="s">
        <v>46</v>
      </c>
      <c r="Y49" s="7" t="s">
        <v>46</v>
      </c>
      <c r="Z49" s="11">
        <v>44774</v>
      </c>
      <c r="AA49" s="16">
        <v>31032000</v>
      </c>
      <c r="AB49" s="17">
        <v>0</v>
      </c>
      <c r="AC49" s="18">
        <f t="shared" si="0"/>
        <v>31032000</v>
      </c>
      <c r="AD49" s="31" t="s">
        <v>48</v>
      </c>
      <c r="AE49" s="79" t="s">
        <v>87</v>
      </c>
      <c r="AF49" s="8" t="s">
        <v>340</v>
      </c>
      <c r="AG49" s="12" t="s">
        <v>175</v>
      </c>
      <c r="AH49" s="12" t="s">
        <v>132</v>
      </c>
      <c r="AI49" s="30" t="s">
        <v>176</v>
      </c>
    </row>
    <row r="50" spans="1:35" ht="15.75" x14ac:dyDescent="0.3">
      <c r="A50" s="7">
        <v>2021</v>
      </c>
      <c r="B50" s="7">
        <v>25</v>
      </c>
      <c r="C50" s="101" t="s">
        <v>35</v>
      </c>
      <c r="D50" s="15" t="s">
        <v>36</v>
      </c>
      <c r="E50" s="9" t="s">
        <v>37</v>
      </c>
      <c r="F50" s="8" t="s">
        <v>38</v>
      </c>
      <c r="G50" s="7" t="s">
        <v>39</v>
      </c>
      <c r="H50" s="8" t="s">
        <v>40</v>
      </c>
      <c r="I50" s="9" t="s">
        <v>237</v>
      </c>
      <c r="J50" s="9" t="s">
        <v>341</v>
      </c>
      <c r="K50" s="9" t="s">
        <v>341</v>
      </c>
      <c r="L50" s="9" t="s">
        <v>342</v>
      </c>
      <c r="M50" s="161">
        <v>52467872</v>
      </c>
      <c r="N50" s="8" t="s">
        <v>44</v>
      </c>
      <c r="O50" s="10">
        <v>44225</v>
      </c>
      <c r="P50" s="7" t="s">
        <v>45</v>
      </c>
      <c r="Q50" s="10">
        <v>44225</v>
      </c>
      <c r="R50" s="10">
        <v>44558</v>
      </c>
      <c r="S50" s="11" t="s">
        <v>46</v>
      </c>
      <c r="T50" s="11" t="s">
        <v>46</v>
      </c>
      <c r="U50" s="78" t="s">
        <v>46</v>
      </c>
      <c r="V50" s="7" t="s">
        <v>46</v>
      </c>
      <c r="W50" s="7"/>
      <c r="X50" s="7" t="s">
        <v>46</v>
      </c>
      <c r="Y50" s="7" t="s">
        <v>46</v>
      </c>
      <c r="Z50" s="11">
        <v>44558</v>
      </c>
      <c r="AA50" s="16">
        <v>27500000</v>
      </c>
      <c r="AB50" s="17">
        <v>0</v>
      </c>
      <c r="AC50" s="18">
        <f t="shared" si="0"/>
        <v>27500000</v>
      </c>
      <c r="AD50" s="31" t="s">
        <v>48</v>
      </c>
      <c r="AE50" s="9" t="s">
        <v>98</v>
      </c>
      <c r="AF50" s="8" t="s">
        <v>343</v>
      </c>
      <c r="AG50" s="12" t="s">
        <v>50</v>
      </c>
      <c r="AH50" s="12" t="s">
        <v>214</v>
      </c>
      <c r="AI50" s="30">
        <v>20215420001103</v>
      </c>
    </row>
    <row r="51" spans="1:35" ht="15.75" x14ac:dyDescent="0.3">
      <c r="A51" s="7">
        <v>2022</v>
      </c>
      <c r="B51" s="7">
        <v>25</v>
      </c>
      <c r="C51" s="101" t="s">
        <v>35</v>
      </c>
      <c r="D51" s="15" t="s">
        <v>91</v>
      </c>
      <c r="E51" s="9" t="s">
        <v>66</v>
      </c>
      <c r="F51" s="8" t="s">
        <v>38</v>
      </c>
      <c r="G51" s="7" t="s">
        <v>39</v>
      </c>
      <c r="H51" s="8" t="s">
        <v>54</v>
      </c>
      <c r="I51" s="9" t="s">
        <v>336</v>
      </c>
      <c r="J51" s="9" t="s">
        <v>344</v>
      </c>
      <c r="K51" s="9" t="s">
        <v>338</v>
      </c>
      <c r="L51" s="9" t="s">
        <v>345</v>
      </c>
      <c r="M51" s="33">
        <v>1057785620</v>
      </c>
      <c r="N51" s="8" t="s">
        <v>170</v>
      </c>
      <c r="O51" s="10">
        <v>44582</v>
      </c>
      <c r="P51" s="164">
        <v>8</v>
      </c>
      <c r="Q51" s="10">
        <v>44585</v>
      </c>
      <c r="R51" s="10">
        <v>44827</v>
      </c>
      <c r="S51" s="11" t="s">
        <v>46</v>
      </c>
      <c r="T51" s="11" t="s">
        <v>46</v>
      </c>
      <c r="U51" s="78" t="s">
        <v>46</v>
      </c>
      <c r="V51" s="7" t="s">
        <v>346</v>
      </c>
      <c r="W51" s="164">
        <v>12</v>
      </c>
      <c r="X51" s="7" t="s">
        <v>46</v>
      </c>
      <c r="Y51" s="7" t="s">
        <v>46</v>
      </c>
      <c r="Z51" s="11">
        <v>44949</v>
      </c>
      <c r="AA51" s="16">
        <v>41376000</v>
      </c>
      <c r="AB51" s="17">
        <f>16722800+3965200</f>
        <v>20688000</v>
      </c>
      <c r="AC51" s="18">
        <f t="shared" si="0"/>
        <v>62064000</v>
      </c>
      <c r="AD51" s="196" t="s">
        <v>60</v>
      </c>
      <c r="AE51" s="79" t="s">
        <v>60</v>
      </c>
      <c r="AF51" s="8" t="s">
        <v>340</v>
      </c>
      <c r="AG51" s="12" t="s">
        <v>175</v>
      </c>
      <c r="AH51" s="12" t="s">
        <v>132</v>
      </c>
      <c r="AI51" s="30" t="s">
        <v>176</v>
      </c>
    </row>
    <row r="52" spans="1:35" ht="15.75" x14ac:dyDescent="0.3">
      <c r="A52" s="7">
        <v>2021</v>
      </c>
      <c r="B52" s="7">
        <v>26</v>
      </c>
      <c r="C52" s="101" t="s">
        <v>35</v>
      </c>
      <c r="D52" s="15" t="s">
        <v>65</v>
      </c>
      <c r="E52" s="9" t="s">
        <v>66</v>
      </c>
      <c r="F52" s="8" t="s">
        <v>38</v>
      </c>
      <c r="G52" s="7" t="s">
        <v>39</v>
      </c>
      <c r="H52" s="8" t="s">
        <v>40</v>
      </c>
      <c r="I52" s="9" t="s">
        <v>347</v>
      </c>
      <c r="J52" s="9" t="s">
        <v>348</v>
      </c>
      <c r="K52" s="9" t="s">
        <v>348</v>
      </c>
      <c r="L52" s="9" t="s">
        <v>59</v>
      </c>
      <c r="M52" s="161">
        <v>1071302968</v>
      </c>
      <c r="N52" s="8" t="s">
        <v>118</v>
      </c>
      <c r="O52" s="10">
        <v>44225</v>
      </c>
      <c r="P52" s="7" t="s">
        <v>45</v>
      </c>
      <c r="Q52" s="10">
        <v>44229</v>
      </c>
      <c r="R52" s="10">
        <v>44577</v>
      </c>
      <c r="S52" s="11" t="s">
        <v>46</v>
      </c>
      <c r="T52" s="11" t="s">
        <v>46</v>
      </c>
      <c r="U52" s="78" t="s">
        <v>46</v>
      </c>
      <c r="V52" s="7" t="s">
        <v>188</v>
      </c>
      <c r="W52" s="7"/>
      <c r="X52" s="7" t="s">
        <v>46</v>
      </c>
      <c r="Y52" s="7" t="s">
        <v>46</v>
      </c>
      <c r="Z52" s="11">
        <v>44577</v>
      </c>
      <c r="AA52" s="16">
        <v>73700000</v>
      </c>
      <c r="AB52" s="17">
        <v>3349999</v>
      </c>
      <c r="AC52" s="18">
        <f t="shared" si="0"/>
        <v>77049999</v>
      </c>
      <c r="AD52" s="31" t="s">
        <v>48</v>
      </c>
      <c r="AE52" s="9" t="s">
        <v>98</v>
      </c>
      <c r="AF52" s="8" t="s">
        <v>349</v>
      </c>
      <c r="AG52" s="12" t="s">
        <v>131</v>
      </c>
      <c r="AH52" s="12" t="s">
        <v>132</v>
      </c>
      <c r="AI52" s="30">
        <v>20215420000693</v>
      </c>
    </row>
    <row r="53" spans="1:35" ht="15.75" x14ac:dyDescent="0.3">
      <c r="A53" s="7">
        <v>2022</v>
      </c>
      <c r="B53" s="7">
        <v>26</v>
      </c>
      <c r="C53" s="101" t="s">
        <v>35</v>
      </c>
      <c r="D53" s="15" t="s">
        <v>91</v>
      </c>
      <c r="E53" s="9" t="s">
        <v>66</v>
      </c>
      <c r="F53" s="8" t="s">
        <v>38</v>
      </c>
      <c r="G53" s="7" t="s">
        <v>39</v>
      </c>
      <c r="H53" s="8" t="s">
        <v>54</v>
      </c>
      <c r="I53" s="9" t="s">
        <v>336</v>
      </c>
      <c r="J53" s="9" t="s">
        <v>350</v>
      </c>
      <c r="K53" s="9" t="s">
        <v>338</v>
      </c>
      <c r="L53" s="9" t="s">
        <v>351</v>
      </c>
      <c r="M53" s="33">
        <v>1016094734</v>
      </c>
      <c r="N53" s="8" t="s">
        <v>170</v>
      </c>
      <c r="O53" s="10">
        <v>44580</v>
      </c>
      <c r="P53" s="164">
        <v>8</v>
      </c>
      <c r="Q53" s="10">
        <v>44585</v>
      </c>
      <c r="R53" s="10">
        <v>44827</v>
      </c>
      <c r="S53" s="11" t="s">
        <v>46</v>
      </c>
      <c r="T53" s="11" t="s">
        <v>46</v>
      </c>
      <c r="U53" s="78" t="s">
        <v>46</v>
      </c>
      <c r="V53" s="7" t="s">
        <v>346</v>
      </c>
      <c r="W53" s="164">
        <v>12</v>
      </c>
      <c r="X53" s="7" t="s">
        <v>46</v>
      </c>
      <c r="Y53" s="7" t="s">
        <v>46</v>
      </c>
      <c r="Z53" s="11">
        <v>44949</v>
      </c>
      <c r="AA53" s="16">
        <v>41376000</v>
      </c>
      <c r="AB53" s="17">
        <f>16722800+3965200</f>
        <v>20688000</v>
      </c>
      <c r="AC53" s="18">
        <f t="shared" si="0"/>
        <v>62064000</v>
      </c>
      <c r="AD53" s="196" t="s">
        <v>60</v>
      </c>
      <c r="AE53" s="79" t="s">
        <v>60</v>
      </c>
      <c r="AF53" s="8" t="s">
        <v>340</v>
      </c>
      <c r="AG53" s="12" t="s">
        <v>175</v>
      </c>
      <c r="AH53" s="12" t="s">
        <v>132</v>
      </c>
      <c r="AI53" s="30" t="s">
        <v>176</v>
      </c>
    </row>
    <row r="54" spans="1:35" ht="15.75" x14ac:dyDescent="0.3">
      <c r="A54" s="7">
        <v>2021</v>
      </c>
      <c r="B54" s="7">
        <v>27</v>
      </c>
      <c r="C54" s="101" t="s">
        <v>35</v>
      </c>
      <c r="D54" s="15" t="s">
        <v>65</v>
      </c>
      <c r="E54" s="9" t="s">
        <v>66</v>
      </c>
      <c r="F54" s="8" t="s">
        <v>38</v>
      </c>
      <c r="G54" s="7" t="s">
        <v>39</v>
      </c>
      <c r="H54" s="8" t="s">
        <v>40</v>
      </c>
      <c r="I54" s="9" t="s">
        <v>352</v>
      </c>
      <c r="J54" s="9" t="s">
        <v>353</v>
      </c>
      <c r="K54" s="9" t="s">
        <v>353</v>
      </c>
      <c r="L54" s="9" t="s">
        <v>354</v>
      </c>
      <c r="M54" s="161">
        <v>1018421899</v>
      </c>
      <c r="N54" s="8" t="s">
        <v>70</v>
      </c>
      <c r="O54" s="10">
        <v>44225</v>
      </c>
      <c r="P54" s="7" t="s">
        <v>45</v>
      </c>
      <c r="Q54" s="10">
        <v>44228</v>
      </c>
      <c r="R54" s="10">
        <v>44561</v>
      </c>
      <c r="S54" s="11" t="s">
        <v>46</v>
      </c>
      <c r="T54" s="11" t="s">
        <v>46</v>
      </c>
      <c r="U54" s="78" t="s">
        <v>46</v>
      </c>
      <c r="V54" s="7" t="s">
        <v>46</v>
      </c>
      <c r="W54" s="7"/>
      <c r="X54" s="7" t="s">
        <v>46</v>
      </c>
      <c r="Y54" s="7" t="s">
        <v>46</v>
      </c>
      <c r="Z54" s="11">
        <v>44561</v>
      </c>
      <c r="AA54" s="16">
        <v>27280000</v>
      </c>
      <c r="AB54" s="17">
        <v>0</v>
      </c>
      <c r="AC54" s="18">
        <f t="shared" si="0"/>
        <v>27280000</v>
      </c>
      <c r="AD54" s="31" t="s">
        <v>48</v>
      </c>
      <c r="AE54" s="9" t="s">
        <v>98</v>
      </c>
      <c r="AF54" s="8" t="s">
        <v>355</v>
      </c>
      <c r="AG54" s="12" t="s">
        <v>356</v>
      </c>
      <c r="AH54" s="12" t="s">
        <v>357</v>
      </c>
      <c r="AI54" s="30">
        <v>20215420001173</v>
      </c>
    </row>
    <row r="55" spans="1:35" ht="15.75" x14ac:dyDescent="0.3">
      <c r="A55" s="7">
        <v>2022</v>
      </c>
      <c r="B55" s="7">
        <v>27</v>
      </c>
      <c r="C55" s="101" t="s">
        <v>35</v>
      </c>
      <c r="D55" s="15" t="s">
        <v>358</v>
      </c>
      <c r="E55" s="9" t="s">
        <v>359</v>
      </c>
      <c r="F55" s="8" t="s">
        <v>38</v>
      </c>
      <c r="G55" s="7" t="s">
        <v>39</v>
      </c>
      <c r="H55" s="8" t="s">
        <v>54</v>
      </c>
      <c r="I55" s="9" t="s">
        <v>360</v>
      </c>
      <c r="J55" s="9" t="s">
        <v>361</v>
      </c>
      <c r="K55" s="9" t="s">
        <v>362</v>
      </c>
      <c r="L55" s="9" t="s">
        <v>363</v>
      </c>
      <c r="M55" s="33">
        <v>1077870637</v>
      </c>
      <c r="N55" s="8" t="s">
        <v>299</v>
      </c>
      <c r="O55" s="10">
        <v>44581</v>
      </c>
      <c r="P55" s="164">
        <v>8</v>
      </c>
      <c r="Q55" s="10">
        <v>44585</v>
      </c>
      <c r="R55" s="10">
        <v>44827</v>
      </c>
      <c r="S55" s="11" t="s">
        <v>46</v>
      </c>
      <c r="T55" s="11" t="s">
        <v>46</v>
      </c>
      <c r="U55" s="78" t="s">
        <v>46</v>
      </c>
      <c r="V55" s="7" t="s">
        <v>346</v>
      </c>
      <c r="W55" s="164">
        <v>12</v>
      </c>
      <c r="X55" s="7" t="s">
        <v>46</v>
      </c>
      <c r="Y55" s="7" t="s">
        <v>46</v>
      </c>
      <c r="Z55" s="11">
        <v>44949</v>
      </c>
      <c r="AA55" s="16">
        <v>36112000</v>
      </c>
      <c r="AB55" s="17">
        <f>14595266+3460000</f>
        <v>18055266</v>
      </c>
      <c r="AC55" s="18">
        <f t="shared" si="0"/>
        <v>54167266</v>
      </c>
      <c r="AD55" s="196" t="s">
        <v>60</v>
      </c>
      <c r="AE55" s="79" t="s">
        <v>60</v>
      </c>
      <c r="AF55" s="8" t="s">
        <v>364</v>
      </c>
      <c r="AG55" s="12" t="s">
        <v>365</v>
      </c>
      <c r="AH55" s="12" t="s">
        <v>366</v>
      </c>
      <c r="AI55" s="30" t="s">
        <v>367</v>
      </c>
    </row>
    <row r="56" spans="1:35" ht="15.75" x14ac:dyDescent="0.3">
      <c r="A56" s="7">
        <v>2021</v>
      </c>
      <c r="B56" s="7">
        <v>28</v>
      </c>
      <c r="C56" s="101" t="s">
        <v>35</v>
      </c>
      <c r="D56" s="15" t="s">
        <v>65</v>
      </c>
      <c r="E56" s="9" t="s">
        <v>66</v>
      </c>
      <c r="F56" s="8" t="s">
        <v>38</v>
      </c>
      <c r="G56" s="7" t="s">
        <v>39</v>
      </c>
      <c r="H56" s="8" t="s">
        <v>40</v>
      </c>
      <c r="I56" s="9" t="s">
        <v>352</v>
      </c>
      <c r="J56" s="9" t="s">
        <v>368</v>
      </c>
      <c r="K56" s="9" t="s">
        <v>368</v>
      </c>
      <c r="L56" s="9" t="s">
        <v>369</v>
      </c>
      <c r="M56" s="161">
        <v>1023924449</v>
      </c>
      <c r="N56" s="8" t="s">
        <v>70</v>
      </c>
      <c r="O56" s="10">
        <v>44225</v>
      </c>
      <c r="P56" s="7" t="s">
        <v>45</v>
      </c>
      <c r="Q56" s="10">
        <v>44228</v>
      </c>
      <c r="R56" s="10">
        <v>44561</v>
      </c>
      <c r="S56" s="11" t="s">
        <v>46</v>
      </c>
      <c r="T56" s="11" t="s">
        <v>46</v>
      </c>
      <c r="U56" s="78" t="s">
        <v>46</v>
      </c>
      <c r="V56" s="7" t="s">
        <v>46</v>
      </c>
      <c r="W56" s="7"/>
      <c r="X56" s="7" t="s">
        <v>46</v>
      </c>
      <c r="Y56" s="7" t="s">
        <v>46</v>
      </c>
      <c r="Z56" s="11">
        <v>44561</v>
      </c>
      <c r="AA56" s="16">
        <v>27280000</v>
      </c>
      <c r="AB56" s="17">
        <v>0</v>
      </c>
      <c r="AC56" s="18">
        <f t="shared" si="0"/>
        <v>27280000</v>
      </c>
      <c r="AD56" s="31" t="s">
        <v>48</v>
      </c>
      <c r="AE56" s="9" t="s">
        <v>98</v>
      </c>
      <c r="AF56" s="8" t="s">
        <v>370</v>
      </c>
      <c r="AG56" s="12" t="s">
        <v>356</v>
      </c>
      <c r="AH56" s="12" t="s">
        <v>357</v>
      </c>
      <c r="AI56" s="30">
        <v>20215420001173</v>
      </c>
    </row>
    <row r="57" spans="1:35" ht="15.75" x14ac:dyDescent="0.3">
      <c r="A57" s="7">
        <v>2022</v>
      </c>
      <c r="B57" s="7">
        <v>28</v>
      </c>
      <c r="C57" s="101" t="s">
        <v>35</v>
      </c>
      <c r="D57" s="15" t="s">
        <v>358</v>
      </c>
      <c r="E57" s="9" t="s">
        <v>359</v>
      </c>
      <c r="F57" s="8" t="s">
        <v>38</v>
      </c>
      <c r="G57" s="7" t="s">
        <v>39</v>
      </c>
      <c r="H57" s="8" t="s">
        <v>54</v>
      </c>
      <c r="I57" s="9" t="s">
        <v>360</v>
      </c>
      <c r="J57" s="9" t="s">
        <v>371</v>
      </c>
      <c r="K57" s="9" t="s">
        <v>362</v>
      </c>
      <c r="L57" s="9" t="s">
        <v>372</v>
      </c>
      <c r="M57" s="33">
        <v>1096200620</v>
      </c>
      <c r="N57" s="8" t="s">
        <v>299</v>
      </c>
      <c r="O57" s="10">
        <v>44582</v>
      </c>
      <c r="P57" s="164">
        <v>8</v>
      </c>
      <c r="Q57" s="10">
        <v>44585</v>
      </c>
      <c r="R57" s="10">
        <v>44827</v>
      </c>
      <c r="S57" s="11" t="s">
        <v>46</v>
      </c>
      <c r="T57" s="11" t="s">
        <v>46</v>
      </c>
      <c r="U57" s="78" t="s">
        <v>46</v>
      </c>
      <c r="V57" s="7" t="s">
        <v>373</v>
      </c>
      <c r="W57" s="164" t="s">
        <v>374</v>
      </c>
      <c r="X57" s="7" t="s">
        <v>46</v>
      </c>
      <c r="Y57" s="7" t="s">
        <v>46</v>
      </c>
      <c r="Z57" s="11">
        <v>44925</v>
      </c>
      <c r="AA57" s="16">
        <v>36112000</v>
      </c>
      <c r="AB57" s="17">
        <v>14595267</v>
      </c>
      <c r="AC57" s="18">
        <f t="shared" si="0"/>
        <v>50707267</v>
      </c>
      <c r="AD57" s="196" t="s">
        <v>60</v>
      </c>
      <c r="AE57" s="79" t="s">
        <v>60</v>
      </c>
      <c r="AF57" s="8" t="s">
        <v>375</v>
      </c>
      <c r="AG57" s="12" t="s">
        <v>365</v>
      </c>
      <c r="AH57" s="12" t="s">
        <v>366</v>
      </c>
      <c r="AI57" s="30" t="s">
        <v>367</v>
      </c>
    </row>
    <row r="58" spans="1:35" ht="15.75" x14ac:dyDescent="0.3">
      <c r="A58" s="7">
        <v>2021</v>
      </c>
      <c r="B58" s="7">
        <v>29</v>
      </c>
      <c r="C58" s="101" t="s">
        <v>35</v>
      </c>
      <c r="D58" s="15" t="s">
        <v>65</v>
      </c>
      <c r="E58" s="9" t="s">
        <v>66</v>
      </c>
      <c r="F58" s="8" t="s">
        <v>38</v>
      </c>
      <c r="G58" s="7" t="s">
        <v>39</v>
      </c>
      <c r="H58" s="8" t="s">
        <v>40</v>
      </c>
      <c r="I58" s="9" t="s">
        <v>376</v>
      </c>
      <c r="J58" s="9" t="s">
        <v>377</v>
      </c>
      <c r="K58" s="9" t="s">
        <v>377</v>
      </c>
      <c r="L58" s="9" t="s">
        <v>378</v>
      </c>
      <c r="M58" s="161">
        <v>1022326785</v>
      </c>
      <c r="N58" s="8" t="s">
        <v>137</v>
      </c>
      <c r="O58" s="10">
        <v>44225</v>
      </c>
      <c r="P58" s="7" t="s">
        <v>321</v>
      </c>
      <c r="Q58" s="10">
        <v>44228</v>
      </c>
      <c r="R58" s="10">
        <v>44377</v>
      </c>
      <c r="S58" s="11" t="s">
        <v>46</v>
      </c>
      <c r="T58" s="11" t="s">
        <v>46</v>
      </c>
      <c r="U58" s="78" t="s">
        <v>46</v>
      </c>
      <c r="V58" s="7" t="s">
        <v>46</v>
      </c>
      <c r="W58" s="7"/>
      <c r="X58" s="7" t="s">
        <v>46</v>
      </c>
      <c r="Y58" s="7" t="s">
        <v>46</v>
      </c>
      <c r="Z58" s="11">
        <v>44377</v>
      </c>
      <c r="AA58" s="16">
        <v>25000000</v>
      </c>
      <c r="AB58" s="17">
        <v>0</v>
      </c>
      <c r="AC58" s="18">
        <f t="shared" si="0"/>
        <v>25000000</v>
      </c>
      <c r="AD58" s="31" t="s">
        <v>48</v>
      </c>
      <c r="AE58" s="9" t="s">
        <v>98</v>
      </c>
      <c r="AF58" s="8" t="s">
        <v>379</v>
      </c>
      <c r="AG58" s="12" t="s">
        <v>380</v>
      </c>
      <c r="AH58" s="12" t="s">
        <v>381</v>
      </c>
      <c r="AI58" s="30">
        <v>20215420000703</v>
      </c>
    </row>
    <row r="59" spans="1:35" ht="15.75" x14ac:dyDescent="0.3">
      <c r="A59" s="7">
        <v>2022</v>
      </c>
      <c r="B59" s="7">
        <v>29</v>
      </c>
      <c r="C59" s="101" t="s">
        <v>35</v>
      </c>
      <c r="D59" s="15" t="s">
        <v>91</v>
      </c>
      <c r="E59" s="9" t="s">
        <v>66</v>
      </c>
      <c r="F59" s="8" t="s">
        <v>38</v>
      </c>
      <c r="G59" s="7" t="s">
        <v>39</v>
      </c>
      <c r="H59" s="8" t="s">
        <v>54</v>
      </c>
      <c r="I59" s="9" t="s">
        <v>382</v>
      </c>
      <c r="J59" s="9" t="s">
        <v>383</v>
      </c>
      <c r="K59" s="9" t="s">
        <v>384</v>
      </c>
      <c r="L59" s="9" t="s">
        <v>385</v>
      </c>
      <c r="M59" s="33">
        <v>1030614391</v>
      </c>
      <c r="N59" s="8" t="s">
        <v>144</v>
      </c>
      <c r="O59" s="10">
        <v>44588</v>
      </c>
      <c r="P59" s="164">
        <v>8</v>
      </c>
      <c r="Q59" s="10">
        <v>44599</v>
      </c>
      <c r="R59" s="10">
        <v>44840</v>
      </c>
      <c r="S59" s="11">
        <v>44823</v>
      </c>
      <c r="T59" s="11" t="s">
        <v>386</v>
      </c>
      <c r="U59" s="78">
        <v>51723412</v>
      </c>
      <c r="V59" s="7" t="s">
        <v>387</v>
      </c>
      <c r="W59" s="164" t="s">
        <v>388</v>
      </c>
      <c r="X59" s="7" t="s">
        <v>46</v>
      </c>
      <c r="Y59" s="7" t="s">
        <v>46</v>
      </c>
      <c r="Z59" s="11">
        <v>44956</v>
      </c>
      <c r="AA59" s="16">
        <v>36160000</v>
      </c>
      <c r="AB59" s="17">
        <v>12656000</v>
      </c>
      <c r="AC59" s="18">
        <f t="shared" si="0"/>
        <v>48816000</v>
      </c>
      <c r="AD59" s="31" t="s">
        <v>48</v>
      </c>
      <c r="AE59" s="79" t="s">
        <v>98</v>
      </c>
      <c r="AF59" s="8" t="s">
        <v>389</v>
      </c>
      <c r="AG59" s="12" t="s">
        <v>390</v>
      </c>
      <c r="AH59" s="12" t="s">
        <v>386</v>
      </c>
      <c r="AI59" s="30" t="s">
        <v>391</v>
      </c>
    </row>
    <row r="60" spans="1:35" ht="15.75" x14ac:dyDescent="0.3">
      <c r="A60" s="7">
        <v>2021</v>
      </c>
      <c r="B60" s="7">
        <v>30</v>
      </c>
      <c r="C60" s="101" t="s">
        <v>35</v>
      </c>
      <c r="D60" s="15" t="s">
        <v>392</v>
      </c>
      <c r="E60" s="9" t="s">
        <v>393</v>
      </c>
      <c r="F60" s="8" t="s">
        <v>38</v>
      </c>
      <c r="G60" s="7" t="s">
        <v>39</v>
      </c>
      <c r="H60" s="8" t="s">
        <v>40</v>
      </c>
      <c r="I60" s="9" t="s">
        <v>394</v>
      </c>
      <c r="J60" s="9" t="s">
        <v>395</v>
      </c>
      <c r="K60" s="9" t="s">
        <v>395</v>
      </c>
      <c r="L60" s="9" t="s">
        <v>396</v>
      </c>
      <c r="M60" s="161">
        <v>1022378096</v>
      </c>
      <c r="N60" s="8" t="s">
        <v>137</v>
      </c>
      <c r="O60" s="10">
        <v>44225</v>
      </c>
      <c r="P60" s="7" t="s">
        <v>45</v>
      </c>
      <c r="Q60" s="10">
        <v>44228</v>
      </c>
      <c r="R60" s="10">
        <v>44570</v>
      </c>
      <c r="S60" s="11">
        <v>44469</v>
      </c>
      <c r="T60" s="11" t="s">
        <v>397</v>
      </c>
      <c r="U60" s="78">
        <v>1023931539</v>
      </c>
      <c r="V60" s="7" t="s">
        <v>46</v>
      </c>
      <c r="W60" s="7"/>
      <c r="X60" s="7">
        <v>44435</v>
      </c>
      <c r="Y60" s="7">
        <v>44445</v>
      </c>
      <c r="Z60" s="11">
        <v>44570</v>
      </c>
      <c r="AA60" s="16">
        <v>47850000</v>
      </c>
      <c r="AB60" s="17">
        <v>0</v>
      </c>
      <c r="AC60" s="18">
        <f t="shared" si="0"/>
        <v>47850000</v>
      </c>
      <c r="AD60" s="31" t="s">
        <v>48</v>
      </c>
      <c r="AE60" s="9" t="s">
        <v>98</v>
      </c>
      <c r="AF60" s="8" t="s">
        <v>292</v>
      </c>
      <c r="AG60" s="12" t="s">
        <v>365</v>
      </c>
      <c r="AH60" s="12" t="s">
        <v>398</v>
      </c>
      <c r="AI60" s="30">
        <v>20215420000683</v>
      </c>
    </row>
    <row r="61" spans="1:35" ht="28.5" x14ac:dyDescent="0.3">
      <c r="A61" s="7">
        <v>2022</v>
      </c>
      <c r="B61" s="7">
        <v>30</v>
      </c>
      <c r="C61" s="101" t="s">
        <v>35</v>
      </c>
      <c r="D61" s="15" t="s">
        <v>91</v>
      </c>
      <c r="E61" s="9" t="s">
        <v>66</v>
      </c>
      <c r="F61" s="8" t="s">
        <v>38</v>
      </c>
      <c r="G61" s="7" t="s">
        <v>39</v>
      </c>
      <c r="H61" s="8" t="s">
        <v>54</v>
      </c>
      <c r="I61" s="9" t="s">
        <v>382</v>
      </c>
      <c r="J61" s="9" t="s">
        <v>399</v>
      </c>
      <c r="K61" s="9" t="s">
        <v>384</v>
      </c>
      <c r="L61" s="9" t="s">
        <v>400</v>
      </c>
      <c r="M61" s="33">
        <v>52282714</v>
      </c>
      <c r="N61" s="8" t="s">
        <v>144</v>
      </c>
      <c r="O61" s="10">
        <v>44588</v>
      </c>
      <c r="P61" s="164">
        <v>6</v>
      </c>
      <c r="Q61" s="10">
        <v>44597</v>
      </c>
      <c r="R61" s="10">
        <v>44777</v>
      </c>
      <c r="S61" s="11" t="s">
        <v>46</v>
      </c>
      <c r="T61" s="11" t="s">
        <v>46</v>
      </c>
      <c r="U61" s="78" t="s">
        <v>46</v>
      </c>
      <c r="V61" s="7" t="s">
        <v>46</v>
      </c>
      <c r="W61" s="164">
        <v>6</v>
      </c>
      <c r="X61" s="7" t="s">
        <v>46</v>
      </c>
      <c r="Y61" s="7" t="s">
        <v>46</v>
      </c>
      <c r="Z61" s="11">
        <v>44777</v>
      </c>
      <c r="AA61" s="16">
        <v>27120000</v>
      </c>
      <c r="AB61" s="17">
        <v>0</v>
      </c>
      <c r="AC61" s="18">
        <f t="shared" si="0"/>
        <v>27120000</v>
      </c>
      <c r="AD61" s="196" t="s">
        <v>60</v>
      </c>
      <c r="AE61" s="79" t="s">
        <v>60</v>
      </c>
      <c r="AF61" s="8" t="s">
        <v>389</v>
      </c>
      <c r="AG61" s="12" t="s">
        <v>390</v>
      </c>
      <c r="AH61" s="12" t="s">
        <v>401</v>
      </c>
      <c r="AI61" s="30" t="s">
        <v>402</v>
      </c>
    </row>
    <row r="62" spans="1:35" ht="15.75" x14ac:dyDescent="0.3">
      <c r="A62" s="7">
        <v>2021</v>
      </c>
      <c r="B62" s="7">
        <v>31</v>
      </c>
      <c r="C62" s="101" t="s">
        <v>35</v>
      </c>
      <c r="D62" s="15" t="s">
        <v>403</v>
      </c>
      <c r="E62" s="9" t="s">
        <v>404</v>
      </c>
      <c r="F62" s="8" t="s">
        <v>38</v>
      </c>
      <c r="G62" s="7" t="s">
        <v>39</v>
      </c>
      <c r="H62" s="8" t="s">
        <v>40</v>
      </c>
      <c r="I62" s="9" t="s">
        <v>405</v>
      </c>
      <c r="J62" s="9" t="s">
        <v>406</v>
      </c>
      <c r="K62" s="9" t="s">
        <v>406</v>
      </c>
      <c r="L62" s="9" t="s">
        <v>407</v>
      </c>
      <c r="M62" s="161">
        <v>52916964</v>
      </c>
      <c r="N62" s="8" t="s">
        <v>250</v>
      </c>
      <c r="O62" s="10">
        <v>44229</v>
      </c>
      <c r="P62" s="7" t="s">
        <v>45</v>
      </c>
      <c r="Q62" s="10">
        <v>44230</v>
      </c>
      <c r="R62" s="10">
        <v>44563</v>
      </c>
      <c r="S62" s="11" t="s">
        <v>46</v>
      </c>
      <c r="T62" s="11" t="s">
        <v>46</v>
      </c>
      <c r="U62" s="78" t="s">
        <v>46</v>
      </c>
      <c r="V62" s="7" t="s">
        <v>46</v>
      </c>
      <c r="W62" s="7"/>
      <c r="X62" s="7" t="s">
        <v>46</v>
      </c>
      <c r="Y62" s="7" t="s">
        <v>46</v>
      </c>
      <c r="Z62" s="11">
        <v>44563</v>
      </c>
      <c r="AA62" s="16">
        <v>66000000</v>
      </c>
      <c r="AB62" s="17">
        <v>0</v>
      </c>
      <c r="AC62" s="18">
        <f t="shared" si="0"/>
        <v>66000000</v>
      </c>
      <c r="AD62" s="31" t="s">
        <v>48</v>
      </c>
      <c r="AE62" s="9" t="s">
        <v>98</v>
      </c>
      <c r="AF62" s="8" t="s">
        <v>408</v>
      </c>
      <c r="AG62" s="12" t="s">
        <v>390</v>
      </c>
      <c r="AH62" s="12" t="s">
        <v>132</v>
      </c>
      <c r="AI62" s="30">
        <v>20215420007103</v>
      </c>
    </row>
    <row r="63" spans="1:35" ht="15.75" x14ac:dyDescent="0.3">
      <c r="A63" s="7">
        <v>2022</v>
      </c>
      <c r="B63" s="7">
        <v>31</v>
      </c>
      <c r="C63" s="101" t="s">
        <v>35</v>
      </c>
      <c r="D63" s="15" t="s">
        <v>91</v>
      </c>
      <c r="E63" s="9" t="s">
        <v>66</v>
      </c>
      <c r="F63" s="8" t="s">
        <v>38</v>
      </c>
      <c r="G63" s="7" t="s">
        <v>39</v>
      </c>
      <c r="H63" s="8" t="s">
        <v>54</v>
      </c>
      <c r="I63" s="9" t="s">
        <v>92</v>
      </c>
      <c r="J63" s="9" t="s">
        <v>409</v>
      </c>
      <c r="K63" s="9" t="s">
        <v>94</v>
      </c>
      <c r="L63" s="9" t="s">
        <v>144</v>
      </c>
      <c r="M63" s="33">
        <v>1013632002</v>
      </c>
      <c r="N63" s="8" t="s">
        <v>170</v>
      </c>
      <c r="O63" s="10">
        <v>44579</v>
      </c>
      <c r="P63" s="164">
        <v>8</v>
      </c>
      <c r="Q63" s="10">
        <v>44582</v>
      </c>
      <c r="R63" s="10">
        <v>44824</v>
      </c>
      <c r="S63" s="11" t="s">
        <v>46</v>
      </c>
      <c r="T63" s="11" t="s">
        <v>46</v>
      </c>
      <c r="U63" s="78" t="s">
        <v>46</v>
      </c>
      <c r="V63" s="7" t="s">
        <v>46</v>
      </c>
      <c r="W63" s="164">
        <v>8</v>
      </c>
      <c r="X63" s="7" t="s">
        <v>46</v>
      </c>
      <c r="Y63" s="7" t="s">
        <v>46</v>
      </c>
      <c r="Z63" s="11">
        <v>44824</v>
      </c>
      <c r="AA63" s="16">
        <v>44000000</v>
      </c>
      <c r="AB63" s="17">
        <v>0</v>
      </c>
      <c r="AC63" s="18">
        <f t="shared" si="0"/>
        <v>44000000</v>
      </c>
      <c r="AD63" s="31" t="s">
        <v>48</v>
      </c>
      <c r="AE63" s="79" t="s">
        <v>98</v>
      </c>
      <c r="AF63" s="8" t="s">
        <v>99</v>
      </c>
      <c r="AG63" s="12" t="s">
        <v>100</v>
      </c>
      <c r="AH63" s="12" t="s">
        <v>101</v>
      </c>
      <c r="AI63" s="30" t="s">
        <v>102</v>
      </c>
    </row>
    <row r="64" spans="1:35" ht="15.75" x14ac:dyDescent="0.3">
      <c r="A64" s="7">
        <v>2021</v>
      </c>
      <c r="B64" s="7">
        <v>32</v>
      </c>
      <c r="C64" s="101" t="s">
        <v>35</v>
      </c>
      <c r="D64" s="15" t="s">
        <v>410</v>
      </c>
      <c r="E64" s="9" t="s">
        <v>411</v>
      </c>
      <c r="F64" s="8" t="s">
        <v>38</v>
      </c>
      <c r="G64" s="7" t="s">
        <v>39</v>
      </c>
      <c r="H64" s="8" t="s">
        <v>40</v>
      </c>
      <c r="I64" s="9" t="s">
        <v>412</v>
      </c>
      <c r="J64" s="9" t="s">
        <v>413</v>
      </c>
      <c r="K64" s="9" t="s">
        <v>413</v>
      </c>
      <c r="L64" s="9" t="s">
        <v>414</v>
      </c>
      <c r="M64" s="161">
        <v>52735473</v>
      </c>
      <c r="N64" s="8" t="s">
        <v>165</v>
      </c>
      <c r="O64" s="10">
        <v>44228</v>
      </c>
      <c r="P64" s="7" t="s">
        <v>45</v>
      </c>
      <c r="Q64" s="10">
        <v>44229</v>
      </c>
      <c r="R64" s="10">
        <v>44562</v>
      </c>
      <c r="S64" s="11" t="s">
        <v>46</v>
      </c>
      <c r="T64" s="11" t="s">
        <v>46</v>
      </c>
      <c r="U64" s="78" t="s">
        <v>46</v>
      </c>
      <c r="V64" s="7" t="s">
        <v>46</v>
      </c>
      <c r="W64" s="7"/>
      <c r="X64" s="7" t="s">
        <v>46</v>
      </c>
      <c r="Y64" s="7" t="s">
        <v>46</v>
      </c>
      <c r="Z64" s="11">
        <v>44562</v>
      </c>
      <c r="AA64" s="16">
        <v>27280000</v>
      </c>
      <c r="AB64" s="17">
        <v>0</v>
      </c>
      <c r="AC64" s="18">
        <f t="shared" si="0"/>
        <v>27280000</v>
      </c>
      <c r="AD64" s="31" t="s">
        <v>48</v>
      </c>
      <c r="AE64" s="9" t="s">
        <v>98</v>
      </c>
      <c r="AF64" s="8" t="s">
        <v>415</v>
      </c>
      <c r="AG64" s="12" t="s">
        <v>266</v>
      </c>
      <c r="AH64" s="12" t="s">
        <v>264</v>
      </c>
      <c r="AI64" s="30">
        <v>20215420000713</v>
      </c>
    </row>
    <row r="65" spans="1:35" ht="15.75" x14ac:dyDescent="0.3">
      <c r="A65" s="7">
        <v>2022</v>
      </c>
      <c r="B65" s="7">
        <v>32</v>
      </c>
      <c r="C65" s="101" t="s">
        <v>35</v>
      </c>
      <c r="D65" s="15" t="s">
        <v>358</v>
      </c>
      <c r="E65" s="9" t="s">
        <v>359</v>
      </c>
      <c r="F65" s="8" t="s">
        <v>38</v>
      </c>
      <c r="G65" s="7" t="s">
        <v>39</v>
      </c>
      <c r="H65" s="8" t="s">
        <v>54</v>
      </c>
      <c r="I65" s="9" t="s">
        <v>360</v>
      </c>
      <c r="J65" s="9" t="s">
        <v>416</v>
      </c>
      <c r="K65" s="9" t="s">
        <v>362</v>
      </c>
      <c r="L65" s="9" t="s">
        <v>417</v>
      </c>
      <c r="M65" s="33">
        <v>79279593</v>
      </c>
      <c r="N65" s="8" t="s">
        <v>299</v>
      </c>
      <c r="O65" s="10">
        <v>44582</v>
      </c>
      <c r="P65" s="164">
        <v>8</v>
      </c>
      <c r="Q65" s="10">
        <v>44585</v>
      </c>
      <c r="R65" s="10">
        <v>44827</v>
      </c>
      <c r="S65" s="11">
        <v>44692</v>
      </c>
      <c r="T65" s="11" t="s">
        <v>418</v>
      </c>
      <c r="U65" s="78">
        <v>1019093729</v>
      </c>
      <c r="V65" s="7" t="s">
        <v>373</v>
      </c>
      <c r="W65" s="164" t="s">
        <v>374</v>
      </c>
      <c r="X65" s="7" t="s">
        <v>46</v>
      </c>
      <c r="Y65" s="7" t="s">
        <v>46</v>
      </c>
      <c r="Z65" s="11">
        <v>44925</v>
      </c>
      <c r="AA65" s="16">
        <v>36112000</v>
      </c>
      <c r="AB65" s="17">
        <v>14595266</v>
      </c>
      <c r="AC65" s="18">
        <f t="shared" si="0"/>
        <v>50707266</v>
      </c>
      <c r="AD65" s="196" t="s">
        <v>60</v>
      </c>
      <c r="AE65" s="79" t="s">
        <v>60</v>
      </c>
      <c r="AF65" s="8" t="s">
        <v>364</v>
      </c>
      <c r="AG65" s="12" t="s">
        <v>365</v>
      </c>
      <c r="AH65" s="12" t="s">
        <v>366</v>
      </c>
      <c r="AI65" s="30" t="s">
        <v>367</v>
      </c>
    </row>
    <row r="66" spans="1:35" ht="15.75" x14ac:dyDescent="0.3">
      <c r="A66" s="7">
        <v>2021</v>
      </c>
      <c r="B66" s="7">
        <v>33</v>
      </c>
      <c r="C66" s="101" t="s">
        <v>35</v>
      </c>
      <c r="D66" s="15" t="s">
        <v>410</v>
      </c>
      <c r="E66" s="9" t="s">
        <v>411</v>
      </c>
      <c r="F66" s="8" t="s">
        <v>38</v>
      </c>
      <c r="G66" s="7" t="s">
        <v>39</v>
      </c>
      <c r="H66" s="8" t="s">
        <v>40</v>
      </c>
      <c r="I66" s="9" t="s">
        <v>412</v>
      </c>
      <c r="J66" s="9" t="s">
        <v>419</v>
      </c>
      <c r="K66" s="9" t="s">
        <v>419</v>
      </c>
      <c r="L66" s="9" t="s">
        <v>420</v>
      </c>
      <c r="M66" s="161">
        <v>1010072318</v>
      </c>
      <c r="N66" s="8" t="s">
        <v>165</v>
      </c>
      <c r="O66" s="10">
        <v>44228</v>
      </c>
      <c r="P66" s="7" t="s">
        <v>45</v>
      </c>
      <c r="Q66" s="10">
        <v>44230</v>
      </c>
      <c r="R66" s="10">
        <v>44563</v>
      </c>
      <c r="S66" s="11" t="s">
        <v>46</v>
      </c>
      <c r="T66" s="11" t="s">
        <v>46</v>
      </c>
      <c r="U66" s="78" t="s">
        <v>46</v>
      </c>
      <c r="V66" s="7" t="s">
        <v>46</v>
      </c>
      <c r="W66" s="7"/>
      <c r="X66" s="7" t="s">
        <v>46</v>
      </c>
      <c r="Y66" s="7" t="s">
        <v>46</v>
      </c>
      <c r="Z66" s="11">
        <v>44563</v>
      </c>
      <c r="AA66" s="16">
        <v>27280000</v>
      </c>
      <c r="AB66" s="17">
        <v>0</v>
      </c>
      <c r="AC66" s="18">
        <f t="shared" ref="AC66:AC129" si="1">+AA66+AB66</f>
        <v>27280000</v>
      </c>
      <c r="AD66" s="31" t="s">
        <v>47</v>
      </c>
      <c r="AE66" s="9" t="s">
        <v>48</v>
      </c>
      <c r="AF66" s="8" t="s">
        <v>421</v>
      </c>
      <c r="AG66" s="12" t="s">
        <v>266</v>
      </c>
      <c r="AH66" s="12" t="s">
        <v>264</v>
      </c>
      <c r="AI66" s="30">
        <v>20215420000713</v>
      </c>
    </row>
    <row r="67" spans="1:35" ht="15.75" x14ac:dyDescent="0.3">
      <c r="A67" s="7">
        <v>2022</v>
      </c>
      <c r="B67" s="7">
        <v>33</v>
      </c>
      <c r="C67" s="101" t="s">
        <v>35</v>
      </c>
      <c r="D67" s="15" t="s">
        <v>52</v>
      </c>
      <c r="E67" s="9" t="s">
        <v>53</v>
      </c>
      <c r="F67" s="8" t="s">
        <v>38</v>
      </c>
      <c r="G67" s="7" t="s">
        <v>39</v>
      </c>
      <c r="H67" s="8" t="s">
        <v>54</v>
      </c>
      <c r="I67" s="9" t="s">
        <v>422</v>
      </c>
      <c r="J67" s="9" t="s">
        <v>423</v>
      </c>
      <c r="K67" s="9" t="s">
        <v>424</v>
      </c>
      <c r="L67" s="9" t="s">
        <v>425</v>
      </c>
      <c r="M67" s="33">
        <v>79788611</v>
      </c>
      <c r="N67" s="8" t="s">
        <v>144</v>
      </c>
      <c r="O67" s="10">
        <v>44582</v>
      </c>
      <c r="P67" s="164">
        <v>6</v>
      </c>
      <c r="Q67" s="10">
        <v>44607</v>
      </c>
      <c r="R67" s="10">
        <v>44787</v>
      </c>
      <c r="S67" s="11">
        <v>44679</v>
      </c>
      <c r="T67" s="11" t="s">
        <v>426</v>
      </c>
      <c r="U67" s="78">
        <v>80857515</v>
      </c>
      <c r="V67" s="7" t="s">
        <v>46</v>
      </c>
      <c r="W67" s="164">
        <v>6</v>
      </c>
      <c r="X67" s="7" t="s">
        <v>46</v>
      </c>
      <c r="Y67" s="7" t="s">
        <v>46</v>
      </c>
      <c r="Z67" s="11">
        <v>44787</v>
      </c>
      <c r="AA67" s="16">
        <v>14400000</v>
      </c>
      <c r="AB67" s="17">
        <v>0</v>
      </c>
      <c r="AC67" s="18">
        <f t="shared" si="1"/>
        <v>14400000</v>
      </c>
      <c r="AD67" s="31" t="s">
        <v>48</v>
      </c>
      <c r="AE67" s="79" t="s">
        <v>98</v>
      </c>
      <c r="AF67" s="8" t="s">
        <v>427</v>
      </c>
      <c r="AG67" s="12" t="s">
        <v>62</v>
      </c>
      <c r="AH67" s="12" t="s">
        <v>63</v>
      </c>
      <c r="AI67" s="30" t="s">
        <v>64</v>
      </c>
    </row>
    <row r="68" spans="1:35" ht="15.75" x14ac:dyDescent="0.3">
      <c r="A68" s="7">
        <v>2021</v>
      </c>
      <c r="B68" s="7">
        <v>34</v>
      </c>
      <c r="C68" s="101" t="s">
        <v>35</v>
      </c>
      <c r="D68" s="15" t="s">
        <v>65</v>
      </c>
      <c r="E68" s="9" t="s">
        <v>66</v>
      </c>
      <c r="F68" s="8" t="s">
        <v>38</v>
      </c>
      <c r="G68" s="7" t="s">
        <v>39</v>
      </c>
      <c r="H68" s="8" t="s">
        <v>40</v>
      </c>
      <c r="I68" s="9" t="s">
        <v>428</v>
      </c>
      <c r="J68" s="9" t="s">
        <v>429</v>
      </c>
      <c r="K68" s="9" t="s">
        <v>429</v>
      </c>
      <c r="L68" s="9" t="s">
        <v>430</v>
      </c>
      <c r="M68" s="161">
        <v>1016040341</v>
      </c>
      <c r="N68" s="8" t="s">
        <v>70</v>
      </c>
      <c r="O68" s="10">
        <v>44229</v>
      </c>
      <c r="P68" s="7" t="s">
        <v>45</v>
      </c>
      <c r="Q68" s="10">
        <v>44235</v>
      </c>
      <c r="R68" s="10">
        <v>44568</v>
      </c>
      <c r="S68" s="11" t="s">
        <v>46</v>
      </c>
      <c r="T68" s="11" t="s">
        <v>46</v>
      </c>
      <c r="U68" s="78" t="s">
        <v>46</v>
      </c>
      <c r="V68" s="7" t="s">
        <v>46</v>
      </c>
      <c r="W68" s="7"/>
      <c r="X68" s="7" t="s">
        <v>46</v>
      </c>
      <c r="Y68" s="7" t="s">
        <v>46</v>
      </c>
      <c r="Z68" s="11">
        <v>44568</v>
      </c>
      <c r="AA68" s="16">
        <v>38500000</v>
      </c>
      <c r="AB68" s="17">
        <v>0</v>
      </c>
      <c r="AC68" s="18">
        <f t="shared" si="1"/>
        <v>38500000</v>
      </c>
      <c r="AD68" s="31" t="s">
        <v>48</v>
      </c>
      <c r="AE68" s="9" t="s">
        <v>98</v>
      </c>
      <c r="AF68" s="8" t="s">
        <v>431</v>
      </c>
      <c r="AG68" s="12" t="s">
        <v>432</v>
      </c>
      <c r="AH68" s="12" t="s">
        <v>433</v>
      </c>
      <c r="AI68" s="30">
        <v>20215420004423</v>
      </c>
    </row>
    <row r="69" spans="1:35" ht="15.75" x14ac:dyDescent="0.3">
      <c r="A69" s="7">
        <v>2022</v>
      </c>
      <c r="B69" s="7">
        <v>34</v>
      </c>
      <c r="C69" s="101" t="s">
        <v>35</v>
      </c>
      <c r="D69" s="15" t="s">
        <v>91</v>
      </c>
      <c r="E69" s="9" t="s">
        <v>66</v>
      </c>
      <c r="F69" s="8" t="s">
        <v>38</v>
      </c>
      <c r="G69" s="7" t="s">
        <v>39</v>
      </c>
      <c r="H69" s="8" t="s">
        <v>54</v>
      </c>
      <c r="I69" s="9" t="s">
        <v>434</v>
      </c>
      <c r="J69" s="9" t="s">
        <v>435</v>
      </c>
      <c r="K69" s="9" t="s">
        <v>436</v>
      </c>
      <c r="L69" s="9" t="s">
        <v>437</v>
      </c>
      <c r="M69" s="33">
        <v>1023878943</v>
      </c>
      <c r="N69" s="8" t="s">
        <v>171</v>
      </c>
      <c r="O69" s="10">
        <v>44580</v>
      </c>
      <c r="P69" s="164">
        <v>8</v>
      </c>
      <c r="Q69" s="10">
        <v>44582</v>
      </c>
      <c r="R69" s="10">
        <v>44824</v>
      </c>
      <c r="S69" s="11" t="s">
        <v>46</v>
      </c>
      <c r="T69" s="11" t="s">
        <v>46</v>
      </c>
      <c r="U69" s="78" t="s">
        <v>46</v>
      </c>
      <c r="V69" s="7" t="s">
        <v>245</v>
      </c>
      <c r="W69" s="164">
        <v>12</v>
      </c>
      <c r="X69" s="7" t="s">
        <v>46</v>
      </c>
      <c r="Y69" s="7" t="s">
        <v>46</v>
      </c>
      <c r="Z69" s="11">
        <v>44946</v>
      </c>
      <c r="AA69" s="16">
        <v>31200000</v>
      </c>
      <c r="AB69" s="17">
        <f>13000000+2600000</f>
        <v>15600000</v>
      </c>
      <c r="AC69" s="18">
        <f t="shared" si="1"/>
        <v>46800000</v>
      </c>
      <c r="AD69" s="196" t="s">
        <v>60</v>
      </c>
      <c r="AE69" s="79" t="s">
        <v>60</v>
      </c>
      <c r="AF69" s="8" t="s">
        <v>438</v>
      </c>
      <c r="AG69" s="12" t="s">
        <v>175</v>
      </c>
      <c r="AH69" s="12" t="s">
        <v>132</v>
      </c>
      <c r="AI69" s="30" t="s">
        <v>176</v>
      </c>
    </row>
    <row r="70" spans="1:35" ht="15.75" x14ac:dyDescent="0.3">
      <c r="A70" s="7">
        <v>2021</v>
      </c>
      <c r="B70" s="7">
        <v>35</v>
      </c>
      <c r="C70" s="101" t="s">
        <v>35</v>
      </c>
      <c r="D70" s="15" t="s">
        <v>65</v>
      </c>
      <c r="E70" s="9" t="s">
        <v>66</v>
      </c>
      <c r="F70" s="8" t="s">
        <v>38</v>
      </c>
      <c r="G70" s="7" t="s">
        <v>39</v>
      </c>
      <c r="H70" s="8" t="s">
        <v>40</v>
      </c>
      <c r="I70" s="9" t="s">
        <v>439</v>
      </c>
      <c r="J70" s="9" t="s">
        <v>440</v>
      </c>
      <c r="K70" s="9" t="s">
        <v>440</v>
      </c>
      <c r="L70" s="9" t="s">
        <v>441</v>
      </c>
      <c r="M70" s="161">
        <v>39525829</v>
      </c>
      <c r="N70" s="8" t="s">
        <v>70</v>
      </c>
      <c r="O70" s="10">
        <v>44230</v>
      </c>
      <c r="P70" s="7" t="s">
        <v>45</v>
      </c>
      <c r="Q70" s="10">
        <v>44235</v>
      </c>
      <c r="R70" s="10">
        <v>44568</v>
      </c>
      <c r="S70" s="11" t="s">
        <v>46</v>
      </c>
      <c r="T70" s="11" t="s">
        <v>46</v>
      </c>
      <c r="U70" s="78" t="s">
        <v>46</v>
      </c>
      <c r="V70" s="7" t="s">
        <v>46</v>
      </c>
      <c r="W70" s="7"/>
      <c r="X70" s="7" t="s">
        <v>46</v>
      </c>
      <c r="Y70" s="7" t="s">
        <v>46</v>
      </c>
      <c r="Z70" s="11">
        <v>44568</v>
      </c>
      <c r="AA70" s="16">
        <v>38500000</v>
      </c>
      <c r="AB70" s="17">
        <v>0</v>
      </c>
      <c r="AC70" s="18">
        <f t="shared" si="1"/>
        <v>38500000</v>
      </c>
      <c r="AD70" s="31" t="s">
        <v>48</v>
      </c>
      <c r="AE70" s="9" t="s">
        <v>98</v>
      </c>
      <c r="AF70" s="8" t="s">
        <v>442</v>
      </c>
      <c r="AG70" s="12" t="s">
        <v>432</v>
      </c>
      <c r="AH70" s="12" t="s">
        <v>433</v>
      </c>
      <c r="AI70" s="30">
        <v>20215420004423</v>
      </c>
    </row>
    <row r="71" spans="1:35" ht="15.75" x14ac:dyDescent="0.3">
      <c r="A71" s="7">
        <v>2022</v>
      </c>
      <c r="B71" s="7">
        <v>35</v>
      </c>
      <c r="C71" s="101" t="s">
        <v>35</v>
      </c>
      <c r="D71" s="15" t="s">
        <v>91</v>
      </c>
      <c r="E71" s="9" t="s">
        <v>66</v>
      </c>
      <c r="F71" s="8" t="s">
        <v>38</v>
      </c>
      <c r="G71" s="7" t="s">
        <v>39</v>
      </c>
      <c r="H71" s="8" t="s">
        <v>54</v>
      </c>
      <c r="I71" s="9" t="s">
        <v>434</v>
      </c>
      <c r="J71" s="9" t="s">
        <v>443</v>
      </c>
      <c r="K71" s="9" t="s">
        <v>436</v>
      </c>
      <c r="L71" s="9" t="s">
        <v>444</v>
      </c>
      <c r="M71" s="33">
        <v>52278102</v>
      </c>
      <c r="N71" s="8" t="s">
        <v>270</v>
      </c>
      <c r="O71" s="10">
        <v>44582</v>
      </c>
      <c r="P71" s="164">
        <v>8</v>
      </c>
      <c r="Q71" s="10">
        <v>44585</v>
      </c>
      <c r="R71" s="10">
        <v>44827</v>
      </c>
      <c r="S71" s="11">
        <v>44781</v>
      </c>
      <c r="T71" s="11" t="s">
        <v>445</v>
      </c>
      <c r="U71" s="78">
        <v>1010236542</v>
      </c>
      <c r="V71" s="7" t="s">
        <v>373</v>
      </c>
      <c r="W71" s="164" t="s">
        <v>374</v>
      </c>
      <c r="X71" s="7" t="s">
        <v>46</v>
      </c>
      <c r="Y71" s="7" t="s">
        <v>46</v>
      </c>
      <c r="Z71" s="11">
        <v>44949</v>
      </c>
      <c r="AA71" s="16">
        <v>31200000</v>
      </c>
      <c r="AB71" s="17">
        <v>12610000</v>
      </c>
      <c r="AC71" s="18">
        <f t="shared" si="1"/>
        <v>43810000</v>
      </c>
      <c r="AD71" s="31" t="s">
        <v>48</v>
      </c>
      <c r="AE71" s="79" t="s">
        <v>98</v>
      </c>
      <c r="AF71" s="8" t="s">
        <v>438</v>
      </c>
      <c r="AG71" s="12" t="s">
        <v>175</v>
      </c>
      <c r="AH71" s="12" t="s">
        <v>132</v>
      </c>
      <c r="AI71" s="30" t="s">
        <v>176</v>
      </c>
    </row>
    <row r="72" spans="1:35" ht="15.75" x14ac:dyDescent="0.3">
      <c r="A72" s="7">
        <v>2021</v>
      </c>
      <c r="B72" s="7">
        <v>36</v>
      </c>
      <c r="C72" s="101" t="s">
        <v>35</v>
      </c>
      <c r="D72" s="15" t="s">
        <v>65</v>
      </c>
      <c r="E72" s="9" t="s">
        <v>66</v>
      </c>
      <c r="F72" s="8" t="s">
        <v>38</v>
      </c>
      <c r="G72" s="7" t="s">
        <v>39</v>
      </c>
      <c r="H72" s="8" t="s">
        <v>40</v>
      </c>
      <c r="I72" s="9" t="s">
        <v>428</v>
      </c>
      <c r="J72" s="9" t="s">
        <v>446</v>
      </c>
      <c r="K72" s="9" t="s">
        <v>446</v>
      </c>
      <c r="L72" s="9" t="s">
        <v>447</v>
      </c>
      <c r="M72" s="161">
        <v>1023927442</v>
      </c>
      <c r="N72" s="8" t="s">
        <v>70</v>
      </c>
      <c r="O72" s="10">
        <v>44230</v>
      </c>
      <c r="P72" s="7" t="s">
        <v>45</v>
      </c>
      <c r="Q72" s="10">
        <v>44235</v>
      </c>
      <c r="R72" s="10">
        <v>44568</v>
      </c>
      <c r="S72" s="11" t="s">
        <v>46</v>
      </c>
      <c r="T72" s="11" t="s">
        <v>46</v>
      </c>
      <c r="U72" s="78" t="s">
        <v>46</v>
      </c>
      <c r="V72" s="7" t="s">
        <v>46</v>
      </c>
      <c r="W72" s="7"/>
      <c r="X72" s="7" t="s">
        <v>46</v>
      </c>
      <c r="Y72" s="7" t="s">
        <v>46</v>
      </c>
      <c r="Z72" s="11">
        <v>44568</v>
      </c>
      <c r="AA72" s="16">
        <v>38500000</v>
      </c>
      <c r="AB72" s="17">
        <v>0</v>
      </c>
      <c r="AC72" s="18">
        <f t="shared" si="1"/>
        <v>38500000</v>
      </c>
      <c r="AD72" s="31" t="s">
        <v>48</v>
      </c>
      <c r="AE72" s="9" t="s">
        <v>98</v>
      </c>
      <c r="AF72" s="8" t="s">
        <v>448</v>
      </c>
      <c r="AG72" s="12" t="s">
        <v>432</v>
      </c>
      <c r="AH72" s="12" t="s">
        <v>433</v>
      </c>
      <c r="AI72" s="30">
        <v>20215420004423</v>
      </c>
    </row>
    <row r="73" spans="1:35" ht="15.75" x14ac:dyDescent="0.3">
      <c r="A73" s="7">
        <v>2022</v>
      </c>
      <c r="B73" s="7">
        <v>36</v>
      </c>
      <c r="C73" s="101" t="s">
        <v>35</v>
      </c>
      <c r="D73" s="15" t="s">
        <v>91</v>
      </c>
      <c r="E73" s="9" t="s">
        <v>66</v>
      </c>
      <c r="F73" s="8" t="s">
        <v>38</v>
      </c>
      <c r="G73" s="7" t="s">
        <v>39</v>
      </c>
      <c r="H73" s="8" t="s">
        <v>54</v>
      </c>
      <c r="I73" s="9" t="s">
        <v>449</v>
      </c>
      <c r="J73" s="9" t="s">
        <v>450</v>
      </c>
      <c r="K73" s="9" t="s">
        <v>451</v>
      </c>
      <c r="L73" s="9" t="s">
        <v>187</v>
      </c>
      <c r="M73" s="33">
        <v>1015421107</v>
      </c>
      <c r="N73" s="8" t="s">
        <v>170</v>
      </c>
      <c r="O73" s="10">
        <v>44582</v>
      </c>
      <c r="P73" s="164">
        <v>6</v>
      </c>
      <c r="Q73" s="10">
        <v>44585</v>
      </c>
      <c r="R73" s="10">
        <v>44765</v>
      </c>
      <c r="S73" s="11" t="s">
        <v>46</v>
      </c>
      <c r="T73" s="11" t="s">
        <v>46</v>
      </c>
      <c r="U73" s="78" t="s">
        <v>46</v>
      </c>
      <c r="V73" s="7" t="s">
        <v>46</v>
      </c>
      <c r="W73" s="164">
        <v>6</v>
      </c>
      <c r="X73" s="7" t="s">
        <v>46</v>
      </c>
      <c r="Y73" s="7" t="s">
        <v>46</v>
      </c>
      <c r="Z73" s="11">
        <v>44765</v>
      </c>
      <c r="AA73" s="16">
        <v>18528000</v>
      </c>
      <c r="AB73" s="17">
        <v>0</v>
      </c>
      <c r="AC73" s="18">
        <f t="shared" si="1"/>
        <v>18528000</v>
      </c>
      <c r="AD73" s="31" t="s">
        <v>48</v>
      </c>
      <c r="AE73" s="79" t="s">
        <v>98</v>
      </c>
      <c r="AF73" s="8" t="s">
        <v>452</v>
      </c>
      <c r="AG73" s="12" t="s">
        <v>175</v>
      </c>
      <c r="AH73" s="12" t="s">
        <v>453</v>
      </c>
      <c r="AI73" s="30">
        <v>20235400002703</v>
      </c>
    </row>
    <row r="74" spans="1:35" ht="15.75" x14ac:dyDescent="0.3">
      <c r="A74" s="7">
        <v>2021</v>
      </c>
      <c r="B74" s="7">
        <v>37</v>
      </c>
      <c r="C74" s="101" t="s">
        <v>35</v>
      </c>
      <c r="D74" s="15" t="s">
        <v>65</v>
      </c>
      <c r="E74" s="9" t="s">
        <v>66</v>
      </c>
      <c r="F74" s="8" t="s">
        <v>38</v>
      </c>
      <c r="G74" s="7" t="s">
        <v>39</v>
      </c>
      <c r="H74" s="8" t="s">
        <v>40</v>
      </c>
      <c r="I74" s="9" t="s">
        <v>454</v>
      </c>
      <c r="J74" s="9" t="s">
        <v>455</v>
      </c>
      <c r="K74" s="9" t="s">
        <v>455</v>
      </c>
      <c r="L74" s="9" t="s">
        <v>456</v>
      </c>
      <c r="M74" s="161">
        <v>1022331077</v>
      </c>
      <c r="N74" s="8" t="s">
        <v>70</v>
      </c>
      <c r="O74" s="10">
        <v>44229</v>
      </c>
      <c r="P74" s="7" t="s">
        <v>45</v>
      </c>
      <c r="Q74" s="10">
        <v>44230</v>
      </c>
      <c r="R74" s="10">
        <v>44563</v>
      </c>
      <c r="S74" s="11">
        <v>44481</v>
      </c>
      <c r="T74" s="11" t="s">
        <v>457</v>
      </c>
      <c r="U74" s="78">
        <v>19293976</v>
      </c>
      <c r="V74" s="7" t="s">
        <v>46</v>
      </c>
      <c r="W74" s="7"/>
      <c r="X74" s="7" t="s">
        <v>46</v>
      </c>
      <c r="Y74" s="7" t="s">
        <v>46</v>
      </c>
      <c r="Z74" s="11">
        <v>44563</v>
      </c>
      <c r="AA74" s="16">
        <v>79640000</v>
      </c>
      <c r="AB74" s="17">
        <v>0</v>
      </c>
      <c r="AC74" s="18">
        <f t="shared" si="1"/>
        <v>79640000</v>
      </c>
      <c r="AD74" s="31" t="s">
        <v>48</v>
      </c>
      <c r="AE74" s="9" t="s">
        <v>87</v>
      </c>
      <c r="AF74" s="8" t="s">
        <v>458</v>
      </c>
      <c r="AG74" s="12" t="s">
        <v>459</v>
      </c>
      <c r="AH74" s="12" t="s">
        <v>90</v>
      </c>
      <c r="AI74" s="30">
        <v>20215420000683</v>
      </c>
    </row>
    <row r="75" spans="1:35" ht="15.75" x14ac:dyDescent="0.3">
      <c r="A75" s="7">
        <v>2022</v>
      </c>
      <c r="B75" s="7">
        <v>37</v>
      </c>
      <c r="C75" s="101" t="s">
        <v>35</v>
      </c>
      <c r="D75" s="15" t="s">
        <v>91</v>
      </c>
      <c r="E75" s="9" t="s">
        <v>66</v>
      </c>
      <c r="F75" s="8" t="s">
        <v>38</v>
      </c>
      <c r="G75" s="7" t="s">
        <v>39</v>
      </c>
      <c r="H75" s="8" t="s">
        <v>54</v>
      </c>
      <c r="I75" s="9" t="s">
        <v>460</v>
      </c>
      <c r="J75" s="9" t="s">
        <v>461</v>
      </c>
      <c r="K75" s="9" t="s">
        <v>462</v>
      </c>
      <c r="L75" s="9" t="s">
        <v>463</v>
      </c>
      <c r="M75" s="33">
        <v>1053325334</v>
      </c>
      <c r="N75" s="8" t="s">
        <v>244</v>
      </c>
      <c r="O75" s="10">
        <v>44582</v>
      </c>
      <c r="P75" s="164">
        <v>8</v>
      </c>
      <c r="Q75" s="10">
        <v>44585</v>
      </c>
      <c r="R75" s="10">
        <v>44827</v>
      </c>
      <c r="S75" s="11" t="s">
        <v>46</v>
      </c>
      <c r="T75" s="11" t="s">
        <v>46</v>
      </c>
      <c r="U75" s="78" t="s">
        <v>46</v>
      </c>
      <c r="V75" s="7" t="s">
        <v>373</v>
      </c>
      <c r="W75" s="164" t="s">
        <v>374</v>
      </c>
      <c r="X75" s="7" t="s">
        <v>46</v>
      </c>
      <c r="Y75" s="7" t="s">
        <v>46</v>
      </c>
      <c r="Z75" s="11">
        <v>44946</v>
      </c>
      <c r="AA75" s="16">
        <v>53600000</v>
      </c>
      <c r="AB75" s="17">
        <v>21663333</v>
      </c>
      <c r="AC75" s="18">
        <f t="shared" si="1"/>
        <v>75263333</v>
      </c>
      <c r="AD75" s="196" t="s">
        <v>60</v>
      </c>
      <c r="AE75" s="79" t="s">
        <v>60</v>
      </c>
      <c r="AF75" s="8" t="s">
        <v>464</v>
      </c>
      <c r="AG75" s="12" t="s">
        <v>175</v>
      </c>
      <c r="AH75" s="12" t="s">
        <v>132</v>
      </c>
      <c r="AI75" s="30" t="s">
        <v>176</v>
      </c>
    </row>
    <row r="76" spans="1:35" ht="15.75" x14ac:dyDescent="0.3">
      <c r="A76" s="7">
        <v>2021</v>
      </c>
      <c r="B76" s="7">
        <v>38</v>
      </c>
      <c r="C76" s="101" t="s">
        <v>35</v>
      </c>
      <c r="D76" s="15" t="s">
        <v>65</v>
      </c>
      <c r="E76" s="9" t="s">
        <v>66</v>
      </c>
      <c r="F76" s="8" t="s">
        <v>38</v>
      </c>
      <c r="G76" s="7" t="s">
        <v>39</v>
      </c>
      <c r="H76" s="8" t="s">
        <v>40</v>
      </c>
      <c r="I76" s="9" t="s">
        <v>465</v>
      </c>
      <c r="J76" s="9" t="s">
        <v>466</v>
      </c>
      <c r="K76" s="9" t="s">
        <v>466</v>
      </c>
      <c r="L76" s="9" t="s">
        <v>467</v>
      </c>
      <c r="M76" s="161">
        <v>1010188240</v>
      </c>
      <c r="N76" s="8" t="s">
        <v>44</v>
      </c>
      <c r="O76" s="10">
        <v>44198</v>
      </c>
      <c r="P76" s="7" t="s">
        <v>321</v>
      </c>
      <c r="Q76" s="10">
        <v>44230</v>
      </c>
      <c r="R76" s="10">
        <v>44379</v>
      </c>
      <c r="S76" s="11" t="s">
        <v>46</v>
      </c>
      <c r="T76" s="11" t="s">
        <v>46</v>
      </c>
      <c r="U76" s="78" t="s">
        <v>46</v>
      </c>
      <c r="V76" s="7" t="s">
        <v>46</v>
      </c>
      <c r="W76" s="7"/>
      <c r="X76" s="7" t="s">
        <v>46</v>
      </c>
      <c r="Y76" s="7" t="s">
        <v>46</v>
      </c>
      <c r="Z76" s="11">
        <v>44379</v>
      </c>
      <c r="AA76" s="16">
        <v>32500000</v>
      </c>
      <c r="AB76" s="17">
        <v>0</v>
      </c>
      <c r="AC76" s="18">
        <f t="shared" si="1"/>
        <v>32500000</v>
      </c>
      <c r="AD76" s="31" t="s">
        <v>47</v>
      </c>
      <c r="AE76" s="9" t="s">
        <v>48</v>
      </c>
      <c r="AF76" s="8" t="s">
        <v>468</v>
      </c>
      <c r="AG76" s="12" t="s">
        <v>74</v>
      </c>
      <c r="AH76" s="12" t="s">
        <v>69</v>
      </c>
      <c r="AI76" s="30">
        <v>20215420000683</v>
      </c>
    </row>
    <row r="77" spans="1:35" ht="15.75" x14ac:dyDescent="0.3">
      <c r="A77" s="7">
        <v>2022</v>
      </c>
      <c r="B77" s="7">
        <v>38</v>
      </c>
      <c r="C77" s="101" t="s">
        <v>35</v>
      </c>
      <c r="D77" s="15" t="s">
        <v>91</v>
      </c>
      <c r="E77" s="9" t="s">
        <v>66</v>
      </c>
      <c r="F77" s="8" t="s">
        <v>38</v>
      </c>
      <c r="G77" s="7" t="s">
        <v>39</v>
      </c>
      <c r="H77" s="8" t="s">
        <v>54</v>
      </c>
      <c r="I77" s="9" t="s">
        <v>460</v>
      </c>
      <c r="J77" s="9" t="s">
        <v>469</v>
      </c>
      <c r="K77" s="9" t="s">
        <v>462</v>
      </c>
      <c r="L77" s="9" t="s">
        <v>59</v>
      </c>
      <c r="M77" s="33">
        <v>1071302968</v>
      </c>
      <c r="N77" s="8" t="s">
        <v>244</v>
      </c>
      <c r="O77" s="10">
        <v>44581</v>
      </c>
      <c r="P77" s="164">
        <v>8</v>
      </c>
      <c r="Q77" s="10">
        <v>44586</v>
      </c>
      <c r="R77" s="10">
        <v>44828</v>
      </c>
      <c r="S77" s="11" t="s">
        <v>46</v>
      </c>
      <c r="T77" s="11" t="s">
        <v>46</v>
      </c>
      <c r="U77" s="78" t="s">
        <v>46</v>
      </c>
      <c r="V77" s="7" t="s">
        <v>470</v>
      </c>
      <c r="W77" s="164" t="s">
        <v>471</v>
      </c>
      <c r="X77" s="7" t="s">
        <v>46</v>
      </c>
      <c r="Y77" s="7" t="s">
        <v>46</v>
      </c>
      <c r="Z77" s="11">
        <v>44925</v>
      </c>
      <c r="AA77" s="16">
        <v>53600000</v>
      </c>
      <c r="AB77" s="17">
        <v>21440000</v>
      </c>
      <c r="AC77" s="18">
        <f t="shared" si="1"/>
        <v>75040000</v>
      </c>
      <c r="AD77" s="196" t="s">
        <v>60</v>
      </c>
      <c r="AE77" s="79" t="s">
        <v>60</v>
      </c>
      <c r="AF77" s="8" t="s">
        <v>464</v>
      </c>
      <c r="AG77" s="12" t="s">
        <v>175</v>
      </c>
      <c r="AH77" s="12" t="s">
        <v>132</v>
      </c>
      <c r="AI77" s="30" t="s">
        <v>176</v>
      </c>
    </row>
    <row r="78" spans="1:35" ht="15.75" x14ac:dyDescent="0.3">
      <c r="A78" s="7">
        <v>2021</v>
      </c>
      <c r="B78" s="7">
        <v>39</v>
      </c>
      <c r="C78" s="101" t="s">
        <v>35</v>
      </c>
      <c r="D78" s="15" t="s">
        <v>65</v>
      </c>
      <c r="E78" s="9" t="s">
        <v>66</v>
      </c>
      <c r="F78" s="8" t="s">
        <v>38</v>
      </c>
      <c r="G78" s="7" t="s">
        <v>39</v>
      </c>
      <c r="H78" s="8" t="s">
        <v>40</v>
      </c>
      <c r="I78" s="9" t="s">
        <v>472</v>
      </c>
      <c r="J78" s="9" t="s">
        <v>473</v>
      </c>
      <c r="K78" s="9" t="s">
        <v>473</v>
      </c>
      <c r="L78" s="9" t="s">
        <v>474</v>
      </c>
      <c r="M78" s="161">
        <v>1013594413</v>
      </c>
      <c r="N78" s="8" t="s">
        <v>44</v>
      </c>
      <c r="O78" s="10">
        <v>44229</v>
      </c>
      <c r="P78" s="7" t="s">
        <v>45</v>
      </c>
      <c r="Q78" s="10">
        <v>44229</v>
      </c>
      <c r="R78" s="10">
        <v>44562</v>
      </c>
      <c r="S78" s="11" t="s">
        <v>46</v>
      </c>
      <c r="T78" s="11" t="s">
        <v>46</v>
      </c>
      <c r="U78" s="78" t="s">
        <v>46</v>
      </c>
      <c r="V78" s="7" t="s">
        <v>46</v>
      </c>
      <c r="W78" s="7"/>
      <c r="X78" s="7" t="s">
        <v>46</v>
      </c>
      <c r="Y78" s="7" t="s">
        <v>46</v>
      </c>
      <c r="Z78" s="11">
        <v>44562</v>
      </c>
      <c r="AA78" s="16">
        <v>55000000</v>
      </c>
      <c r="AB78" s="17">
        <v>0</v>
      </c>
      <c r="AC78" s="18">
        <f t="shared" si="1"/>
        <v>55000000</v>
      </c>
      <c r="AD78" s="31" t="s">
        <v>48</v>
      </c>
      <c r="AE78" s="9" t="s">
        <v>98</v>
      </c>
      <c r="AF78" s="8" t="s">
        <v>475</v>
      </c>
      <c r="AG78" s="12" t="s">
        <v>89</v>
      </c>
      <c r="AH78" s="12" t="s">
        <v>90</v>
      </c>
      <c r="AI78" s="30">
        <v>20215420000683</v>
      </c>
    </row>
    <row r="79" spans="1:35" ht="15.75" x14ac:dyDescent="0.3">
      <c r="A79" s="7">
        <v>2022</v>
      </c>
      <c r="B79" s="7">
        <v>39</v>
      </c>
      <c r="C79" s="101" t="s">
        <v>35</v>
      </c>
      <c r="D79" s="15" t="s">
        <v>91</v>
      </c>
      <c r="E79" s="9" t="s">
        <v>66</v>
      </c>
      <c r="F79" s="8" t="s">
        <v>38</v>
      </c>
      <c r="G79" s="7" t="s">
        <v>39</v>
      </c>
      <c r="H79" s="8" t="s">
        <v>54</v>
      </c>
      <c r="I79" s="9" t="s">
        <v>476</v>
      </c>
      <c r="J79" s="9" t="s">
        <v>477</v>
      </c>
      <c r="K79" s="9" t="s">
        <v>478</v>
      </c>
      <c r="L79" s="9" t="s">
        <v>479</v>
      </c>
      <c r="M79" s="33">
        <v>79757666</v>
      </c>
      <c r="N79" s="8" t="s">
        <v>171</v>
      </c>
      <c r="O79" s="10">
        <v>44581</v>
      </c>
      <c r="P79" s="164">
        <v>11</v>
      </c>
      <c r="Q79" s="10">
        <v>44583</v>
      </c>
      <c r="R79" s="10">
        <v>44916</v>
      </c>
      <c r="S79" s="11" t="s">
        <v>46</v>
      </c>
      <c r="T79" s="11" t="s">
        <v>46</v>
      </c>
      <c r="U79" s="78" t="s">
        <v>46</v>
      </c>
      <c r="V79" s="7" t="s">
        <v>480</v>
      </c>
      <c r="W79" s="164">
        <v>12</v>
      </c>
      <c r="X79" s="7">
        <v>44916</v>
      </c>
      <c r="Y79" s="7">
        <v>44922</v>
      </c>
      <c r="Z79" s="11">
        <v>44954</v>
      </c>
      <c r="AA79" s="16">
        <v>28098400</v>
      </c>
      <c r="AB79" s="17">
        <v>2554400</v>
      </c>
      <c r="AC79" s="18">
        <f t="shared" si="1"/>
        <v>30652800</v>
      </c>
      <c r="AD79" s="196" t="s">
        <v>60</v>
      </c>
      <c r="AE79" s="79" t="s">
        <v>60</v>
      </c>
      <c r="AF79" s="8" t="s">
        <v>481</v>
      </c>
      <c r="AG79" s="12" t="s">
        <v>482</v>
      </c>
      <c r="AH79" s="12" t="s">
        <v>483</v>
      </c>
      <c r="AI79" s="30" t="s">
        <v>484</v>
      </c>
    </row>
    <row r="80" spans="1:35" ht="15.75" x14ac:dyDescent="0.3">
      <c r="A80" s="7">
        <v>2021</v>
      </c>
      <c r="B80" s="7">
        <v>40</v>
      </c>
      <c r="C80" s="101" t="s">
        <v>35</v>
      </c>
      <c r="D80" s="15" t="s">
        <v>65</v>
      </c>
      <c r="E80" s="9" t="s">
        <v>66</v>
      </c>
      <c r="F80" s="8" t="s">
        <v>38</v>
      </c>
      <c r="G80" s="7" t="s">
        <v>39</v>
      </c>
      <c r="H80" s="8" t="s">
        <v>40</v>
      </c>
      <c r="I80" s="9" t="s">
        <v>485</v>
      </c>
      <c r="J80" s="9" t="s">
        <v>486</v>
      </c>
      <c r="K80" s="9" t="s">
        <v>486</v>
      </c>
      <c r="L80" s="9" t="s">
        <v>487</v>
      </c>
      <c r="M80" s="161">
        <v>52835719</v>
      </c>
      <c r="N80" s="8" t="s">
        <v>44</v>
      </c>
      <c r="O80" s="10">
        <v>44229</v>
      </c>
      <c r="P80" s="7" t="s">
        <v>45</v>
      </c>
      <c r="Q80" s="10">
        <v>44229</v>
      </c>
      <c r="R80" s="10">
        <v>44577</v>
      </c>
      <c r="S80" s="11" t="s">
        <v>46</v>
      </c>
      <c r="T80" s="11" t="s">
        <v>46</v>
      </c>
      <c r="U80" s="78" t="s">
        <v>46</v>
      </c>
      <c r="V80" s="7" t="s">
        <v>188</v>
      </c>
      <c r="W80" s="7"/>
      <c r="X80" s="7" t="s">
        <v>46</v>
      </c>
      <c r="Y80" s="7" t="s">
        <v>46</v>
      </c>
      <c r="Z80" s="11">
        <v>44577</v>
      </c>
      <c r="AA80" s="16">
        <v>94600000</v>
      </c>
      <c r="AB80" s="17">
        <v>4300000</v>
      </c>
      <c r="AC80" s="18">
        <f t="shared" si="1"/>
        <v>98900000</v>
      </c>
      <c r="AD80" s="31" t="s">
        <v>48</v>
      </c>
      <c r="AE80" s="9" t="s">
        <v>98</v>
      </c>
      <c r="AF80" s="8" t="s">
        <v>488</v>
      </c>
      <c r="AG80" s="12" t="s">
        <v>74</v>
      </c>
      <c r="AH80" s="12" t="s">
        <v>75</v>
      </c>
      <c r="AI80" s="30">
        <v>20215420000683</v>
      </c>
    </row>
    <row r="81" spans="1:35" ht="15.75" x14ac:dyDescent="0.3">
      <c r="A81" s="7">
        <v>2022</v>
      </c>
      <c r="B81" s="7">
        <v>40</v>
      </c>
      <c r="C81" s="101" t="s">
        <v>35</v>
      </c>
      <c r="D81" s="15" t="s">
        <v>91</v>
      </c>
      <c r="E81" s="9" t="s">
        <v>66</v>
      </c>
      <c r="F81" s="8" t="s">
        <v>38</v>
      </c>
      <c r="G81" s="7" t="s">
        <v>39</v>
      </c>
      <c r="H81" s="8" t="s">
        <v>54</v>
      </c>
      <c r="I81" s="9" t="s">
        <v>489</v>
      </c>
      <c r="J81" s="9" t="s">
        <v>490</v>
      </c>
      <c r="K81" s="9" t="s">
        <v>491</v>
      </c>
      <c r="L81" s="9" t="s">
        <v>132</v>
      </c>
      <c r="M81" s="33">
        <v>80768178</v>
      </c>
      <c r="N81" s="8" t="s">
        <v>144</v>
      </c>
      <c r="O81" s="10">
        <v>44580</v>
      </c>
      <c r="P81" s="164">
        <v>8</v>
      </c>
      <c r="Q81" s="10">
        <v>44582</v>
      </c>
      <c r="R81" s="10">
        <v>44824</v>
      </c>
      <c r="S81" s="11" t="s">
        <v>46</v>
      </c>
      <c r="T81" s="11" t="s">
        <v>46</v>
      </c>
      <c r="U81" s="78" t="s">
        <v>46</v>
      </c>
      <c r="V81" s="7" t="s">
        <v>245</v>
      </c>
      <c r="W81" s="164">
        <v>12</v>
      </c>
      <c r="X81" s="7" t="s">
        <v>46</v>
      </c>
      <c r="Y81" s="7" t="s">
        <v>46</v>
      </c>
      <c r="Z81" s="11">
        <v>44946</v>
      </c>
      <c r="AA81" s="16">
        <v>78400000</v>
      </c>
      <c r="AB81" s="17">
        <f>32666667+6533333</f>
        <v>39200000</v>
      </c>
      <c r="AC81" s="18">
        <f t="shared" si="1"/>
        <v>117600000</v>
      </c>
      <c r="AD81" s="196" t="s">
        <v>60</v>
      </c>
      <c r="AE81" s="79" t="s">
        <v>60</v>
      </c>
      <c r="AF81" s="8" t="s">
        <v>492</v>
      </c>
      <c r="AG81" s="12" t="s">
        <v>493</v>
      </c>
      <c r="AH81" s="12" t="s">
        <v>75</v>
      </c>
      <c r="AI81" s="30" t="s">
        <v>272</v>
      </c>
    </row>
    <row r="82" spans="1:35" ht="15.75" x14ac:dyDescent="0.3">
      <c r="A82" s="7">
        <v>2021</v>
      </c>
      <c r="B82" s="7">
        <v>41</v>
      </c>
      <c r="C82" s="101" t="s">
        <v>35</v>
      </c>
      <c r="D82" s="15" t="s">
        <v>65</v>
      </c>
      <c r="E82" s="9" t="s">
        <v>66</v>
      </c>
      <c r="F82" s="8" t="s">
        <v>38</v>
      </c>
      <c r="G82" s="7" t="s">
        <v>39</v>
      </c>
      <c r="H82" s="8" t="s">
        <v>40</v>
      </c>
      <c r="I82" s="9" t="s">
        <v>494</v>
      </c>
      <c r="J82" s="9" t="s">
        <v>495</v>
      </c>
      <c r="K82" s="9" t="s">
        <v>495</v>
      </c>
      <c r="L82" s="9" t="s">
        <v>496</v>
      </c>
      <c r="M82" s="161">
        <v>1049609449</v>
      </c>
      <c r="N82" s="8" t="s">
        <v>250</v>
      </c>
      <c r="O82" s="10">
        <v>44229</v>
      </c>
      <c r="P82" s="7" t="s">
        <v>45</v>
      </c>
      <c r="Q82" s="10">
        <v>44230</v>
      </c>
      <c r="R82" s="10">
        <v>44563</v>
      </c>
      <c r="S82" s="11" t="s">
        <v>46</v>
      </c>
      <c r="T82" s="11" t="s">
        <v>46</v>
      </c>
      <c r="U82" s="78" t="s">
        <v>46</v>
      </c>
      <c r="V82" s="7" t="s">
        <v>46</v>
      </c>
      <c r="W82" s="7"/>
      <c r="X82" s="7" t="s">
        <v>46</v>
      </c>
      <c r="Y82" s="7" t="s">
        <v>46</v>
      </c>
      <c r="Z82" s="11">
        <v>44563</v>
      </c>
      <c r="AA82" s="16">
        <v>71500000</v>
      </c>
      <c r="AB82" s="17">
        <v>0</v>
      </c>
      <c r="AC82" s="18">
        <f t="shared" si="1"/>
        <v>71500000</v>
      </c>
      <c r="AD82" s="31" t="s">
        <v>48</v>
      </c>
      <c r="AE82" s="9" t="s">
        <v>98</v>
      </c>
      <c r="AF82" s="8" t="s">
        <v>497</v>
      </c>
      <c r="AG82" s="12" t="s">
        <v>380</v>
      </c>
      <c r="AH82" s="12" t="s">
        <v>498</v>
      </c>
      <c r="AI82" s="30">
        <v>20215420000703</v>
      </c>
    </row>
    <row r="83" spans="1:35" ht="15.75" x14ac:dyDescent="0.3">
      <c r="A83" s="7">
        <v>2022</v>
      </c>
      <c r="B83" s="7">
        <v>41</v>
      </c>
      <c r="C83" s="101" t="s">
        <v>35</v>
      </c>
      <c r="D83" s="15" t="s">
        <v>91</v>
      </c>
      <c r="E83" s="9" t="s">
        <v>66</v>
      </c>
      <c r="F83" s="8" t="s">
        <v>38</v>
      </c>
      <c r="G83" s="7" t="s">
        <v>39</v>
      </c>
      <c r="H83" s="8" t="s">
        <v>54</v>
      </c>
      <c r="I83" s="9" t="s">
        <v>499</v>
      </c>
      <c r="J83" s="9" t="s">
        <v>500</v>
      </c>
      <c r="K83" s="9" t="s">
        <v>501</v>
      </c>
      <c r="L83" s="9" t="s">
        <v>299</v>
      </c>
      <c r="M83" s="33">
        <v>79906188</v>
      </c>
      <c r="N83" s="8" t="s">
        <v>192</v>
      </c>
      <c r="O83" s="10">
        <v>44582</v>
      </c>
      <c r="P83" s="164">
        <v>6</v>
      </c>
      <c r="Q83" s="10">
        <v>44586</v>
      </c>
      <c r="R83" s="10">
        <v>44766</v>
      </c>
      <c r="S83" s="11" t="s">
        <v>46</v>
      </c>
      <c r="T83" s="11" t="s">
        <v>46</v>
      </c>
      <c r="U83" s="78" t="s">
        <v>46</v>
      </c>
      <c r="V83" s="7" t="s">
        <v>46</v>
      </c>
      <c r="W83" s="164">
        <v>6</v>
      </c>
      <c r="X83" s="7" t="s">
        <v>46</v>
      </c>
      <c r="Y83" s="7" t="s">
        <v>46</v>
      </c>
      <c r="Z83" s="11">
        <v>44766</v>
      </c>
      <c r="AA83" s="16">
        <v>51170400</v>
      </c>
      <c r="AB83" s="17">
        <v>0</v>
      </c>
      <c r="AC83" s="18">
        <f t="shared" si="1"/>
        <v>51170400</v>
      </c>
      <c r="AD83" s="196" t="s">
        <v>60</v>
      </c>
      <c r="AE83" s="79" t="s">
        <v>60</v>
      </c>
      <c r="AF83" s="8" t="s">
        <v>502</v>
      </c>
      <c r="AG83" s="12" t="s">
        <v>175</v>
      </c>
      <c r="AH83" s="12" t="s">
        <v>132</v>
      </c>
      <c r="AI83" s="30" t="s">
        <v>503</v>
      </c>
    </row>
    <row r="84" spans="1:35" ht="15.75" x14ac:dyDescent="0.3">
      <c r="A84" s="7">
        <v>2021</v>
      </c>
      <c r="B84" s="7">
        <v>42</v>
      </c>
      <c r="C84" s="101" t="s">
        <v>35</v>
      </c>
      <c r="D84" s="15" t="s">
        <v>65</v>
      </c>
      <c r="E84" s="9" t="s">
        <v>66</v>
      </c>
      <c r="F84" s="8" t="s">
        <v>38</v>
      </c>
      <c r="G84" s="7" t="s">
        <v>39</v>
      </c>
      <c r="H84" s="8" t="s">
        <v>40</v>
      </c>
      <c r="I84" s="9" t="s">
        <v>504</v>
      </c>
      <c r="J84" s="9" t="s">
        <v>505</v>
      </c>
      <c r="K84" s="9" t="s">
        <v>505</v>
      </c>
      <c r="L84" s="9" t="s">
        <v>506</v>
      </c>
      <c r="M84" s="161">
        <v>19146896</v>
      </c>
      <c r="N84" s="8" t="s">
        <v>250</v>
      </c>
      <c r="O84" s="10">
        <v>44235</v>
      </c>
      <c r="P84" s="7" t="s">
        <v>45</v>
      </c>
      <c r="Q84" s="10">
        <v>44243</v>
      </c>
      <c r="R84" s="10">
        <v>44576</v>
      </c>
      <c r="S84" s="11" t="s">
        <v>46</v>
      </c>
      <c r="T84" s="11" t="s">
        <v>46</v>
      </c>
      <c r="U84" s="78" t="s">
        <v>46</v>
      </c>
      <c r="V84" s="7" t="s">
        <v>46</v>
      </c>
      <c r="W84" s="7"/>
      <c r="X84" s="7" t="s">
        <v>46</v>
      </c>
      <c r="Y84" s="7" t="s">
        <v>46</v>
      </c>
      <c r="Z84" s="11">
        <v>44576</v>
      </c>
      <c r="AA84" s="16">
        <v>26618667</v>
      </c>
      <c r="AB84" s="17">
        <v>0</v>
      </c>
      <c r="AC84" s="18">
        <f t="shared" si="1"/>
        <v>26618667</v>
      </c>
      <c r="AD84" s="31" t="s">
        <v>47</v>
      </c>
      <c r="AE84" s="9" t="s">
        <v>98</v>
      </c>
      <c r="AF84" s="8" t="s">
        <v>507</v>
      </c>
      <c r="AG84" s="12" t="s">
        <v>432</v>
      </c>
      <c r="AH84" s="12" t="s">
        <v>433</v>
      </c>
      <c r="AI84" s="30">
        <v>20215420004423</v>
      </c>
    </row>
    <row r="85" spans="1:35" ht="15.75" x14ac:dyDescent="0.3">
      <c r="A85" s="7">
        <v>2022</v>
      </c>
      <c r="B85" s="7">
        <v>42</v>
      </c>
      <c r="C85" s="101" t="s">
        <v>35</v>
      </c>
      <c r="D85" s="15" t="s">
        <v>91</v>
      </c>
      <c r="E85" s="9" t="s">
        <v>66</v>
      </c>
      <c r="F85" s="8" t="s">
        <v>38</v>
      </c>
      <c r="G85" s="7" t="s">
        <v>39</v>
      </c>
      <c r="H85" s="8" t="s">
        <v>54</v>
      </c>
      <c r="I85" s="9" t="s">
        <v>508</v>
      </c>
      <c r="J85" s="9" t="s">
        <v>509</v>
      </c>
      <c r="K85" s="9" t="s">
        <v>510</v>
      </c>
      <c r="L85" s="9" t="s">
        <v>299</v>
      </c>
      <c r="M85" s="33">
        <v>79906188</v>
      </c>
      <c r="N85" s="8" t="s">
        <v>171</v>
      </c>
      <c r="O85" s="10">
        <v>44579</v>
      </c>
      <c r="P85" s="164">
        <v>11</v>
      </c>
      <c r="Q85" s="10">
        <v>44582</v>
      </c>
      <c r="R85" s="10">
        <v>44915</v>
      </c>
      <c r="S85" s="11">
        <v>44781</v>
      </c>
      <c r="T85" s="11" t="s">
        <v>511</v>
      </c>
      <c r="U85" s="78">
        <v>1032451121</v>
      </c>
      <c r="V85" s="7" t="s">
        <v>157</v>
      </c>
      <c r="W85" s="164" t="s">
        <v>158</v>
      </c>
      <c r="X85" s="7" t="s">
        <v>46</v>
      </c>
      <c r="Y85" s="7" t="s">
        <v>46</v>
      </c>
      <c r="Z85" s="11">
        <v>44956</v>
      </c>
      <c r="AA85" s="16">
        <v>85844000</v>
      </c>
      <c r="AB85" s="17">
        <v>10405333</v>
      </c>
      <c r="AC85" s="18">
        <f t="shared" si="1"/>
        <v>96249333</v>
      </c>
      <c r="AD85" s="196" t="s">
        <v>60</v>
      </c>
      <c r="AE85" s="79" t="s">
        <v>60</v>
      </c>
      <c r="AF85" s="8" t="s">
        <v>512</v>
      </c>
      <c r="AG85" s="12" t="s">
        <v>493</v>
      </c>
      <c r="AH85" s="12" t="s">
        <v>132</v>
      </c>
      <c r="AI85" s="30" t="s">
        <v>503</v>
      </c>
    </row>
    <row r="86" spans="1:35" ht="15.75" x14ac:dyDescent="0.3">
      <c r="A86" s="7">
        <v>2021</v>
      </c>
      <c r="B86" s="7">
        <v>43</v>
      </c>
      <c r="C86" s="101" t="s">
        <v>35</v>
      </c>
      <c r="D86" s="15" t="s">
        <v>65</v>
      </c>
      <c r="E86" s="9" t="s">
        <v>66</v>
      </c>
      <c r="F86" s="8" t="s">
        <v>38</v>
      </c>
      <c r="G86" s="7" t="s">
        <v>39</v>
      </c>
      <c r="H86" s="8" t="s">
        <v>40</v>
      </c>
      <c r="I86" s="9" t="s">
        <v>513</v>
      </c>
      <c r="J86" s="9" t="s">
        <v>514</v>
      </c>
      <c r="K86" s="9" t="s">
        <v>514</v>
      </c>
      <c r="L86" s="9" t="s">
        <v>515</v>
      </c>
      <c r="M86" s="161">
        <v>1015394640</v>
      </c>
      <c r="N86" s="8" t="s">
        <v>165</v>
      </c>
      <c r="O86" s="10">
        <v>44229</v>
      </c>
      <c r="P86" s="7" t="s">
        <v>45</v>
      </c>
      <c r="Q86" s="10">
        <v>44230</v>
      </c>
      <c r="R86" s="10">
        <v>44563</v>
      </c>
      <c r="S86" s="11" t="s">
        <v>46</v>
      </c>
      <c r="T86" s="11" t="s">
        <v>46</v>
      </c>
      <c r="U86" s="78" t="s">
        <v>46</v>
      </c>
      <c r="V86" s="7" t="s">
        <v>46</v>
      </c>
      <c r="W86" s="7"/>
      <c r="X86" s="7" t="s">
        <v>46</v>
      </c>
      <c r="Y86" s="7" t="s">
        <v>46</v>
      </c>
      <c r="Z86" s="11">
        <v>44563</v>
      </c>
      <c r="AA86" s="16">
        <v>91080000</v>
      </c>
      <c r="AB86" s="17">
        <v>0</v>
      </c>
      <c r="AC86" s="18">
        <f t="shared" si="1"/>
        <v>91080000</v>
      </c>
      <c r="AD86" s="31" t="s">
        <v>48</v>
      </c>
      <c r="AE86" s="9" t="s">
        <v>98</v>
      </c>
      <c r="AF86" s="8" t="s">
        <v>516</v>
      </c>
      <c r="AG86" s="12" t="s">
        <v>286</v>
      </c>
      <c r="AH86" s="12" t="s">
        <v>132</v>
      </c>
      <c r="AI86" s="30">
        <v>20215420000683</v>
      </c>
    </row>
    <row r="87" spans="1:35" ht="15.75" x14ac:dyDescent="0.3">
      <c r="A87" s="7">
        <v>2022</v>
      </c>
      <c r="B87" s="7">
        <v>43</v>
      </c>
      <c r="C87" s="101" t="s">
        <v>35</v>
      </c>
      <c r="D87" s="15" t="s">
        <v>91</v>
      </c>
      <c r="E87" s="9" t="s">
        <v>66</v>
      </c>
      <c r="F87" s="8" t="s">
        <v>38</v>
      </c>
      <c r="G87" s="7" t="s">
        <v>39</v>
      </c>
      <c r="H87" s="8" t="s">
        <v>54</v>
      </c>
      <c r="I87" s="9" t="s">
        <v>517</v>
      </c>
      <c r="J87" s="9" t="s">
        <v>518</v>
      </c>
      <c r="K87" s="9" t="s">
        <v>519</v>
      </c>
      <c r="L87" s="9" t="s">
        <v>520</v>
      </c>
      <c r="M87" s="33">
        <v>1023901829</v>
      </c>
      <c r="N87" s="8" t="s">
        <v>144</v>
      </c>
      <c r="O87" s="10">
        <v>44580</v>
      </c>
      <c r="P87" s="164">
        <v>11</v>
      </c>
      <c r="Q87" s="10">
        <v>44587</v>
      </c>
      <c r="R87" s="10">
        <v>45017</v>
      </c>
      <c r="S87" s="11">
        <v>44896</v>
      </c>
      <c r="T87" s="11" t="s">
        <v>521</v>
      </c>
      <c r="U87" s="78">
        <v>1052389187</v>
      </c>
      <c r="V87" s="7" t="s">
        <v>46</v>
      </c>
      <c r="W87" s="164">
        <v>11</v>
      </c>
      <c r="X87" s="7">
        <v>44599</v>
      </c>
      <c r="Y87" s="7">
        <v>44693</v>
      </c>
      <c r="Z87" s="11">
        <v>45017</v>
      </c>
      <c r="AA87" s="16">
        <v>73645000</v>
      </c>
      <c r="AB87" s="17"/>
      <c r="AC87" s="18">
        <f t="shared" si="1"/>
        <v>73645000</v>
      </c>
      <c r="AD87" s="31" t="s">
        <v>48</v>
      </c>
      <c r="AE87" s="79" t="s">
        <v>87</v>
      </c>
      <c r="AF87" s="8" t="s">
        <v>522</v>
      </c>
      <c r="AG87" s="12" t="s">
        <v>330</v>
      </c>
      <c r="AH87" s="12" t="s">
        <v>523</v>
      </c>
      <c r="AI87" s="30" t="s">
        <v>524</v>
      </c>
    </row>
    <row r="88" spans="1:35" ht="15.75" x14ac:dyDescent="0.3">
      <c r="A88" s="7">
        <v>2021</v>
      </c>
      <c r="B88" s="7">
        <v>44</v>
      </c>
      <c r="C88" s="101" t="s">
        <v>35</v>
      </c>
      <c r="D88" s="15" t="s">
        <v>65</v>
      </c>
      <c r="E88" s="9" t="s">
        <v>66</v>
      </c>
      <c r="F88" s="8" t="s">
        <v>38</v>
      </c>
      <c r="G88" s="7" t="s">
        <v>39</v>
      </c>
      <c r="H88" s="8" t="s">
        <v>40</v>
      </c>
      <c r="I88" s="9" t="s">
        <v>525</v>
      </c>
      <c r="J88" s="9" t="s">
        <v>526</v>
      </c>
      <c r="K88" s="9" t="s">
        <v>526</v>
      </c>
      <c r="L88" s="9" t="s">
        <v>527</v>
      </c>
      <c r="M88" s="161">
        <v>37270160</v>
      </c>
      <c r="N88" s="8" t="s">
        <v>165</v>
      </c>
      <c r="O88" s="10">
        <v>44229</v>
      </c>
      <c r="P88" s="7" t="s">
        <v>321</v>
      </c>
      <c r="Q88" s="10">
        <v>44230</v>
      </c>
      <c r="R88" s="10">
        <v>44379</v>
      </c>
      <c r="S88" s="11" t="s">
        <v>46</v>
      </c>
      <c r="T88" s="11" t="s">
        <v>46</v>
      </c>
      <c r="U88" s="78" t="s">
        <v>46</v>
      </c>
      <c r="V88" s="7" t="s">
        <v>322</v>
      </c>
      <c r="W88" s="7"/>
      <c r="X88" s="7" t="s">
        <v>46</v>
      </c>
      <c r="Y88" s="7" t="s">
        <v>46</v>
      </c>
      <c r="Z88" s="11">
        <v>44441</v>
      </c>
      <c r="AA88" s="16">
        <v>28500000</v>
      </c>
      <c r="AB88" s="17">
        <v>11400000</v>
      </c>
      <c r="AC88" s="18">
        <f t="shared" si="1"/>
        <v>39900000</v>
      </c>
      <c r="AD88" s="31" t="s">
        <v>48</v>
      </c>
      <c r="AE88" s="9" t="s">
        <v>98</v>
      </c>
      <c r="AF88" s="8" t="s">
        <v>528</v>
      </c>
      <c r="AG88" s="12" t="s">
        <v>160</v>
      </c>
      <c r="AH88" s="12" t="s">
        <v>69</v>
      </c>
      <c r="AI88" s="30">
        <v>20215420000683</v>
      </c>
    </row>
    <row r="89" spans="1:35" ht="15.75" x14ac:dyDescent="0.3">
      <c r="A89" s="7">
        <v>2022</v>
      </c>
      <c r="B89" s="7">
        <v>44</v>
      </c>
      <c r="C89" s="101" t="s">
        <v>35</v>
      </c>
      <c r="D89" s="15" t="s">
        <v>91</v>
      </c>
      <c r="E89" s="9" t="s">
        <v>66</v>
      </c>
      <c r="F89" s="8" t="s">
        <v>38</v>
      </c>
      <c r="G89" s="7" t="s">
        <v>39</v>
      </c>
      <c r="H89" s="8" t="s">
        <v>54</v>
      </c>
      <c r="I89" s="9" t="s">
        <v>529</v>
      </c>
      <c r="J89" s="9" t="s">
        <v>530</v>
      </c>
      <c r="K89" s="9" t="s">
        <v>531</v>
      </c>
      <c r="L89" s="9" t="s">
        <v>532</v>
      </c>
      <c r="M89" s="33">
        <v>1023862594</v>
      </c>
      <c r="N89" s="8" t="s">
        <v>170</v>
      </c>
      <c r="O89" s="10">
        <v>44585</v>
      </c>
      <c r="P89" s="164">
        <v>8</v>
      </c>
      <c r="Q89" s="10">
        <v>44589</v>
      </c>
      <c r="R89" s="10">
        <v>44831</v>
      </c>
      <c r="S89" s="11" t="s">
        <v>46</v>
      </c>
      <c r="T89" s="11" t="s">
        <v>46</v>
      </c>
      <c r="U89" s="78" t="s">
        <v>46</v>
      </c>
      <c r="V89" s="7" t="s">
        <v>46</v>
      </c>
      <c r="W89" s="164">
        <v>8</v>
      </c>
      <c r="X89" s="7" t="s">
        <v>46</v>
      </c>
      <c r="Y89" s="7" t="s">
        <v>46</v>
      </c>
      <c r="Z89" s="11">
        <v>44831</v>
      </c>
      <c r="AA89" s="16">
        <v>29664000</v>
      </c>
      <c r="AB89" s="17">
        <v>0</v>
      </c>
      <c r="AC89" s="18">
        <f t="shared" si="1"/>
        <v>29664000</v>
      </c>
      <c r="AD89" s="196" t="s">
        <v>60</v>
      </c>
      <c r="AE89" s="79" t="s">
        <v>60</v>
      </c>
      <c r="AF89" s="8" t="s">
        <v>533</v>
      </c>
      <c r="AG89" s="12" t="s">
        <v>302</v>
      </c>
      <c r="AH89" s="12" t="s">
        <v>303</v>
      </c>
      <c r="AI89" s="30" t="s">
        <v>304</v>
      </c>
    </row>
    <row r="90" spans="1:35" ht="15.75" x14ac:dyDescent="0.3">
      <c r="A90" s="7">
        <v>2021</v>
      </c>
      <c r="B90" s="7">
        <v>45</v>
      </c>
      <c r="C90" s="101" t="s">
        <v>35</v>
      </c>
      <c r="D90" s="15" t="s">
        <v>65</v>
      </c>
      <c r="E90" s="9" t="s">
        <v>66</v>
      </c>
      <c r="F90" s="8" t="s">
        <v>38</v>
      </c>
      <c r="G90" s="7" t="s">
        <v>534</v>
      </c>
      <c r="H90" s="8" t="s">
        <v>40</v>
      </c>
      <c r="I90" s="9" t="s">
        <v>535</v>
      </c>
      <c r="J90" s="9" t="s">
        <v>536</v>
      </c>
      <c r="K90" s="9" t="s">
        <v>536</v>
      </c>
      <c r="L90" s="9" t="s">
        <v>537</v>
      </c>
      <c r="M90" s="161">
        <v>52539945</v>
      </c>
      <c r="N90" s="8" t="s">
        <v>137</v>
      </c>
      <c r="O90" s="10">
        <v>44229</v>
      </c>
      <c r="P90" s="7" t="s">
        <v>45</v>
      </c>
      <c r="Q90" s="10">
        <v>44230</v>
      </c>
      <c r="R90" s="10">
        <v>44563</v>
      </c>
      <c r="S90" s="11" t="s">
        <v>46</v>
      </c>
      <c r="T90" s="11" t="s">
        <v>46</v>
      </c>
      <c r="U90" s="78" t="s">
        <v>46</v>
      </c>
      <c r="V90" s="7" t="s">
        <v>46</v>
      </c>
      <c r="W90" s="7"/>
      <c r="X90" s="7" t="s">
        <v>46</v>
      </c>
      <c r="Y90" s="7" t="s">
        <v>46</v>
      </c>
      <c r="Z90" s="11">
        <v>44563</v>
      </c>
      <c r="AA90" s="16">
        <v>26400000</v>
      </c>
      <c r="AB90" s="17">
        <v>0</v>
      </c>
      <c r="AC90" s="18">
        <f t="shared" si="1"/>
        <v>26400000</v>
      </c>
      <c r="AD90" s="31" t="s">
        <v>48</v>
      </c>
      <c r="AE90" s="9" t="s">
        <v>98</v>
      </c>
      <c r="AF90" s="8" t="s">
        <v>538</v>
      </c>
      <c r="AG90" s="12" t="s">
        <v>432</v>
      </c>
      <c r="AH90" s="12" t="s">
        <v>433</v>
      </c>
      <c r="AI90" s="30">
        <v>20215420004423</v>
      </c>
    </row>
    <row r="91" spans="1:35" ht="28.5" x14ac:dyDescent="0.3">
      <c r="A91" s="7">
        <v>2022</v>
      </c>
      <c r="B91" s="7">
        <v>45</v>
      </c>
      <c r="C91" s="101" t="s">
        <v>35</v>
      </c>
      <c r="D91" s="15" t="s">
        <v>539</v>
      </c>
      <c r="E91" s="9" t="s">
        <v>404</v>
      </c>
      <c r="F91" s="8" t="s">
        <v>38</v>
      </c>
      <c r="G91" s="7" t="s">
        <v>39</v>
      </c>
      <c r="H91" s="8" t="s">
        <v>54</v>
      </c>
      <c r="I91" s="9" t="s">
        <v>540</v>
      </c>
      <c r="J91" s="9" t="s">
        <v>541</v>
      </c>
      <c r="K91" s="9" t="s">
        <v>542</v>
      </c>
      <c r="L91" s="9" t="s">
        <v>543</v>
      </c>
      <c r="M91" s="33">
        <v>52725824</v>
      </c>
      <c r="N91" s="8" t="s">
        <v>170</v>
      </c>
      <c r="O91" s="10">
        <v>44589</v>
      </c>
      <c r="P91" s="164">
        <v>6</v>
      </c>
      <c r="Q91" s="10">
        <v>44596</v>
      </c>
      <c r="R91" s="10">
        <v>44776</v>
      </c>
      <c r="S91" s="11" t="s">
        <v>46</v>
      </c>
      <c r="T91" s="11" t="s">
        <v>46</v>
      </c>
      <c r="U91" s="78" t="s">
        <v>46</v>
      </c>
      <c r="V91" s="7" t="s">
        <v>46</v>
      </c>
      <c r="W91" s="164">
        <v>6</v>
      </c>
      <c r="X91" s="7" t="s">
        <v>46</v>
      </c>
      <c r="Y91" s="7" t="s">
        <v>46</v>
      </c>
      <c r="Z91" s="11">
        <v>44776</v>
      </c>
      <c r="AA91" s="16">
        <v>21000000</v>
      </c>
      <c r="AB91" s="17">
        <v>0</v>
      </c>
      <c r="AC91" s="18">
        <f t="shared" si="1"/>
        <v>21000000</v>
      </c>
      <c r="AD91" s="196" t="s">
        <v>60</v>
      </c>
      <c r="AE91" s="79" t="s">
        <v>60</v>
      </c>
      <c r="AF91" s="8" t="s">
        <v>544</v>
      </c>
      <c r="AG91" s="12" t="s">
        <v>390</v>
      </c>
      <c r="AH91" s="12" t="s">
        <v>401</v>
      </c>
      <c r="AI91" s="30" t="s">
        <v>402</v>
      </c>
    </row>
    <row r="92" spans="1:35" ht="15.75" x14ac:dyDescent="0.3">
      <c r="A92" s="7">
        <v>2021</v>
      </c>
      <c r="B92" s="7">
        <v>46</v>
      </c>
      <c r="C92" s="101" t="s">
        <v>35</v>
      </c>
      <c r="D92" s="15" t="s">
        <v>65</v>
      </c>
      <c r="E92" s="9" t="s">
        <v>66</v>
      </c>
      <c r="F92" s="8" t="s">
        <v>38</v>
      </c>
      <c r="G92" s="7" t="s">
        <v>534</v>
      </c>
      <c r="H92" s="8" t="s">
        <v>40</v>
      </c>
      <c r="I92" s="9" t="s">
        <v>545</v>
      </c>
      <c r="J92" s="9" t="s">
        <v>546</v>
      </c>
      <c r="K92" s="9" t="s">
        <v>546</v>
      </c>
      <c r="L92" s="9" t="s">
        <v>547</v>
      </c>
      <c r="M92" s="161">
        <v>51895879</v>
      </c>
      <c r="N92" s="8" t="s">
        <v>250</v>
      </c>
      <c r="O92" s="10">
        <v>44229</v>
      </c>
      <c r="P92" s="7" t="s">
        <v>45</v>
      </c>
      <c r="Q92" s="10">
        <v>44230</v>
      </c>
      <c r="R92" s="10">
        <v>44563</v>
      </c>
      <c r="S92" s="11">
        <v>44524</v>
      </c>
      <c r="T92" s="11" t="s">
        <v>381</v>
      </c>
      <c r="U92" s="78">
        <v>52958432</v>
      </c>
      <c r="V92" s="7" t="s">
        <v>46</v>
      </c>
      <c r="W92" s="7"/>
      <c r="X92" s="7" t="s">
        <v>46</v>
      </c>
      <c r="Y92" s="7" t="s">
        <v>46</v>
      </c>
      <c r="Z92" s="11">
        <v>44563</v>
      </c>
      <c r="AA92" s="16">
        <v>88000000</v>
      </c>
      <c r="AB92" s="17">
        <v>0</v>
      </c>
      <c r="AC92" s="18">
        <f t="shared" si="1"/>
        <v>88000000</v>
      </c>
      <c r="AD92" s="31" t="s">
        <v>48</v>
      </c>
      <c r="AE92" s="9" t="s">
        <v>87</v>
      </c>
      <c r="AF92" s="8" t="s">
        <v>548</v>
      </c>
      <c r="AG92" s="12" t="s">
        <v>380</v>
      </c>
      <c r="AH92" s="12" t="s">
        <v>498</v>
      </c>
      <c r="AI92" s="30">
        <v>20215420000683</v>
      </c>
    </row>
    <row r="93" spans="1:35" ht="15.75" x14ac:dyDescent="0.3">
      <c r="A93" s="7">
        <v>2022</v>
      </c>
      <c r="B93" s="7">
        <v>46</v>
      </c>
      <c r="C93" s="101" t="s">
        <v>35</v>
      </c>
      <c r="D93" s="15" t="s">
        <v>91</v>
      </c>
      <c r="E93" s="9" t="s">
        <v>66</v>
      </c>
      <c r="F93" s="8" t="s">
        <v>38</v>
      </c>
      <c r="G93" s="7" t="s">
        <v>39</v>
      </c>
      <c r="H93" s="8" t="s">
        <v>54</v>
      </c>
      <c r="I93" s="9" t="s">
        <v>92</v>
      </c>
      <c r="J93" s="9" t="s">
        <v>549</v>
      </c>
      <c r="K93" s="9" t="s">
        <v>94</v>
      </c>
      <c r="L93" s="9" t="s">
        <v>550</v>
      </c>
      <c r="M93" s="33">
        <v>1018406237</v>
      </c>
      <c r="N93" s="8" t="s">
        <v>138</v>
      </c>
      <c r="O93" s="10">
        <v>44588</v>
      </c>
      <c r="P93" s="164">
        <v>8</v>
      </c>
      <c r="Q93" s="10">
        <v>44588</v>
      </c>
      <c r="R93" s="10">
        <v>44830</v>
      </c>
      <c r="S93" s="11" t="s">
        <v>46</v>
      </c>
      <c r="T93" s="11" t="s">
        <v>46</v>
      </c>
      <c r="U93" s="78" t="s">
        <v>46</v>
      </c>
      <c r="V93" s="7" t="s">
        <v>46</v>
      </c>
      <c r="W93" s="164">
        <v>8</v>
      </c>
      <c r="X93" s="7" t="s">
        <v>46</v>
      </c>
      <c r="Y93" s="7" t="s">
        <v>46</v>
      </c>
      <c r="Z93" s="11">
        <v>44830</v>
      </c>
      <c r="AA93" s="16">
        <v>44000000</v>
      </c>
      <c r="AB93" s="17">
        <v>0</v>
      </c>
      <c r="AC93" s="18">
        <f t="shared" si="1"/>
        <v>44000000</v>
      </c>
      <c r="AD93" s="196" t="s">
        <v>60</v>
      </c>
      <c r="AE93" s="79" t="s">
        <v>60</v>
      </c>
      <c r="AF93" s="8" t="s">
        <v>99</v>
      </c>
      <c r="AG93" s="12" t="s">
        <v>100</v>
      </c>
      <c r="AH93" s="12" t="s">
        <v>101</v>
      </c>
      <c r="AI93" s="30" t="s">
        <v>102</v>
      </c>
    </row>
    <row r="94" spans="1:35" ht="15.75" x14ac:dyDescent="0.3">
      <c r="A94" s="7">
        <v>2021</v>
      </c>
      <c r="B94" s="7">
        <v>47</v>
      </c>
      <c r="C94" s="101" t="s">
        <v>35</v>
      </c>
      <c r="D94" s="15" t="s">
        <v>65</v>
      </c>
      <c r="E94" s="9" t="s">
        <v>66</v>
      </c>
      <c r="F94" s="8" t="s">
        <v>38</v>
      </c>
      <c r="G94" s="7" t="s">
        <v>534</v>
      </c>
      <c r="H94" s="8" t="s">
        <v>40</v>
      </c>
      <c r="I94" s="9" t="s">
        <v>551</v>
      </c>
      <c r="J94" s="9" t="s">
        <v>552</v>
      </c>
      <c r="K94" s="9" t="s">
        <v>552</v>
      </c>
      <c r="L94" s="9" t="s">
        <v>553</v>
      </c>
      <c r="M94" s="161">
        <v>1022967264</v>
      </c>
      <c r="N94" s="8" t="s">
        <v>165</v>
      </c>
      <c r="O94" s="10">
        <v>44230</v>
      </c>
      <c r="P94" s="7" t="s">
        <v>554</v>
      </c>
      <c r="Q94" s="10">
        <v>44231</v>
      </c>
      <c r="R94" s="10">
        <v>44296</v>
      </c>
      <c r="S94" s="11" t="s">
        <v>46</v>
      </c>
      <c r="T94" s="11" t="s">
        <v>46</v>
      </c>
      <c r="U94" s="78" t="s">
        <v>46</v>
      </c>
      <c r="V94" s="7" t="s">
        <v>46</v>
      </c>
      <c r="W94" s="7"/>
      <c r="X94" s="7" t="s">
        <v>46</v>
      </c>
      <c r="Y94" s="7" t="s">
        <v>46</v>
      </c>
      <c r="Z94" s="11">
        <v>44296</v>
      </c>
      <c r="AA94" s="16">
        <v>15166667</v>
      </c>
      <c r="AB94" s="17">
        <v>0</v>
      </c>
      <c r="AC94" s="18">
        <f t="shared" si="1"/>
        <v>15166667</v>
      </c>
      <c r="AD94" s="31" t="s">
        <v>48</v>
      </c>
      <c r="AE94" s="9" t="s">
        <v>98</v>
      </c>
      <c r="AF94" s="8" t="s">
        <v>555</v>
      </c>
      <c r="AG94" s="12" t="s">
        <v>432</v>
      </c>
      <c r="AH94" s="12" t="s">
        <v>433</v>
      </c>
      <c r="AI94" s="30">
        <v>20215420001113</v>
      </c>
    </row>
    <row r="95" spans="1:35" ht="15.75" x14ac:dyDescent="0.3">
      <c r="A95" s="7">
        <v>2022</v>
      </c>
      <c r="B95" s="7">
        <v>47</v>
      </c>
      <c r="C95" s="101" t="s">
        <v>35</v>
      </c>
      <c r="D95" s="15" t="s">
        <v>91</v>
      </c>
      <c r="E95" s="9" t="s">
        <v>66</v>
      </c>
      <c r="F95" s="8" t="s">
        <v>38</v>
      </c>
      <c r="G95" s="7" t="s">
        <v>39</v>
      </c>
      <c r="H95" s="8" t="s">
        <v>54</v>
      </c>
      <c r="I95" s="9" t="s">
        <v>382</v>
      </c>
      <c r="J95" s="9" t="s">
        <v>556</v>
      </c>
      <c r="K95" s="9" t="s">
        <v>384</v>
      </c>
      <c r="L95" s="9" t="s">
        <v>557</v>
      </c>
      <c r="M95" s="33">
        <v>53102990</v>
      </c>
      <c r="N95" s="8" t="s">
        <v>144</v>
      </c>
      <c r="O95" s="10">
        <v>44586</v>
      </c>
      <c r="P95" s="164">
        <v>8</v>
      </c>
      <c r="Q95" s="10">
        <v>44597</v>
      </c>
      <c r="R95" s="10">
        <v>44838</v>
      </c>
      <c r="S95" s="11" t="s">
        <v>46</v>
      </c>
      <c r="T95" s="11" t="s">
        <v>46</v>
      </c>
      <c r="U95" s="78" t="s">
        <v>46</v>
      </c>
      <c r="V95" s="7" t="s">
        <v>558</v>
      </c>
      <c r="W95" s="164" t="s">
        <v>559</v>
      </c>
      <c r="X95" s="7" t="s">
        <v>46</v>
      </c>
      <c r="Y95" s="7" t="s">
        <v>46</v>
      </c>
      <c r="Z95" s="11">
        <v>44956</v>
      </c>
      <c r="AA95" s="16">
        <v>36160000</v>
      </c>
      <c r="AB95" s="17">
        <v>12957333</v>
      </c>
      <c r="AC95" s="18">
        <f t="shared" si="1"/>
        <v>49117333</v>
      </c>
      <c r="AD95" s="31" t="s">
        <v>48</v>
      </c>
      <c r="AE95" s="79" t="s">
        <v>98</v>
      </c>
      <c r="AF95" s="8" t="s">
        <v>389</v>
      </c>
      <c r="AG95" s="12" t="s">
        <v>390</v>
      </c>
      <c r="AH95" s="12" t="s">
        <v>386</v>
      </c>
      <c r="AI95" s="30" t="s">
        <v>391</v>
      </c>
    </row>
    <row r="96" spans="1:35" ht="15.75" x14ac:dyDescent="0.3">
      <c r="A96" s="7">
        <v>2021</v>
      </c>
      <c r="B96" s="7">
        <v>48</v>
      </c>
      <c r="C96" s="101" t="s">
        <v>35</v>
      </c>
      <c r="D96" s="15" t="s">
        <v>65</v>
      </c>
      <c r="E96" s="9" t="s">
        <v>66</v>
      </c>
      <c r="F96" s="8" t="s">
        <v>38</v>
      </c>
      <c r="G96" s="7" t="s">
        <v>534</v>
      </c>
      <c r="H96" s="8" t="s">
        <v>40</v>
      </c>
      <c r="I96" s="9" t="s">
        <v>560</v>
      </c>
      <c r="J96" s="9" t="s">
        <v>561</v>
      </c>
      <c r="K96" s="9" t="s">
        <v>561</v>
      </c>
      <c r="L96" s="9" t="s">
        <v>562</v>
      </c>
      <c r="M96" s="161">
        <v>52011192</v>
      </c>
      <c r="N96" s="8" t="s">
        <v>70</v>
      </c>
      <c r="O96" s="10">
        <v>44230</v>
      </c>
      <c r="P96" s="7" t="s">
        <v>321</v>
      </c>
      <c r="Q96" s="10">
        <v>44231</v>
      </c>
      <c r="R96" s="10">
        <v>44380</v>
      </c>
      <c r="S96" s="11" t="s">
        <v>46</v>
      </c>
      <c r="T96" s="11" t="s">
        <v>46</v>
      </c>
      <c r="U96" s="78" t="s">
        <v>46</v>
      </c>
      <c r="V96" s="7" t="s">
        <v>322</v>
      </c>
      <c r="W96" s="7"/>
      <c r="X96" s="7" t="s">
        <v>46</v>
      </c>
      <c r="Y96" s="7" t="s">
        <v>46</v>
      </c>
      <c r="Z96" s="11">
        <v>44442</v>
      </c>
      <c r="AA96" s="16">
        <v>18000000</v>
      </c>
      <c r="AB96" s="17">
        <v>7200000</v>
      </c>
      <c r="AC96" s="18">
        <f t="shared" si="1"/>
        <v>25200000</v>
      </c>
      <c r="AD96" s="31" t="s">
        <v>48</v>
      </c>
      <c r="AE96" s="9" t="s">
        <v>98</v>
      </c>
      <c r="AF96" s="8" t="s">
        <v>563</v>
      </c>
      <c r="AG96" s="12" t="s">
        <v>564</v>
      </c>
      <c r="AH96" s="12" t="s">
        <v>69</v>
      </c>
      <c r="AI96" s="30">
        <v>20215420000683</v>
      </c>
    </row>
    <row r="97" spans="1:35" ht="15.75" x14ac:dyDescent="0.3">
      <c r="A97" s="7">
        <v>2022</v>
      </c>
      <c r="B97" s="7">
        <v>48</v>
      </c>
      <c r="C97" s="101" t="s">
        <v>35</v>
      </c>
      <c r="D97" s="15" t="s">
        <v>91</v>
      </c>
      <c r="E97" s="9" t="s">
        <v>66</v>
      </c>
      <c r="F97" s="8" t="s">
        <v>38</v>
      </c>
      <c r="G97" s="7" t="s">
        <v>39</v>
      </c>
      <c r="H97" s="8" t="s">
        <v>54</v>
      </c>
      <c r="I97" s="9" t="s">
        <v>565</v>
      </c>
      <c r="J97" s="9" t="s">
        <v>566</v>
      </c>
      <c r="K97" s="9" t="s">
        <v>567</v>
      </c>
      <c r="L97" s="9" t="s">
        <v>568</v>
      </c>
      <c r="M97" s="33">
        <v>1023885354</v>
      </c>
      <c r="N97" s="8" t="s">
        <v>171</v>
      </c>
      <c r="O97" s="10">
        <v>44580</v>
      </c>
      <c r="P97" s="164">
        <v>11</v>
      </c>
      <c r="Q97" s="10">
        <v>44582</v>
      </c>
      <c r="R97" s="10">
        <v>44915</v>
      </c>
      <c r="S97" s="11" t="s">
        <v>46</v>
      </c>
      <c r="T97" s="11" t="s">
        <v>46</v>
      </c>
      <c r="U97" s="78" t="s">
        <v>46</v>
      </c>
      <c r="V97" s="7" t="s">
        <v>46</v>
      </c>
      <c r="W97" s="164">
        <v>11</v>
      </c>
      <c r="X97" s="7" t="s">
        <v>46</v>
      </c>
      <c r="Y97" s="7" t="s">
        <v>46</v>
      </c>
      <c r="Z97" s="11">
        <v>44811</v>
      </c>
      <c r="AA97" s="16">
        <v>39853000</v>
      </c>
      <c r="AB97" s="17">
        <v>0</v>
      </c>
      <c r="AC97" s="18">
        <f t="shared" si="1"/>
        <v>39853000</v>
      </c>
      <c r="AD97" s="31" t="s">
        <v>47</v>
      </c>
      <c r="AE97" s="79" t="s">
        <v>48</v>
      </c>
      <c r="AF97" s="8" t="s">
        <v>569</v>
      </c>
      <c r="AG97" s="12" t="s">
        <v>100</v>
      </c>
      <c r="AH97" s="12" t="s">
        <v>101</v>
      </c>
      <c r="AI97" s="30" t="s">
        <v>102</v>
      </c>
    </row>
    <row r="98" spans="1:35" ht="15.75" x14ac:dyDescent="0.3">
      <c r="A98" s="7">
        <v>2021</v>
      </c>
      <c r="B98" s="7">
        <v>49</v>
      </c>
      <c r="C98" s="101" t="s">
        <v>35</v>
      </c>
      <c r="D98" s="15" t="s">
        <v>65</v>
      </c>
      <c r="E98" s="9" t="s">
        <v>66</v>
      </c>
      <c r="F98" s="8" t="s">
        <v>38</v>
      </c>
      <c r="G98" s="7" t="s">
        <v>534</v>
      </c>
      <c r="H98" s="8" t="s">
        <v>40</v>
      </c>
      <c r="I98" s="9" t="s">
        <v>570</v>
      </c>
      <c r="J98" s="9" t="s">
        <v>571</v>
      </c>
      <c r="K98" s="9" t="s">
        <v>571</v>
      </c>
      <c r="L98" s="9" t="s">
        <v>572</v>
      </c>
      <c r="M98" s="161">
        <v>1032403462</v>
      </c>
      <c r="N98" s="8" t="s">
        <v>165</v>
      </c>
      <c r="O98" s="10">
        <v>44231</v>
      </c>
      <c r="P98" s="7" t="s">
        <v>45</v>
      </c>
      <c r="Q98" s="10">
        <v>44235</v>
      </c>
      <c r="R98" s="10">
        <v>44568</v>
      </c>
      <c r="S98" s="11" t="s">
        <v>46</v>
      </c>
      <c r="T98" s="11" t="s">
        <v>46</v>
      </c>
      <c r="U98" s="78" t="s">
        <v>46</v>
      </c>
      <c r="V98" s="7" t="s">
        <v>46</v>
      </c>
      <c r="W98" s="7"/>
      <c r="X98" s="7" t="s">
        <v>46</v>
      </c>
      <c r="Y98" s="7" t="s">
        <v>46</v>
      </c>
      <c r="Z98" s="11">
        <v>44568</v>
      </c>
      <c r="AA98" s="16">
        <v>73700000</v>
      </c>
      <c r="AB98" s="17">
        <v>0</v>
      </c>
      <c r="AC98" s="18">
        <f t="shared" si="1"/>
        <v>73700000</v>
      </c>
      <c r="AD98" s="31" t="s">
        <v>48</v>
      </c>
      <c r="AE98" s="9" t="s">
        <v>98</v>
      </c>
      <c r="AF98" s="8" t="s">
        <v>573</v>
      </c>
      <c r="AG98" s="12" t="s">
        <v>286</v>
      </c>
      <c r="AH98" s="12" t="s">
        <v>515</v>
      </c>
      <c r="AI98" s="30">
        <v>20215420001133</v>
      </c>
    </row>
    <row r="99" spans="1:35" ht="15.75" x14ac:dyDescent="0.3">
      <c r="A99" s="7">
        <v>2022</v>
      </c>
      <c r="B99" s="7">
        <v>49</v>
      </c>
      <c r="C99" s="101" t="s">
        <v>35</v>
      </c>
      <c r="D99" s="15" t="s">
        <v>91</v>
      </c>
      <c r="E99" s="9" t="s">
        <v>66</v>
      </c>
      <c r="F99" s="8" t="s">
        <v>38</v>
      </c>
      <c r="G99" s="7" t="s">
        <v>39</v>
      </c>
      <c r="H99" s="8" t="s">
        <v>54</v>
      </c>
      <c r="I99" s="9" t="s">
        <v>574</v>
      </c>
      <c r="J99" s="9" t="s">
        <v>575</v>
      </c>
      <c r="K99" s="9" t="s">
        <v>576</v>
      </c>
      <c r="L99" s="9" t="s">
        <v>577</v>
      </c>
      <c r="M99" s="33">
        <v>52729476</v>
      </c>
      <c r="N99" s="8" t="s">
        <v>144</v>
      </c>
      <c r="O99" s="10">
        <v>44582</v>
      </c>
      <c r="P99" s="164">
        <v>8</v>
      </c>
      <c r="Q99" s="10">
        <v>44585</v>
      </c>
      <c r="R99" s="10">
        <v>44827</v>
      </c>
      <c r="S99" s="11" t="s">
        <v>46</v>
      </c>
      <c r="T99" s="11" t="s">
        <v>46</v>
      </c>
      <c r="U99" s="78" t="s">
        <v>46</v>
      </c>
      <c r="V99" s="7" t="s">
        <v>46</v>
      </c>
      <c r="W99" s="164">
        <v>8</v>
      </c>
      <c r="X99" s="7" t="s">
        <v>46</v>
      </c>
      <c r="Y99" s="7" t="s">
        <v>46</v>
      </c>
      <c r="Z99" s="11">
        <v>44823</v>
      </c>
      <c r="AA99" s="16">
        <v>29664000</v>
      </c>
      <c r="AB99" s="17">
        <v>0</v>
      </c>
      <c r="AC99" s="18">
        <f t="shared" si="1"/>
        <v>29664000</v>
      </c>
      <c r="AD99" s="196" t="s">
        <v>60</v>
      </c>
      <c r="AE99" s="79" t="s">
        <v>60</v>
      </c>
      <c r="AF99" s="8" t="s">
        <v>578</v>
      </c>
      <c r="AG99" s="12" t="s">
        <v>579</v>
      </c>
      <c r="AH99" s="12" t="s">
        <v>580</v>
      </c>
      <c r="AI99" s="30" t="s">
        <v>581</v>
      </c>
    </row>
    <row r="100" spans="1:35" ht="15.75" x14ac:dyDescent="0.3">
      <c r="A100" s="7">
        <v>2021</v>
      </c>
      <c r="B100" s="7">
        <v>50</v>
      </c>
      <c r="C100" s="101" t="s">
        <v>35</v>
      </c>
      <c r="D100" s="15" t="s">
        <v>65</v>
      </c>
      <c r="E100" s="9" t="s">
        <v>66</v>
      </c>
      <c r="F100" s="8" t="s">
        <v>38</v>
      </c>
      <c r="G100" s="7" t="s">
        <v>534</v>
      </c>
      <c r="H100" s="8" t="s">
        <v>40</v>
      </c>
      <c r="I100" s="9" t="s">
        <v>570</v>
      </c>
      <c r="J100" s="9" t="s">
        <v>582</v>
      </c>
      <c r="K100" s="9" t="s">
        <v>582</v>
      </c>
      <c r="L100" s="9" t="s">
        <v>583</v>
      </c>
      <c r="M100" s="161">
        <v>80114000</v>
      </c>
      <c r="N100" s="8" t="s">
        <v>165</v>
      </c>
      <c r="O100" s="10">
        <v>44231</v>
      </c>
      <c r="P100" s="7" t="s">
        <v>45</v>
      </c>
      <c r="Q100" s="10">
        <v>44232</v>
      </c>
      <c r="R100" s="10">
        <v>44565</v>
      </c>
      <c r="S100" s="11">
        <v>44518</v>
      </c>
      <c r="T100" s="11" t="s">
        <v>584</v>
      </c>
      <c r="U100" s="78">
        <v>1013597108</v>
      </c>
      <c r="V100" s="7" t="s">
        <v>46</v>
      </c>
      <c r="W100" s="7"/>
      <c r="X100" s="7" t="s">
        <v>46</v>
      </c>
      <c r="Y100" s="7" t="s">
        <v>46</v>
      </c>
      <c r="Z100" s="11">
        <v>44565</v>
      </c>
      <c r="AA100" s="16">
        <v>73700000</v>
      </c>
      <c r="AB100" s="17">
        <v>0</v>
      </c>
      <c r="AC100" s="18">
        <f t="shared" si="1"/>
        <v>73700000</v>
      </c>
      <c r="AD100" s="31" t="s">
        <v>48</v>
      </c>
      <c r="AE100" s="9" t="s">
        <v>87</v>
      </c>
      <c r="AF100" s="8" t="s">
        <v>585</v>
      </c>
      <c r="AG100" s="12" t="s">
        <v>286</v>
      </c>
      <c r="AH100" s="12" t="s">
        <v>515</v>
      </c>
      <c r="AI100" s="30">
        <v>20215420001133</v>
      </c>
    </row>
    <row r="101" spans="1:35" ht="15.75" x14ac:dyDescent="0.3">
      <c r="A101" s="7">
        <v>2022</v>
      </c>
      <c r="B101" s="7">
        <v>50</v>
      </c>
      <c r="C101" s="101" t="s">
        <v>35</v>
      </c>
      <c r="D101" s="15" t="s">
        <v>91</v>
      </c>
      <c r="E101" s="9" t="s">
        <v>66</v>
      </c>
      <c r="F101" s="8" t="s">
        <v>38</v>
      </c>
      <c r="G101" s="7" t="s">
        <v>39</v>
      </c>
      <c r="H101" s="8" t="s">
        <v>54</v>
      </c>
      <c r="I101" s="9" t="s">
        <v>586</v>
      </c>
      <c r="J101" s="9" t="s">
        <v>587</v>
      </c>
      <c r="K101" s="9" t="s">
        <v>588</v>
      </c>
      <c r="L101" s="9" t="s">
        <v>589</v>
      </c>
      <c r="M101" s="33">
        <v>52161441</v>
      </c>
      <c r="N101" s="8" t="s">
        <v>244</v>
      </c>
      <c r="O101" s="10">
        <v>44580</v>
      </c>
      <c r="P101" s="164">
        <v>11</v>
      </c>
      <c r="Q101" s="10">
        <v>44582</v>
      </c>
      <c r="R101" s="10">
        <v>44915</v>
      </c>
      <c r="S101" s="11" t="s">
        <v>46</v>
      </c>
      <c r="T101" s="11" t="s">
        <v>46</v>
      </c>
      <c r="U101" s="78" t="s">
        <v>46</v>
      </c>
      <c r="V101" s="7" t="s">
        <v>480</v>
      </c>
      <c r="W101" s="164">
        <v>12</v>
      </c>
      <c r="X101" s="7" t="s">
        <v>46</v>
      </c>
      <c r="Y101" s="7" t="s">
        <v>46</v>
      </c>
      <c r="Z101" s="11">
        <v>44946</v>
      </c>
      <c r="AA101" s="16">
        <v>40700000</v>
      </c>
      <c r="AB101" s="17">
        <v>3700000</v>
      </c>
      <c r="AC101" s="18">
        <f t="shared" si="1"/>
        <v>44400000</v>
      </c>
      <c r="AD101" s="196" t="s">
        <v>60</v>
      </c>
      <c r="AE101" s="79" t="s">
        <v>60</v>
      </c>
      <c r="AF101" s="8" t="s">
        <v>590</v>
      </c>
      <c r="AG101" s="12" t="s">
        <v>100</v>
      </c>
      <c r="AH101" s="12" t="s">
        <v>101</v>
      </c>
      <c r="AI101" s="30" t="s">
        <v>102</v>
      </c>
    </row>
    <row r="102" spans="1:35" ht="15.75" x14ac:dyDescent="0.3">
      <c r="A102" s="7">
        <v>2021</v>
      </c>
      <c r="B102" s="7">
        <v>51</v>
      </c>
      <c r="C102" s="101" t="s">
        <v>35</v>
      </c>
      <c r="D102" s="15" t="s">
        <v>65</v>
      </c>
      <c r="E102" s="9" t="s">
        <v>66</v>
      </c>
      <c r="F102" s="8" t="s">
        <v>38</v>
      </c>
      <c r="G102" s="7" t="s">
        <v>534</v>
      </c>
      <c r="H102" s="8" t="s">
        <v>40</v>
      </c>
      <c r="I102" s="9" t="s">
        <v>494</v>
      </c>
      <c r="J102" s="9" t="s">
        <v>591</v>
      </c>
      <c r="K102" s="9" t="s">
        <v>591</v>
      </c>
      <c r="L102" s="9" t="s">
        <v>592</v>
      </c>
      <c r="M102" s="161">
        <v>53097642</v>
      </c>
      <c r="N102" s="8" t="s">
        <v>118</v>
      </c>
      <c r="O102" s="10">
        <v>44230</v>
      </c>
      <c r="P102" s="7" t="s">
        <v>45</v>
      </c>
      <c r="Q102" s="10">
        <v>44231</v>
      </c>
      <c r="R102" s="10">
        <v>44564</v>
      </c>
      <c r="S102" s="11">
        <v>44497</v>
      </c>
      <c r="T102" s="11" t="s">
        <v>593</v>
      </c>
      <c r="U102" s="78">
        <v>79481562</v>
      </c>
      <c r="V102" s="7" t="s">
        <v>46</v>
      </c>
      <c r="W102" s="7"/>
      <c r="X102" s="7" t="s">
        <v>46</v>
      </c>
      <c r="Y102" s="7" t="s">
        <v>46</v>
      </c>
      <c r="Z102" s="11">
        <v>44564</v>
      </c>
      <c r="AA102" s="16">
        <v>71500000</v>
      </c>
      <c r="AB102" s="17">
        <v>0</v>
      </c>
      <c r="AC102" s="18">
        <f t="shared" si="1"/>
        <v>71500000</v>
      </c>
      <c r="AD102" s="31" t="s">
        <v>48</v>
      </c>
      <c r="AE102" s="9" t="s">
        <v>87</v>
      </c>
      <c r="AF102" s="8" t="s">
        <v>594</v>
      </c>
      <c r="AG102" s="12" t="s">
        <v>380</v>
      </c>
      <c r="AH102" s="12" t="s">
        <v>595</v>
      </c>
      <c r="AI102" s="30">
        <v>20215420000703</v>
      </c>
    </row>
    <row r="103" spans="1:35" ht="15.75" x14ac:dyDescent="0.3">
      <c r="A103" s="7">
        <v>2022</v>
      </c>
      <c r="B103" s="7">
        <v>51</v>
      </c>
      <c r="C103" s="101" t="s">
        <v>35</v>
      </c>
      <c r="D103" s="15" t="s">
        <v>91</v>
      </c>
      <c r="E103" s="9" t="s">
        <v>66</v>
      </c>
      <c r="F103" s="8" t="s">
        <v>38</v>
      </c>
      <c r="G103" s="7" t="s">
        <v>39</v>
      </c>
      <c r="H103" s="8" t="s">
        <v>54</v>
      </c>
      <c r="I103" s="9" t="s">
        <v>596</v>
      </c>
      <c r="J103" s="9" t="s">
        <v>597</v>
      </c>
      <c r="K103" s="9" t="s">
        <v>598</v>
      </c>
      <c r="L103" s="9" t="s">
        <v>599</v>
      </c>
      <c r="M103" s="33">
        <v>53092448</v>
      </c>
      <c r="N103" s="8" t="s">
        <v>59</v>
      </c>
      <c r="O103" s="10">
        <v>44580</v>
      </c>
      <c r="P103" s="164">
        <v>11</v>
      </c>
      <c r="Q103" s="10">
        <v>44582</v>
      </c>
      <c r="R103" s="10">
        <v>44915</v>
      </c>
      <c r="S103" s="11" t="s">
        <v>46</v>
      </c>
      <c r="T103" s="11" t="s">
        <v>46</v>
      </c>
      <c r="U103" s="78" t="s">
        <v>46</v>
      </c>
      <c r="V103" s="7" t="s">
        <v>480</v>
      </c>
      <c r="W103" s="164">
        <v>12</v>
      </c>
      <c r="X103" s="7" t="s">
        <v>46</v>
      </c>
      <c r="Y103" s="7" t="s">
        <v>46</v>
      </c>
      <c r="Z103" s="11">
        <v>44946</v>
      </c>
      <c r="AA103" s="16">
        <v>66000000</v>
      </c>
      <c r="AB103" s="17">
        <v>6000000</v>
      </c>
      <c r="AC103" s="18">
        <f t="shared" si="1"/>
        <v>72000000</v>
      </c>
      <c r="AD103" s="196" t="s">
        <v>60</v>
      </c>
      <c r="AE103" s="79" t="s">
        <v>60</v>
      </c>
      <c r="AF103" s="8" t="s">
        <v>600</v>
      </c>
      <c r="AG103" s="12" t="s">
        <v>601</v>
      </c>
      <c r="AH103" s="12" t="s">
        <v>161</v>
      </c>
      <c r="AI103" s="30" t="s">
        <v>162</v>
      </c>
    </row>
    <row r="104" spans="1:35" ht="15.75" x14ac:dyDescent="0.3">
      <c r="A104" s="7">
        <v>2021</v>
      </c>
      <c r="B104" s="7">
        <v>52</v>
      </c>
      <c r="C104" s="101" t="s">
        <v>35</v>
      </c>
      <c r="D104" s="15" t="s">
        <v>65</v>
      </c>
      <c r="E104" s="9" t="s">
        <v>66</v>
      </c>
      <c r="F104" s="8" t="s">
        <v>38</v>
      </c>
      <c r="G104" s="7" t="s">
        <v>534</v>
      </c>
      <c r="H104" s="8" t="s">
        <v>40</v>
      </c>
      <c r="I104" s="9" t="s">
        <v>602</v>
      </c>
      <c r="J104" s="9" t="s">
        <v>603</v>
      </c>
      <c r="K104" s="9" t="s">
        <v>603</v>
      </c>
      <c r="L104" s="9" t="s">
        <v>604</v>
      </c>
      <c r="M104" s="161">
        <v>80809950</v>
      </c>
      <c r="N104" s="8" t="s">
        <v>118</v>
      </c>
      <c r="O104" s="10">
        <v>44232</v>
      </c>
      <c r="P104" s="7" t="s">
        <v>321</v>
      </c>
      <c r="Q104" s="10">
        <v>44235</v>
      </c>
      <c r="R104" s="10">
        <v>44384</v>
      </c>
      <c r="S104" s="11" t="s">
        <v>46</v>
      </c>
      <c r="T104" s="11" t="s">
        <v>46</v>
      </c>
      <c r="U104" s="78" t="s">
        <v>46</v>
      </c>
      <c r="V104" s="7" t="s">
        <v>605</v>
      </c>
      <c r="W104" s="7"/>
      <c r="X104" s="7" t="s">
        <v>46</v>
      </c>
      <c r="Y104" s="7" t="s">
        <v>46</v>
      </c>
      <c r="Z104" s="11">
        <v>44461</v>
      </c>
      <c r="AA104" s="16">
        <v>28450000</v>
      </c>
      <c r="AB104" s="17">
        <v>14035333</v>
      </c>
      <c r="AC104" s="18">
        <f t="shared" si="1"/>
        <v>42485333</v>
      </c>
      <c r="AD104" s="31" t="s">
        <v>48</v>
      </c>
      <c r="AE104" s="9" t="s">
        <v>98</v>
      </c>
      <c r="AF104" s="8" t="s">
        <v>606</v>
      </c>
      <c r="AG104" s="12" t="s">
        <v>607</v>
      </c>
      <c r="AH104" s="12" t="s">
        <v>608</v>
      </c>
      <c r="AI104" s="30">
        <v>20215420003853</v>
      </c>
    </row>
    <row r="105" spans="1:35" ht="15.75" x14ac:dyDescent="0.3">
      <c r="A105" s="7">
        <v>2022</v>
      </c>
      <c r="B105" s="7">
        <v>52</v>
      </c>
      <c r="C105" s="101" t="s">
        <v>35</v>
      </c>
      <c r="D105" s="15" t="s">
        <v>91</v>
      </c>
      <c r="E105" s="9" t="s">
        <v>66</v>
      </c>
      <c r="F105" s="8" t="s">
        <v>38</v>
      </c>
      <c r="G105" s="7" t="s">
        <v>39</v>
      </c>
      <c r="H105" s="8" t="s">
        <v>54</v>
      </c>
      <c r="I105" s="9" t="s">
        <v>609</v>
      </c>
      <c r="J105" s="9" t="s">
        <v>610</v>
      </c>
      <c r="K105" s="9" t="s">
        <v>611</v>
      </c>
      <c r="L105" s="9" t="s">
        <v>612</v>
      </c>
      <c r="M105" s="33">
        <v>52286749</v>
      </c>
      <c r="N105" s="8" t="s">
        <v>299</v>
      </c>
      <c r="O105" s="10">
        <v>44581</v>
      </c>
      <c r="P105" s="164">
        <v>8</v>
      </c>
      <c r="Q105" s="10">
        <v>44583</v>
      </c>
      <c r="R105" s="10">
        <v>44825</v>
      </c>
      <c r="S105" s="11" t="s">
        <v>46</v>
      </c>
      <c r="T105" s="11" t="s">
        <v>46</v>
      </c>
      <c r="U105" s="78" t="s">
        <v>46</v>
      </c>
      <c r="V105" s="7" t="s">
        <v>613</v>
      </c>
      <c r="W105" s="164" t="s">
        <v>614</v>
      </c>
      <c r="X105" s="7" t="s">
        <v>46</v>
      </c>
      <c r="Y105" s="7" t="s">
        <v>46</v>
      </c>
      <c r="Z105" s="11">
        <v>44941</v>
      </c>
      <c r="AA105" s="16">
        <v>24784000</v>
      </c>
      <c r="AB105" s="17">
        <f>10223400+1549000</f>
        <v>11772400</v>
      </c>
      <c r="AC105" s="18">
        <f t="shared" si="1"/>
        <v>36556400</v>
      </c>
      <c r="AD105" s="196" t="s">
        <v>60</v>
      </c>
      <c r="AE105" s="79" t="s">
        <v>60</v>
      </c>
      <c r="AF105" s="8" t="s">
        <v>615</v>
      </c>
      <c r="AG105" s="12" t="s">
        <v>277</v>
      </c>
      <c r="AH105" s="12" t="s">
        <v>483</v>
      </c>
      <c r="AI105" s="30" t="s">
        <v>616</v>
      </c>
    </row>
    <row r="106" spans="1:35" ht="15.75" x14ac:dyDescent="0.3">
      <c r="A106" s="7">
        <v>2021</v>
      </c>
      <c r="B106" s="7">
        <v>53</v>
      </c>
      <c r="C106" s="101" t="s">
        <v>35</v>
      </c>
      <c r="D106" s="15" t="s">
        <v>65</v>
      </c>
      <c r="E106" s="9" t="s">
        <v>66</v>
      </c>
      <c r="F106" s="8" t="s">
        <v>38</v>
      </c>
      <c r="G106" s="7" t="s">
        <v>534</v>
      </c>
      <c r="H106" s="8" t="s">
        <v>40</v>
      </c>
      <c r="I106" s="9" t="s">
        <v>617</v>
      </c>
      <c r="J106" s="9" t="s">
        <v>618</v>
      </c>
      <c r="K106" s="9" t="s">
        <v>618</v>
      </c>
      <c r="L106" s="9" t="s">
        <v>608</v>
      </c>
      <c r="M106" s="161">
        <v>79733402</v>
      </c>
      <c r="N106" s="8" t="s">
        <v>137</v>
      </c>
      <c r="O106" s="10">
        <v>44230</v>
      </c>
      <c r="P106" s="7" t="s">
        <v>45</v>
      </c>
      <c r="Q106" s="10">
        <v>44231</v>
      </c>
      <c r="R106" s="10">
        <v>44564</v>
      </c>
      <c r="S106" s="11" t="s">
        <v>46</v>
      </c>
      <c r="T106" s="11" t="s">
        <v>46</v>
      </c>
      <c r="U106" s="78" t="s">
        <v>46</v>
      </c>
      <c r="V106" s="7" t="s">
        <v>46</v>
      </c>
      <c r="W106" s="7"/>
      <c r="X106" s="7" t="s">
        <v>46</v>
      </c>
      <c r="Y106" s="7" t="s">
        <v>46</v>
      </c>
      <c r="Z106" s="11">
        <v>44564</v>
      </c>
      <c r="AA106" s="16">
        <v>82500000</v>
      </c>
      <c r="AB106" s="17">
        <v>0</v>
      </c>
      <c r="AC106" s="18">
        <f t="shared" si="1"/>
        <v>82500000</v>
      </c>
      <c r="AD106" s="31" t="s">
        <v>48</v>
      </c>
      <c r="AE106" s="9" t="s">
        <v>98</v>
      </c>
      <c r="AF106" s="8" t="s">
        <v>619</v>
      </c>
      <c r="AG106" s="12" t="s">
        <v>607</v>
      </c>
      <c r="AH106" s="12" t="s">
        <v>595</v>
      </c>
      <c r="AI106" s="30">
        <v>20215420000683</v>
      </c>
    </row>
    <row r="107" spans="1:35" ht="15.75" x14ac:dyDescent="0.3">
      <c r="A107" s="7">
        <v>2022</v>
      </c>
      <c r="B107" s="7">
        <v>53</v>
      </c>
      <c r="C107" s="101" t="s">
        <v>35</v>
      </c>
      <c r="D107" s="15" t="s">
        <v>91</v>
      </c>
      <c r="E107" s="9" t="s">
        <v>66</v>
      </c>
      <c r="F107" s="8" t="s">
        <v>38</v>
      </c>
      <c r="G107" s="7" t="s">
        <v>39</v>
      </c>
      <c r="H107" s="8" t="s">
        <v>54</v>
      </c>
      <c r="I107" s="9" t="s">
        <v>609</v>
      </c>
      <c r="J107" s="9" t="s">
        <v>620</v>
      </c>
      <c r="K107" s="9" t="s">
        <v>611</v>
      </c>
      <c r="L107" s="9" t="s">
        <v>621</v>
      </c>
      <c r="M107" s="33">
        <v>80724704</v>
      </c>
      <c r="N107" s="8" t="s">
        <v>299</v>
      </c>
      <c r="O107" s="10">
        <v>44581</v>
      </c>
      <c r="P107" s="164">
        <v>8</v>
      </c>
      <c r="Q107" s="10">
        <v>44583</v>
      </c>
      <c r="R107" s="10">
        <v>44825</v>
      </c>
      <c r="S107" s="11" t="s">
        <v>46</v>
      </c>
      <c r="T107" s="11" t="s">
        <v>46</v>
      </c>
      <c r="U107" s="78" t="s">
        <v>46</v>
      </c>
      <c r="V107" s="7" t="s">
        <v>46</v>
      </c>
      <c r="W107" s="164">
        <v>8</v>
      </c>
      <c r="X107" s="7" t="s">
        <v>46</v>
      </c>
      <c r="Y107" s="7" t="s">
        <v>46</v>
      </c>
      <c r="Z107" s="11">
        <v>44825</v>
      </c>
      <c r="AA107" s="16">
        <v>24784000</v>
      </c>
      <c r="AB107" s="17">
        <v>0</v>
      </c>
      <c r="AC107" s="18">
        <f t="shared" si="1"/>
        <v>24784000</v>
      </c>
      <c r="AD107" s="31" t="s">
        <v>48</v>
      </c>
      <c r="AE107" s="79" t="s">
        <v>98</v>
      </c>
      <c r="AF107" s="8" t="s">
        <v>622</v>
      </c>
      <c r="AG107" s="12" t="s">
        <v>277</v>
      </c>
      <c r="AH107" s="12" t="s">
        <v>483</v>
      </c>
      <c r="AI107" s="30" t="s">
        <v>616</v>
      </c>
    </row>
    <row r="108" spans="1:35" ht="15.75" x14ac:dyDescent="0.3">
      <c r="A108" s="7">
        <v>2021</v>
      </c>
      <c r="B108" s="7">
        <v>54</v>
      </c>
      <c r="C108" s="101" t="s">
        <v>35</v>
      </c>
      <c r="D108" s="15" t="s">
        <v>65</v>
      </c>
      <c r="E108" s="9" t="s">
        <v>66</v>
      </c>
      <c r="F108" s="8" t="s">
        <v>38</v>
      </c>
      <c r="G108" s="7" t="s">
        <v>534</v>
      </c>
      <c r="H108" s="8" t="s">
        <v>40</v>
      </c>
      <c r="I108" s="9" t="s">
        <v>623</v>
      </c>
      <c r="J108" s="9" t="s">
        <v>624</v>
      </c>
      <c r="K108" s="9" t="s">
        <v>624</v>
      </c>
      <c r="L108" s="9" t="s">
        <v>625</v>
      </c>
      <c r="M108" s="161">
        <v>80799640</v>
      </c>
      <c r="N108" s="8" t="s">
        <v>250</v>
      </c>
      <c r="O108" s="10">
        <v>44232</v>
      </c>
      <c r="P108" s="7" t="s">
        <v>45</v>
      </c>
      <c r="Q108" s="10">
        <v>44237</v>
      </c>
      <c r="R108" s="10">
        <v>44570</v>
      </c>
      <c r="S108" s="11" t="s">
        <v>46</v>
      </c>
      <c r="T108" s="11" t="s">
        <v>46</v>
      </c>
      <c r="U108" s="78" t="s">
        <v>46</v>
      </c>
      <c r="V108" s="7" t="s">
        <v>46</v>
      </c>
      <c r="W108" s="7"/>
      <c r="X108" s="7" t="s">
        <v>46</v>
      </c>
      <c r="Y108" s="7" t="s">
        <v>46</v>
      </c>
      <c r="Z108" s="11">
        <v>44570</v>
      </c>
      <c r="AA108" s="16">
        <v>39600000</v>
      </c>
      <c r="AB108" s="17">
        <v>0</v>
      </c>
      <c r="AC108" s="18">
        <f t="shared" si="1"/>
        <v>39600000</v>
      </c>
      <c r="AD108" s="31" t="s">
        <v>47</v>
      </c>
      <c r="AE108" s="9" t="s">
        <v>48</v>
      </c>
      <c r="AF108" s="8" t="s">
        <v>626</v>
      </c>
      <c r="AG108" s="12" t="s">
        <v>277</v>
      </c>
      <c r="AH108" s="12" t="s">
        <v>627</v>
      </c>
      <c r="AI108" s="30">
        <v>20215420001113</v>
      </c>
    </row>
    <row r="109" spans="1:35" ht="15.75" x14ac:dyDescent="0.3">
      <c r="A109" s="7">
        <v>2022</v>
      </c>
      <c r="B109" s="7">
        <v>54</v>
      </c>
      <c r="C109" s="101" t="s">
        <v>35</v>
      </c>
      <c r="D109" s="15" t="s">
        <v>91</v>
      </c>
      <c r="E109" s="9" t="s">
        <v>66</v>
      </c>
      <c r="F109" s="8" t="s">
        <v>38</v>
      </c>
      <c r="G109" s="7" t="s">
        <v>39</v>
      </c>
      <c r="H109" s="8" t="s">
        <v>54</v>
      </c>
      <c r="I109" s="9" t="s">
        <v>609</v>
      </c>
      <c r="J109" s="9" t="s">
        <v>628</v>
      </c>
      <c r="K109" s="9" t="s">
        <v>611</v>
      </c>
      <c r="L109" s="9" t="s">
        <v>629</v>
      </c>
      <c r="M109" s="33">
        <v>52158486</v>
      </c>
      <c r="N109" s="8" t="s">
        <v>299</v>
      </c>
      <c r="O109" s="10">
        <v>44581</v>
      </c>
      <c r="P109" s="164">
        <v>8</v>
      </c>
      <c r="Q109" s="10">
        <v>44585</v>
      </c>
      <c r="R109" s="10">
        <v>44827</v>
      </c>
      <c r="S109" s="11">
        <v>44662</v>
      </c>
      <c r="T109" s="11" t="s">
        <v>630</v>
      </c>
      <c r="U109" s="78">
        <v>52201579</v>
      </c>
      <c r="V109" s="7" t="s">
        <v>46</v>
      </c>
      <c r="W109" s="164">
        <v>8</v>
      </c>
      <c r="X109" s="7" t="s">
        <v>46</v>
      </c>
      <c r="Y109" s="7" t="s">
        <v>46</v>
      </c>
      <c r="Z109" s="11">
        <v>44827</v>
      </c>
      <c r="AA109" s="16">
        <v>24784000</v>
      </c>
      <c r="AB109" s="17">
        <v>0</v>
      </c>
      <c r="AC109" s="18">
        <f t="shared" si="1"/>
        <v>24784000</v>
      </c>
      <c r="AD109" s="31" t="s">
        <v>48</v>
      </c>
      <c r="AE109" s="79" t="s">
        <v>87</v>
      </c>
      <c r="AF109" s="8" t="s">
        <v>622</v>
      </c>
      <c r="AG109" s="12" t="s">
        <v>277</v>
      </c>
      <c r="AH109" s="12" t="s">
        <v>483</v>
      </c>
      <c r="AI109" s="30" t="s">
        <v>616</v>
      </c>
    </row>
    <row r="110" spans="1:35" ht="15.75" x14ac:dyDescent="0.3">
      <c r="A110" s="7">
        <v>2021</v>
      </c>
      <c r="B110" s="7">
        <v>55</v>
      </c>
      <c r="C110" s="101" t="s">
        <v>35</v>
      </c>
      <c r="D110" s="15" t="s">
        <v>65</v>
      </c>
      <c r="E110" s="9" t="s">
        <v>66</v>
      </c>
      <c r="F110" s="8" t="s">
        <v>38</v>
      </c>
      <c r="G110" s="7" t="s">
        <v>534</v>
      </c>
      <c r="H110" s="8" t="s">
        <v>40</v>
      </c>
      <c r="I110" s="9" t="s">
        <v>623</v>
      </c>
      <c r="J110" s="9" t="s">
        <v>631</v>
      </c>
      <c r="K110" s="9" t="s">
        <v>631</v>
      </c>
      <c r="L110" s="9" t="s">
        <v>632</v>
      </c>
      <c r="M110" s="161">
        <v>52541225</v>
      </c>
      <c r="N110" s="8" t="s">
        <v>250</v>
      </c>
      <c r="O110" s="10">
        <v>44235</v>
      </c>
      <c r="P110" s="7" t="s">
        <v>45</v>
      </c>
      <c r="Q110" s="10">
        <v>44239</v>
      </c>
      <c r="R110" s="10">
        <v>44572</v>
      </c>
      <c r="S110" s="11" t="s">
        <v>46</v>
      </c>
      <c r="T110" s="11" t="s">
        <v>46</v>
      </c>
      <c r="U110" s="78" t="s">
        <v>46</v>
      </c>
      <c r="V110" s="7" t="s">
        <v>46</v>
      </c>
      <c r="W110" s="7"/>
      <c r="X110" s="7" t="s">
        <v>46</v>
      </c>
      <c r="Y110" s="7" t="s">
        <v>46</v>
      </c>
      <c r="Z110" s="11">
        <v>44572</v>
      </c>
      <c r="AA110" s="16">
        <v>39600000</v>
      </c>
      <c r="AB110" s="17">
        <v>0</v>
      </c>
      <c r="AC110" s="18">
        <f t="shared" si="1"/>
        <v>39600000</v>
      </c>
      <c r="AD110" s="31" t="s">
        <v>48</v>
      </c>
      <c r="AE110" s="9" t="s">
        <v>98</v>
      </c>
      <c r="AF110" s="8" t="s">
        <v>633</v>
      </c>
      <c r="AG110" s="12" t="s">
        <v>277</v>
      </c>
      <c r="AH110" s="12" t="s">
        <v>121</v>
      </c>
      <c r="AI110" s="30">
        <v>20215420001153</v>
      </c>
    </row>
    <row r="111" spans="1:35" ht="15.75" x14ac:dyDescent="0.3">
      <c r="A111" s="7">
        <v>2022</v>
      </c>
      <c r="B111" s="7">
        <v>55</v>
      </c>
      <c r="C111" s="101" t="s">
        <v>35</v>
      </c>
      <c r="D111" s="15" t="s">
        <v>91</v>
      </c>
      <c r="E111" s="9" t="s">
        <v>66</v>
      </c>
      <c r="F111" s="8" t="s">
        <v>38</v>
      </c>
      <c r="G111" s="7" t="s">
        <v>39</v>
      </c>
      <c r="H111" s="8" t="s">
        <v>54</v>
      </c>
      <c r="I111" s="9" t="s">
        <v>634</v>
      </c>
      <c r="J111" s="9" t="s">
        <v>635</v>
      </c>
      <c r="K111" s="9" t="s">
        <v>636</v>
      </c>
      <c r="L111" s="9" t="s">
        <v>637</v>
      </c>
      <c r="M111" s="33">
        <v>52432042</v>
      </c>
      <c r="N111" s="8" t="s">
        <v>193</v>
      </c>
      <c r="O111" s="10">
        <v>44586</v>
      </c>
      <c r="P111" s="164">
        <v>8</v>
      </c>
      <c r="Q111" s="10">
        <v>44594</v>
      </c>
      <c r="R111" s="10">
        <v>44835</v>
      </c>
      <c r="S111" s="11" t="s">
        <v>46</v>
      </c>
      <c r="T111" s="11" t="s">
        <v>46</v>
      </c>
      <c r="U111" s="78" t="s">
        <v>46</v>
      </c>
      <c r="V111" s="7" t="s">
        <v>46</v>
      </c>
      <c r="W111" s="164">
        <v>8</v>
      </c>
      <c r="X111" s="7" t="s">
        <v>46</v>
      </c>
      <c r="Y111" s="7" t="s">
        <v>46</v>
      </c>
      <c r="Z111" s="11">
        <v>44835</v>
      </c>
      <c r="AA111" s="16">
        <v>19776000</v>
      </c>
      <c r="AB111" s="17">
        <v>0</v>
      </c>
      <c r="AC111" s="18">
        <f t="shared" si="1"/>
        <v>19776000</v>
      </c>
      <c r="AD111" s="31" t="s">
        <v>48</v>
      </c>
      <c r="AE111" s="79" t="s">
        <v>98</v>
      </c>
      <c r="AF111" s="8" t="s">
        <v>638</v>
      </c>
      <c r="AG111" s="12" t="s">
        <v>579</v>
      </c>
      <c r="AH111" s="12" t="s">
        <v>580</v>
      </c>
      <c r="AI111" s="30" t="s">
        <v>581</v>
      </c>
    </row>
    <row r="112" spans="1:35" ht="15.75" x14ac:dyDescent="0.3">
      <c r="A112" s="7">
        <v>2021</v>
      </c>
      <c r="B112" s="7">
        <v>56</v>
      </c>
      <c r="C112" s="101" t="s">
        <v>35</v>
      </c>
      <c r="D112" s="15" t="s">
        <v>65</v>
      </c>
      <c r="E112" s="9" t="s">
        <v>66</v>
      </c>
      <c r="F112" s="8" t="s">
        <v>38</v>
      </c>
      <c r="G112" s="7" t="s">
        <v>534</v>
      </c>
      <c r="H112" s="8" t="s">
        <v>40</v>
      </c>
      <c r="I112" s="9" t="s">
        <v>639</v>
      </c>
      <c r="J112" s="9" t="s">
        <v>640</v>
      </c>
      <c r="K112" s="9" t="s">
        <v>640</v>
      </c>
      <c r="L112" s="9" t="s">
        <v>641</v>
      </c>
      <c r="M112" s="161">
        <v>52888998</v>
      </c>
      <c r="N112" s="8" t="s">
        <v>250</v>
      </c>
      <c r="O112" s="10">
        <v>44253</v>
      </c>
      <c r="P112" s="7" t="s">
        <v>642</v>
      </c>
      <c r="Q112" s="10">
        <v>44257</v>
      </c>
      <c r="R112" s="10">
        <v>44562</v>
      </c>
      <c r="S112" s="11" t="s">
        <v>46</v>
      </c>
      <c r="T112" s="11" t="s">
        <v>46</v>
      </c>
      <c r="U112" s="78" t="s">
        <v>46</v>
      </c>
      <c r="V112" s="7" t="s">
        <v>46</v>
      </c>
      <c r="W112" s="7"/>
      <c r="X112" s="7" t="s">
        <v>46</v>
      </c>
      <c r="Y112" s="7" t="s">
        <v>46</v>
      </c>
      <c r="Z112" s="11">
        <v>44562</v>
      </c>
      <c r="AA112" s="16">
        <v>33000000</v>
      </c>
      <c r="AB112" s="17">
        <v>0</v>
      </c>
      <c r="AC112" s="18">
        <f t="shared" si="1"/>
        <v>33000000</v>
      </c>
      <c r="AD112" s="31" t="s">
        <v>48</v>
      </c>
      <c r="AE112" s="9" t="s">
        <v>72</v>
      </c>
      <c r="AF112" s="8" t="s">
        <v>643</v>
      </c>
      <c r="AG112" s="12" t="s">
        <v>579</v>
      </c>
      <c r="AH112" s="12" t="s">
        <v>69</v>
      </c>
      <c r="AI112" s="30">
        <v>20215420002083</v>
      </c>
    </row>
    <row r="113" spans="1:35" ht="15.75" x14ac:dyDescent="0.3">
      <c r="A113" s="7">
        <v>2022</v>
      </c>
      <c r="B113" s="7">
        <v>56</v>
      </c>
      <c r="C113" s="101" t="s">
        <v>35</v>
      </c>
      <c r="D113" s="15" t="s">
        <v>91</v>
      </c>
      <c r="E113" s="9" t="s">
        <v>66</v>
      </c>
      <c r="F113" s="8" t="s">
        <v>38</v>
      </c>
      <c r="G113" s="7" t="s">
        <v>39</v>
      </c>
      <c r="H113" s="8" t="s">
        <v>54</v>
      </c>
      <c r="I113" s="9" t="s">
        <v>644</v>
      </c>
      <c r="J113" s="9" t="s">
        <v>645</v>
      </c>
      <c r="K113" s="9" t="s">
        <v>646</v>
      </c>
      <c r="L113" s="9" t="s">
        <v>647</v>
      </c>
      <c r="M113" s="33">
        <v>52835719</v>
      </c>
      <c r="N113" s="8" t="s">
        <v>170</v>
      </c>
      <c r="O113" s="10">
        <v>44580</v>
      </c>
      <c r="P113" s="164">
        <v>8</v>
      </c>
      <c r="Q113" s="10">
        <v>44582</v>
      </c>
      <c r="R113" s="10">
        <v>44824</v>
      </c>
      <c r="S113" s="11" t="s">
        <v>46</v>
      </c>
      <c r="T113" s="11" t="s">
        <v>46</v>
      </c>
      <c r="U113" s="78" t="s">
        <v>46</v>
      </c>
      <c r="V113" s="7" t="s">
        <v>245</v>
      </c>
      <c r="W113" s="164">
        <v>12</v>
      </c>
      <c r="X113" s="7" t="s">
        <v>46</v>
      </c>
      <c r="Y113" s="7" t="s">
        <v>46</v>
      </c>
      <c r="Z113" s="11">
        <v>44946</v>
      </c>
      <c r="AA113" s="16">
        <v>70864000</v>
      </c>
      <c r="AB113" s="17">
        <f>29526667+5905333</f>
        <v>35432000</v>
      </c>
      <c r="AC113" s="18">
        <f t="shared" si="1"/>
        <v>106296000</v>
      </c>
      <c r="AD113" s="196" t="s">
        <v>60</v>
      </c>
      <c r="AE113" s="79" t="s">
        <v>60</v>
      </c>
      <c r="AF113" s="8" t="s">
        <v>648</v>
      </c>
      <c r="AG113" s="12" t="s">
        <v>493</v>
      </c>
      <c r="AH113" s="12" t="s">
        <v>147</v>
      </c>
      <c r="AI113" s="30" t="s">
        <v>649</v>
      </c>
    </row>
    <row r="114" spans="1:35" ht="15.75" x14ac:dyDescent="0.3">
      <c r="A114" s="7">
        <v>2021</v>
      </c>
      <c r="B114" s="7">
        <v>57</v>
      </c>
      <c r="C114" s="101" t="s">
        <v>35</v>
      </c>
      <c r="D114" s="15" t="s">
        <v>65</v>
      </c>
      <c r="E114" s="9" t="s">
        <v>66</v>
      </c>
      <c r="F114" s="8" t="s">
        <v>38</v>
      </c>
      <c r="G114" s="7" t="s">
        <v>534</v>
      </c>
      <c r="H114" s="8" t="s">
        <v>40</v>
      </c>
      <c r="I114" s="9" t="s">
        <v>650</v>
      </c>
      <c r="J114" s="9" t="s">
        <v>651</v>
      </c>
      <c r="K114" s="9" t="s">
        <v>651</v>
      </c>
      <c r="L114" s="9" t="s">
        <v>652</v>
      </c>
      <c r="M114" s="161">
        <v>52914672</v>
      </c>
      <c r="N114" s="8" t="s">
        <v>137</v>
      </c>
      <c r="O114" s="10">
        <v>44231</v>
      </c>
      <c r="P114" s="7" t="s">
        <v>653</v>
      </c>
      <c r="Q114" s="10">
        <v>44232</v>
      </c>
      <c r="R114" s="10">
        <v>44562</v>
      </c>
      <c r="S114" s="11" t="s">
        <v>46</v>
      </c>
      <c r="T114" s="11" t="s">
        <v>46</v>
      </c>
      <c r="U114" s="78" t="s">
        <v>46</v>
      </c>
      <c r="V114" s="7" t="s">
        <v>46</v>
      </c>
      <c r="W114" s="7"/>
      <c r="X114" s="7" t="s">
        <v>46</v>
      </c>
      <c r="Y114" s="7" t="s">
        <v>46</v>
      </c>
      <c r="Z114" s="11">
        <v>44562</v>
      </c>
      <c r="AA114" s="16">
        <v>70850000</v>
      </c>
      <c r="AB114" s="17">
        <v>0</v>
      </c>
      <c r="AC114" s="18">
        <f t="shared" si="1"/>
        <v>70850000</v>
      </c>
      <c r="AD114" s="31" t="s">
        <v>48</v>
      </c>
      <c r="AE114" s="9" t="s">
        <v>98</v>
      </c>
      <c r="AF114" s="8" t="s">
        <v>654</v>
      </c>
      <c r="AG114" s="12" t="s">
        <v>655</v>
      </c>
      <c r="AH114" s="12" t="s">
        <v>381</v>
      </c>
      <c r="AI114" s="30">
        <v>20215420001123</v>
      </c>
    </row>
    <row r="115" spans="1:35" ht="15.75" x14ac:dyDescent="0.3">
      <c r="A115" s="7">
        <v>2022</v>
      </c>
      <c r="B115" s="7">
        <v>57</v>
      </c>
      <c r="C115" s="101" t="s">
        <v>35</v>
      </c>
      <c r="D115" s="15" t="s">
        <v>410</v>
      </c>
      <c r="E115" s="9" t="s">
        <v>656</v>
      </c>
      <c r="F115" s="8" t="s">
        <v>38</v>
      </c>
      <c r="G115" s="7" t="s">
        <v>39</v>
      </c>
      <c r="H115" s="8" t="s">
        <v>54</v>
      </c>
      <c r="I115" s="9" t="s">
        <v>657</v>
      </c>
      <c r="J115" s="9" t="s">
        <v>658</v>
      </c>
      <c r="K115" s="9" t="s">
        <v>659</v>
      </c>
      <c r="L115" s="9" t="s">
        <v>264</v>
      </c>
      <c r="M115" s="33">
        <v>1023860894</v>
      </c>
      <c r="N115" s="8" t="s">
        <v>299</v>
      </c>
      <c r="O115" s="10">
        <v>44582</v>
      </c>
      <c r="P115" s="164">
        <v>11</v>
      </c>
      <c r="Q115" s="10">
        <v>44586</v>
      </c>
      <c r="R115" s="10">
        <v>44919</v>
      </c>
      <c r="S115" s="11" t="s">
        <v>46</v>
      </c>
      <c r="T115" s="11" t="s">
        <v>46</v>
      </c>
      <c r="U115" s="78" t="s">
        <v>46</v>
      </c>
      <c r="V115" s="7" t="s">
        <v>660</v>
      </c>
      <c r="W115" s="164" t="s">
        <v>661</v>
      </c>
      <c r="X115" s="7" t="s">
        <v>46</v>
      </c>
      <c r="Y115" s="7" t="s">
        <v>46</v>
      </c>
      <c r="Z115" s="11">
        <v>44957</v>
      </c>
      <c r="AA115" s="16">
        <v>77583000</v>
      </c>
      <c r="AB115" s="17">
        <v>8698700</v>
      </c>
      <c r="AC115" s="18">
        <f t="shared" si="1"/>
        <v>86281700</v>
      </c>
      <c r="AD115" s="31" t="s">
        <v>48</v>
      </c>
      <c r="AE115" s="79" t="s">
        <v>98</v>
      </c>
      <c r="AF115" s="8" t="s">
        <v>662</v>
      </c>
      <c r="AG115" s="12" t="s">
        <v>266</v>
      </c>
      <c r="AH115" s="12" t="s">
        <v>208</v>
      </c>
      <c r="AI115" s="30" t="s">
        <v>209</v>
      </c>
    </row>
    <row r="116" spans="1:35" ht="15.75" x14ac:dyDescent="0.3">
      <c r="A116" s="7">
        <v>2021</v>
      </c>
      <c r="B116" s="7">
        <v>58</v>
      </c>
      <c r="C116" s="101" t="s">
        <v>35</v>
      </c>
      <c r="D116" s="15" t="s">
        <v>410</v>
      </c>
      <c r="E116" s="9" t="s">
        <v>411</v>
      </c>
      <c r="F116" s="8" t="s">
        <v>38</v>
      </c>
      <c r="G116" s="7" t="s">
        <v>534</v>
      </c>
      <c r="H116" s="8" t="s">
        <v>40</v>
      </c>
      <c r="I116" s="9" t="s">
        <v>663</v>
      </c>
      <c r="J116" s="9" t="s">
        <v>664</v>
      </c>
      <c r="K116" s="9" t="s">
        <v>664</v>
      </c>
      <c r="L116" s="9" t="s">
        <v>665</v>
      </c>
      <c r="M116" s="161">
        <v>79559615</v>
      </c>
      <c r="N116" s="8" t="s">
        <v>44</v>
      </c>
      <c r="O116" s="10">
        <v>44235</v>
      </c>
      <c r="P116" s="7" t="s">
        <v>666</v>
      </c>
      <c r="Q116" s="10">
        <v>44237</v>
      </c>
      <c r="R116" s="10">
        <v>44563</v>
      </c>
      <c r="S116" s="11" t="s">
        <v>46</v>
      </c>
      <c r="T116" s="11" t="s">
        <v>46</v>
      </c>
      <c r="U116" s="78" t="s">
        <v>46</v>
      </c>
      <c r="V116" s="7" t="s">
        <v>46</v>
      </c>
      <c r="W116" s="7"/>
      <c r="X116" s="7" t="s">
        <v>46</v>
      </c>
      <c r="Y116" s="7" t="s">
        <v>46</v>
      </c>
      <c r="Z116" s="11">
        <v>44563</v>
      </c>
      <c r="AA116" s="16">
        <v>59216667</v>
      </c>
      <c r="AB116" s="17">
        <v>0</v>
      </c>
      <c r="AC116" s="18">
        <f t="shared" si="1"/>
        <v>59216667</v>
      </c>
      <c r="AD116" s="31" t="s">
        <v>48</v>
      </c>
      <c r="AE116" s="9" t="s">
        <v>98</v>
      </c>
      <c r="AF116" s="8" t="s">
        <v>667</v>
      </c>
      <c r="AG116" s="12" t="s">
        <v>266</v>
      </c>
      <c r="AH116" s="12" t="s">
        <v>264</v>
      </c>
      <c r="AI116" s="30">
        <v>20215420000963</v>
      </c>
    </row>
    <row r="117" spans="1:35" ht="15.75" x14ac:dyDescent="0.3">
      <c r="A117" s="7">
        <v>2022</v>
      </c>
      <c r="B117" s="7">
        <v>58</v>
      </c>
      <c r="C117" s="101" t="s">
        <v>35</v>
      </c>
      <c r="D117" s="15" t="s">
        <v>91</v>
      </c>
      <c r="E117" s="9" t="s">
        <v>66</v>
      </c>
      <c r="F117" s="8" t="s">
        <v>38</v>
      </c>
      <c r="G117" s="7" t="s">
        <v>39</v>
      </c>
      <c r="H117" s="8" t="s">
        <v>54</v>
      </c>
      <c r="I117" s="9" t="s">
        <v>634</v>
      </c>
      <c r="J117" s="9" t="s">
        <v>668</v>
      </c>
      <c r="K117" s="9" t="s">
        <v>636</v>
      </c>
      <c r="L117" s="9" t="s">
        <v>669</v>
      </c>
      <c r="M117" s="33">
        <v>1013588889</v>
      </c>
      <c r="N117" s="8" t="s">
        <v>193</v>
      </c>
      <c r="O117" s="10">
        <v>44595</v>
      </c>
      <c r="P117" s="164">
        <v>6</v>
      </c>
      <c r="Q117" s="10">
        <v>44602</v>
      </c>
      <c r="R117" s="10">
        <v>44782</v>
      </c>
      <c r="S117" s="11" t="s">
        <v>46</v>
      </c>
      <c r="T117" s="11" t="s">
        <v>46</v>
      </c>
      <c r="U117" s="78" t="s">
        <v>46</v>
      </c>
      <c r="V117" s="7" t="s">
        <v>46</v>
      </c>
      <c r="W117" s="164">
        <v>6</v>
      </c>
      <c r="X117" s="7" t="s">
        <v>46</v>
      </c>
      <c r="Y117" s="7" t="s">
        <v>46</v>
      </c>
      <c r="Z117" s="11">
        <v>44782</v>
      </c>
      <c r="AA117" s="16">
        <v>14832000</v>
      </c>
      <c r="AB117" s="17">
        <v>0</v>
      </c>
      <c r="AC117" s="18">
        <f t="shared" si="1"/>
        <v>14832000</v>
      </c>
      <c r="AD117" s="196" t="s">
        <v>60</v>
      </c>
      <c r="AE117" s="79" t="s">
        <v>60</v>
      </c>
      <c r="AF117" s="8" t="s">
        <v>638</v>
      </c>
      <c r="AG117" s="12" t="s">
        <v>579</v>
      </c>
      <c r="AH117" s="12" t="s">
        <v>580</v>
      </c>
      <c r="AI117" s="30" t="s">
        <v>581</v>
      </c>
    </row>
    <row r="118" spans="1:35" ht="15.75" x14ac:dyDescent="0.3">
      <c r="A118" s="7">
        <v>2021</v>
      </c>
      <c r="B118" s="7">
        <v>59</v>
      </c>
      <c r="C118" s="101" t="s">
        <v>35</v>
      </c>
      <c r="D118" s="15" t="s">
        <v>392</v>
      </c>
      <c r="E118" s="9" t="s">
        <v>393</v>
      </c>
      <c r="F118" s="8" t="s">
        <v>38</v>
      </c>
      <c r="G118" s="7" t="s">
        <v>534</v>
      </c>
      <c r="H118" s="8" t="s">
        <v>40</v>
      </c>
      <c r="I118" s="9" t="s">
        <v>670</v>
      </c>
      <c r="J118" s="9" t="s">
        <v>671</v>
      </c>
      <c r="K118" s="9" t="s">
        <v>671</v>
      </c>
      <c r="L118" s="9" t="s">
        <v>672</v>
      </c>
      <c r="M118" s="161">
        <v>1030597867</v>
      </c>
      <c r="N118" s="8" t="s">
        <v>165</v>
      </c>
      <c r="O118" s="10">
        <v>44236</v>
      </c>
      <c r="P118" s="7" t="s">
        <v>673</v>
      </c>
      <c r="Q118" s="10">
        <v>44238</v>
      </c>
      <c r="R118" s="10">
        <v>44563</v>
      </c>
      <c r="S118" s="11" t="s">
        <v>46</v>
      </c>
      <c r="T118" s="11" t="s">
        <v>46</v>
      </c>
      <c r="U118" s="78" t="s">
        <v>46</v>
      </c>
      <c r="V118" s="7" t="s">
        <v>46</v>
      </c>
      <c r="W118" s="7"/>
      <c r="X118" s="7" t="s">
        <v>46</v>
      </c>
      <c r="Y118" s="7" t="s">
        <v>46</v>
      </c>
      <c r="Z118" s="11">
        <v>44563</v>
      </c>
      <c r="AA118" s="16">
        <v>26618667</v>
      </c>
      <c r="AB118" s="17">
        <v>0</v>
      </c>
      <c r="AC118" s="18">
        <f t="shared" si="1"/>
        <v>26618667</v>
      </c>
      <c r="AD118" s="31" t="s">
        <v>48</v>
      </c>
      <c r="AE118" s="9" t="s">
        <v>98</v>
      </c>
      <c r="AF118" s="8" t="s">
        <v>674</v>
      </c>
      <c r="AG118" s="12" t="s">
        <v>365</v>
      </c>
      <c r="AH118" s="12" t="s">
        <v>675</v>
      </c>
      <c r="AI118" s="30">
        <v>20215420001183</v>
      </c>
    </row>
    <row r="119" spans="1:35" ht="15.75" x14ac:dyDescent="0.3">
      <c r="A119" s="7">
        <v>2022</v>
      </c>
      <c r="B119" s="7">
        <v>59</v>
      </c>
      <c r="C119" s="101" t="s">
        <v>35</v>
      </c>
      <c r="D119" s="15" t="s">
        <v>91</v>
      </c>
      <c r="E119" s="9" t="s">
        <v>66</v>
      </c>
      <c r="F119" s="8" t="s">
        <v>38</v>
      </c>
      <c r="G119" s="7" t="s">
        <v>39</v>
      </c>
      <c r="H119" s="8" t="s">
        <v>54</v>
      </c>
      <c r="I119" s="9" t="s">
        <v>676</v>
      </c>
      <c r="J119" s="9" t="s">
        <v>677</v>
      </c>
      <c r="K119" s="9" t="s">
        <v>678</v>
      </c>
      <c r="L119" s="9" t="s">
        <v>378</v>
      </c>
      <c r="M119" s="33">
        <v>1022326785</v>
      </c>
      <c r="N119" s="8" t="s">
        <v>170</v>
      </c>
      <c r="O119" s="10">
        <v>44586</v>
      </c>
      <c r="P119" s="164">
        <v>11</v>
      </c>
      <c r="Q119" s="10">
        <v>44595</v>
      </c>
      <c r="R119" s="10">
        <v>44928</v>
      </c>
      <c r="S119" s="11" t="s">
        <v>46</v>
      </c>
      <c r="T119" s="11" t="s">
        <v>46</v>
      </c>
      <c r="U119" s="78" t="s">
        <v>46</v>
      </c>
      <c r="V119" s="7" t="s">
        <v>679</v>
      </c>
      <c r="W119" s="164" t="s">
        <v>680</v>
      </c>
      <c r="X119" s="7" t="s">
        <v>46</v>
      </c>
      <c r="Y119" s="7" t="s">
        <v>46</v>
      </c>
      <c r="Z119" s="11">
        <v>44956</v>
      </c>
      <c r="AA119" s="16">
        <v>59400000</v>
      </c>
      <c r="AB119" s="17">
        <v>5040000</v>
      </c>
      <c r="AC119" s="18">
        <f t="shared" si="1"/>
        <v>64440000</v>
      </c>
      <c r="AD119" s="196" t="s">
        <v>60</v>
      </c>
      <c r="AE119" s="79" t="s">
        <v>60</v>
      </c>
      <c r="AF119" s="8" t="s">
        <v>681</v>
      </c>
      <c r="AG119" s="12" t="s">
        <v>380</v>
      </c>
      <c r="AH119" s="12" t="s">
        <v>595</v>
      </c>
      <c r="AI119" s="30" t="s">
        <v>682</v>
      </c>
    </row>
    <row r="120" spans="1:35" ht="15.75" x14ac:dyDescent="0.3">
      <c r="A120" s="7">
        <v>2021</v>
      </c>
      <c r="B120" s="7">
        <v>60</v>
      </c>
      <c r="C120" s="101" t="s">
        <v>35</v>
      </c>
      <c r="D120" s="15" t="s">
        <v>65</v>
      </c>
      <c r="E120" s="9" t="s">
        <v>66</v>
      </c>
      <c r="F120" s="8" t="s">
        <v>38</v>
      </c>
      <c r="G120" s="7" t="s">
        <v>534</v>
      </c>
      <c r="H120" s="8" t="s">
        <v>40</v>
      </c>
      <c r="I120" s="9" t="s">
        <v>683</v>
      </c>
      <c r="J120" s="9" t="s">
        <v>684</v>
      </c>
      <c r="K120" s="9" t="s">
        <v>684</v>
      </c>
      <c r="L120" s="9" t="s">
        <v>685</v>
      </c>
      <c r="M120" s="161">
        <v>11202142</v>
      </c>
      <c r="N120" s="8" t="s">
        <v>137</v>
      </c>
      <c r="O120" s="10">
        <v>44231</v>
      </c>
      <c r="P120" s="7" t="s">
        <v>686</v>
      </c>
      <c r="Q120" s="10">
        <v>44232</v>
      </c>
      <c r="R120" s="10">
        <v>44560</v>
      </c>
      <c r="S120" s="11">
        <v>44516</v>
      </c>
      <c r="T120" s="11" t="s">
        <v>687</v>
      </c>
      <c r="U120" s="78">
        <v>40341550</v>
      </c>
      <c r="V120" s="7" t="s">
        <v>46</v>
      </c>
      <c r="W120" s="7"/>
      <c r="X120" s="7" t="s">
        <v>46</v>
      </c>
      <c r="Y120" s="7" t="s">
        <v>46</v>
      </c>
      <c r="Z120" s="11">
        <v>44560</v>
      </c>
      <c r="AA120" s="16">
        <v>67373333</v>
      </c>
      <c r="AB120" s="17">
        <v>0</v>
      </c>
      <c r="AC120" s="18">
        <f t="shared" si="1"/>
        <v>67373333</v>
      </c>
      <c r="AD120" s="31" t="s">
        <v>48</v>
      </c>
      <c r="AE120" s="9" t="s">
        <v>98</v>
      </c>
      <c r="AF120" s="8" t="s">
        <v>688</v>
      </c>
      <c r="AG120" s="12" t="s">
        <v>277</v>
      </c>
      <c r="AH120" s="12" t="s">
        <v>121</v>
      </c>
      <c r="AI120" s="30">
        <v>20215420001153</v>
      </c>
    </row>
    <row r="121" spans="1:35" ht="15.75" x14ac:dyDescent="0.3">
      <c r="A121" s="7">
        <v>2022</v>
      </c>
      <c r="B121" s="7">
        <v>60</v>
      </c>
      <c r="C121" s="101" t="s">
        <v>35</v>
      </c>
      <c r="D121" s="15" t="s">
        <v>91</v>
      </c>
      <c r="E121" s="9" t="s">
        <v>66</v>
      </c>
      <c r="F121" s="8" t="s">
        <v>38</v>
      </c>
      <c r="G121" s="7" t="s">
        <v>39</v>
      </c>
      <c r="H121" s="8" t="s">
        <v>54</v>
      </c>
      <c r="I121" s="9" t="s">
        <v>689</v>
      </c>
      <c r="J121" s="9" t="s">
        <v>690</v>
      </c>
      <c r="K121" s="9" t="s">
        <v>691</v>
      </c>
      <c r="L121" s="9" t="s">
        <v>692</v>
      </c>
      <c r="M121" s="33">
        <v>1031150040</v>
      </c>
      <c r="N121" s="8" t="s">
        <v>170</v>
      </c>
      <c r="O121" s="10">
        <v>44581</v>
      </c>
      <c r="P121" s="164">
        <v>11</v>
      </c>
      <c r="Q121" s="10">
        <v>44587</v>
      </c>
      <c r="R121" s="10">
        <v>44920</v>
      </c>
      <c r="S121" s="11" t="s">
        <v>46</v>
      </c>
      <c r="T121" s="11" t="s">
        <v>46</v>
      </c>
      <c r="U121" s="78" t="s">
        <v>46</v>
      </c>
      <c r="V121" s="7" t="s">
        <v>480</v>
      </c>
      <c r="W121" s="164">
        <v>12</v>
      </c>
      <c r="X121" s="7" t="s">
        <v>46</v>
      </c>
      <c r="Y121" s="7" t="s">
        <v>46</v>
      </c>
      <c r="Z121" s="11">
        <v>44951</v>
      </c>
      <c r="AA121" s="16">
        <v>71500000</v>
      </c>
      <c r="AB121" s="17">
        <v>6500000</v>
      </c>
      <c r="AC121" s="18">
        <f t="shared" si="1"/>
        <v>78000000</v>
      </c>
      <c r="AD121" s="196" t="s">
        <v>60</v>
      </c>
      <c r="AE121" s="79" t="s">
        <v>60</v>
      </c>
      <c r="AF121" s="8" t="s">
        <v>693</v>
      </c>
      <c r="AG121" s="12" t="s">
        <v>380</v>
      </c>
      <c r="AH121" s="12" t="s">
        <v>595</v>
      </c>
      <c r="AI121" s="30" t="s">
        <v>694</v>
      </c>
    </row>
    <row r="122" spans="1:35" ht="15.75" x14ac:dyDescent="0.3">
      <c r="A122" s="7">
        <v>2021</v>
      </c>
      <c r="B122" s="7">
        <v>61</v>
      </c>
      <c r="C122" s="101" t="s">
        <v>35</v>
      </c>
      <c r="D122" s="15" t="s">
        <v>695</v>
      </c>
      <c r="E122" s="9" t="s">
        <v>696</v>
      </c>
      <c r="F122" s="8" t="s">
        <v>38</v>
      </c>
      <c r="G122" s="7" t="s">
        <v>39</v>
      </c>
      <c r="H122" s="8" t="s">
        <v>40</v>
      </c>
      <c r="I122" s="9" t="s">
        <v>697</v>
      </c>
      <c r="J122" s="9" t="s">
        <v>698</v>
      </c>
      <c r="K122" s="9" t="s">
        <v>698</v>
      </c>
      <c r="L122" s="9" t="s">
        <v>699</v>
      </c>
      <c r="M122" s="161">
        <v>52515132</v>
      </c>
      <c r="N122" s="8" t="s">
        <v>59</v>
      </c>
      <c r="O122" s="10">
        <v>44235</v>
      </c>
      <c r="P122" s="7" t="s">
        <v>666</v>
      </c>
      <c r="Q122" s="10">
        <v>44237</v>
      </c>
      <c r="R122" s="10">
        <v>44560</v>
      </c>
      <c r="S122" s="11" t="s">
        <v>46</v>
      </c>
      <c r="T122" s="11" t="s">
        <v>46</v>
      </c>
      <c r="U122" s="78" t="s">
        <v>46</v>
      </c>
      <c r="V122" s="7" t="s">
        <v>46</v>
      </c>
      <c r="W122" s="7"/>
      <c r="X122" s="7" t="s">
        <v>46</v>
      </c>
      <c r="Y122" s="7" t="s">
        <v>46</v>
      </c>
      <c r="Z122" s="11">
        <v>44560</v>
      </c>
      <c r="AA122" s="16">
        <v>69983333</v>
      </c>
      <c r="AB122" s="17">
        <v>0</v>
      </c>
      <c r="AC122" s="18">
        <f t="shared" si="1"/>
        <v>69983333</v>
      </c>
      <c r="AD122" s="31" t="s">
        <v>48</v>
      </c>
      <c r="AE122" s="9" t="s">
        <v>98</v>
      </c>
      <c r="AF122" s="8" t="s">
        <v>700</v>
      </c>
      <c r="AG122" s="12" t="s">
        <v>701</v>
      </c>
      <c r="AH122" s="12" t="s">
        <v>69</v>
      </c>
      <c r="AI122" s="30">
        <v>20215420001153</v>
      </c>
    </row>
    <row r="123" spans="1:35" ht="15.75" x14ac:dyDescent="0.3">
      <c r="A123" s="7">
        <v>2022</v>
      </c>
      <c r="B123" s="7">
        <v>61</v>
      </c>
      <c r="C123" s="101" t="s">
        <v>35</v>
      </c>
      <c r="D123" s="15" t="s">
        <v>91</v>
      </c>
      <c r="E123" s="9" t="s">
        <v>66</v>
      </c>
      <c r="F123" s="8" t="s">
        <v>38</v>
      </c>
      <c r="G123" s="7" t="s">
        <v>39</v>
      </c>
      <c r="H123" s="8" t="s">
        <v>54</v>
      </c>
      <c r="I123" s="9" t="s">
        <v>702</v>
      </c>
      <c r="J123" s="9" t="s">
        <v>703</v>
      </c>
      <c r="K123" s="9" t="s">
        <v>704</v>
      </c>
      <c r="L123" s="9" t="s">
        <v>63</v>
      </c>
      <c r="M123" s="33">
        <v>79849967</v>
      </c>
      <c r="N123" s="8" t="s">
        <v>244</v>
      </c>
      <c r="O123" s="10">
        <v>44585</v>
      </c>
      <c r="P123" s="164">
        <v>8</v>
      </c>
      <c r="Q123" s="10">
        <v>44586</v>
      </c>
      <c r="R123" s="10">
        <v>44828</v>
      </c>
      <c r="S123" s="11" t="s">
        <v>46</v>
      </c>
      <c r="T123" s="11" t="s">
        <v>46</v>
      </c>
      <c r="U123" s="78" t="s">
        <v>46</v>
      </c>
      <c r="V123" s="7" t="s">
        <v>705</v>
      </c>
      <c r="W123" s="164" t="s">
        <v>706</v>
      </c>
      <c r="X123" s="7" t="s">
        <v>46</v>
      </c>
      <c r="Y123" s="7" t="s">
        <v>46</v>
      </c>
      <c r="Z123" s="11">
        <v>44946</v>
      </c>
      <c r="AA123" s="16">
        <v>63200000</v>
      </c>
      <c r="AB123" s="17">
        <f>25280000+5266667</f>
        <v>30546667</v>
      </c>
      <c r="AC123" s="18">
        <f t="shared" si="1"/>
        <v>93746667</v>
      </c>
      <c r="AD123" s="31" t="s">
        <v>48</v>
      </c>
      <c r="AE123" s="79" t="s">
        <v>98</v>
      </c>
      <c r="AF123" s="8" t="s">
        <v>707</v>
      </c>
      <c r="AG123" s="12" t="s">
        <v>62</v>
      </c>
      <c r="AH123" s="12" t="s">
        <v>208</v>
      </c>
      <c r="AI123" s="30" t="s">
        <v>209</v>
      </c>
    </row>
    <row r="124" spans="1:35" ht="15.75" x14ac:dyDescent="0.3">
      <c r="A124" s="7">
        <v>2021</v>
      </c>
      <c r="B124" s="7">
        <v>62</v>
      </c>
      <c r="C124" s="101" t="s">
        <v>35</v>
      </c>
      <c r="D124" s="15" t="s">
        <v>65</v>
      </c>
      <c r="E124" s="9" t="s">
        <v>66</v>
      </c>
      <c r="F124" s="8" t="s">
        <v>38</v>
      </c>
      <c r="G124" s="7" t="s">
        <v>534</v>
      </c>
      <c r="H124" s="8" t="s">
        <v>40</v>
      </c>
      <c r="I124" s="9" t="s">
        <v>708</v>
      </c>
      <c r="J124" s="9" t="s">
        <v>709</v>
      </c>
      <c r="K124" s="9" t="s">
        <v>709</v>
      </c>
      <c r="L124" s="9" t="s">
        <v>710</v>
      </c>
      <c r="M124" s="161">
        <v>53140135</v>
      </c>
      <c r="N124" s="8" t="s">
        <v>118</v>
      </c>
      <c r="O124" s="10">
        <v>44237</v>
      </c>
      <c r="P124" s="7" t="s">
        <v>321</v>
      </c>
      <c r="Q124" s="10">
        <v>44237</v>
      </c>
      <c r="R124" s="10">
        <v>44386</v>
      </c>
      <c r="S124" s="11" t="s">
        <v>46</v>
      </c>
      <c r="T124" s="11" t="s">
        <v>46</v>
      </c>
      <c r="U124" s="78" t="s">
        <v>46</v>
      </c>
      <c r="V124" s="7" t="s">
        <v>322</v>
      </c>
      <c r="W124" s="7"/>
      <c r="X124" s="7" t="s">
        <v>46</v>
      </c>
      <c r="Y124" s="7" t="s">
        <v>46</v>
      </c>
      <c r="Z124" s="11">
        <v>44448</v>
      </c>
      <c r="AA124" s="16">
        <v>28450000</v>
      </c>
      <c r="AB124" s="17">
        <v>11380000</v>
      </c>
      <c r="AC124" s="18">
        <f t="shared" si="1"/>
        <v>39830000</v>
      </c>
      <c r="AD124" s="31" t="s">
        <v>48</v>
      </c>
      <c r="AE124" s="9" t="s">
        <v>98</v>
      </c>
      <c r="AF124" s="8" t="s">
        <v>711</v>
      </c>
      <c r="AG124" s="12" t="s">
        <v>607</v>
      </c>
      <c r="AH124" s="12" t="s">
        <v>608</v>
      </c>
      <c r="AI124" s="30">
        <v>20215420003853</v>
      </c>
    </row>
    <row r="125" spans="1:35" ht="15.75" x14ac:dyDescent="0.3">
      <c r="A125" s="7">
        <v>2022</v>
      </c>
      <c r="B125" s="7">
        <v>62</v>
      </c>
      <c r="C125" s="101" t="s">
        <v>35</v>
      </c>
      <c r="D125" s="15" t="s">
        <v>91</v>
      </c>
      <c r="E125" s="9" t="s">
        <v>66</v>
      </c>
      <c r="F125" s="8" t="s">
        <v>38</v>
      </c>
      <c r="G125" s="7" t="s">
        <v>39</v>
      </c>
      <c r="H125" s="8" t="s">
        <v>54</v>
      </c>
      <c r="I125" s="9" t="s">
        <v>712</v>
      </c>
      <c r="J125" s="9" t="s">
        <v>713</v>
      </c>
      <c r="K125" s="9" t="s">
        <v>714</v>
      </c>
      <c r="L125" s="9" t="s">
        <v>715</v>
      </c>
      <c r="M125" s="33">
        <v>1023980775</v>
      </c>
      <c r="N125" s="8" t="s">
        <v>193</v>
      </c>
      <c r="O125" s="10">
        <v>44581</v>
      </c>
      <c r="P125" s="164">
        <v>6</v>
      </c>
      <c r="Q125" s="10">
        <v>44585</v>
      </c>
      <c r="R125" s="10">
        <v>44765</v>
      </c>
      <c r="S125" s="11" t="s">
        <v>46</v>
      </c>
      <c r="T125" s="11" t="s">
        <v>46</v>
      </c>
      <c r="U125" s="78" t="s">
        <v>46</v>
      </c>
      <c r="V125" s="7" t="s">
        <v>46</v>
      </c>
      <c r="W125" s="164">
        <v>6</v>
      </c>
      <c r="X125" s="7" t="s">
        <v>46</v>
      </c>
      <c r="Y125" s="7" t="s">
        <v>46</v>
      </c>
      <c r="Z125" s="11">
        <v>44765</v>
      </c>
      <c r="AA125" s="16">
        <v>16200000</v>
      </c>
      <c r="AB125" s="17">
        <v>0</v>
      </c>
      <c r="AC125" s="18">
        <f t="shared" si="1"/>
        <v>16200000</v>
      </c>
      <c r="AD125" s="196" t="s">
        <v>60</v>
      </c>
      <c r="AE125" s="79" t="s">
        <v>60</v>
      </c>
      <c r="AF125" s="8" t="s">
        <v>99</v>
      </c>
      <c r="AG125" s="12" t="s">
        <v>579</v>
      </c>
      <c r="AH125" s="12" t="s">
        <v>580</v>
      </c>
      <c r="AI125" s="30" t="s">
        <v>581</v>
      </c>
    </row>
    <row r="126" spans="1:35" ht="15.75" x14ac:dyDescent="0.3">
      <c r="A126" s="7">
        <v>2021</v>
      </c>
      <c r="B126" s="7">
        <v>63</v>
      </c>
      <c r="C126" s="101" t="s">
        <v>35</v>
      </c>
      <c r="D126" s="15" t="s">
        <v>65</v>
      </c>
      <c r="E126" s="9" t="s">
        <v>66</v>
      </c>
      <c r="F126" s="8" t="s">
        <v>38</v>
      </c>
      <c r="G126" s="7" t="s">
        <v>534</v>
      </c>
      <c r="H126" s="8" t="s">
        <v>40</v>
      </c>
      <c r="I126" s="9" t="s">
        <v>708</v>
      </c>
      <c r="J126" s="9" t="s">
        <v>716</v>
      </c>
      <c r="K126" s="9" t="s">
        <v>716</v>
      </c>
      <c r="L126" s="9" t="s">
        <v>717</v>
      </c>
      <c r="M126" s="161">
        <v>1019019648</v>
      </c>
      <c r="N126" s="8" t="s">
        <v>118</v>
      </c>
      <c r="O126" s="10">
        <v>44236</v>
      </c>
      <c r="P126" s="7" t="s">
        <v>673</v>
      </c>
      <c r="Q126" s="10">
        <v>44237</v>
      </c>
      <c r="R126" s="10">
        <v>44562</v>
      </c>
      <c r="S126" s="11">
        <v>44502</v>
      </c>
      <c r="T126" s="11" t="s">
        <v>718</v>
      </c>
      <c r="U126" s="78">
        <v>1032419460</v>
      </c>
      <c r="V126" s="7" t="s">
        <v>46</v>
      </c>
      <c r="W126" s="7"/>
      <c r="X126" s="7" t="s">
        <v>46</v>
      </c>
      <c r="Y126" s="7" t="s">
        <v>46</v>
      </c>
      <c r="Z126" s="11">
        <v>44562</v>
      </c>
      <c r="AA126" s="16">
        <v>61072667</v>
      </c>
      <c r="AB126" s="17">
        <v>0</v>
      </c>
      <c r="AC126" s="18">
        <f t="shared" si="1"/>
        <v>61072667</v>
      </c>
      <c r="AD126" s="31" t="s">
        <v>48</v>
      </c>
      <c r="AE126" s="9" t="s">
        <v>87</v>
      </c>
      <c r="AF126" s="8" t="s">
        <v>719</v>
      </c>
      <c r="AG126" s="12" t="s">
        <v>607</v>
      </c>
      <c r="AH126" s="12" t="s">
        <v>608</v>
      </c>
      <c r="AI126" s="30">
        <v>20215420003853</v>
      </c>
    </row>
    <row r="127" spans="1:35" ht="15.75" x14ac:dyDescent="0.3">
      <c r="A127" s="7">
        <v>2022</v>
      </c>
      <c r="B127" s="7">
        <v>63</v>
      </c>
      <c r="C127" s="101" t="s">
        <v>35</v>
      </c>
      <c r="D127" s="15" t="s">
        <v>91</v>
      </c>
      <c r="E127" s="9" t="s">
        <v>66</v>
      </c>
      <c r="F127" s="8" t="s">
        <v>38</v>
      </c>
      <c r="G127" s="7" t="s">
        <v>39</v>
      </c>
      <c r="H127" s="8" t="s">
        <v>54</v>
      </c>
      <c r="I127" s="9" t="s">
        <v>720</v>
      </c>
      <c r="J127" s="9" t="s">
        <v>721</v>
      </c>
      <c r="K127" s="9" t="s">
        <v>722</v>
      </c>
      <c r="L127" s="9" t="s">
        <v>225</v>
      </c>
      <c r="M127" s="33">
        <v>80112504</v>
      </c>
      <c r="N127" s="8" t="s">
        <v>171</v>
      </c>
      <c r="O127" s="10">
        <v>44581</v>
      </c>
      <c r="P127" s="164">
        <v>8</v>
      </c>
      <c r="Q127" s="10">
        <v>44585</v>
      </c>
      <c r="R127" s="10">
        <v>44827</v>
      </c>
      <c r="S127" s="11" t="s">
        <v>46</v>
      </c>
      <c r="T127" s="11" t="s">
        <v>46</v>
      </c>
      <c r="U127" s="78" t="s">
        <v>46</v>
      </c>
      <c r="V127" s="7" t="s">
        <v>46</v>
      </c>
      <c r="W127" s="164">
        <v>8</v>
      </c>
      <c r="X127" s="7" t="s">
        <v>46</v>
      </c>
      <c r="Y127" s="7" t="s">
        <v>46</v>
      </c>
      <c r="Z127" s="11">
        <v>44781</v>
      </c>
      <c r="AA127" s="16">
        <v>35844000</v>
      </c>
      <c r="AB127" s="17">
        <v>0</v>
      </c>
      <c r="AC127" s="18">
        <f t="shared" si="1"/>
        <v>35844000</v>
      </c>
      <c r="AD127" s="196" t="s">
        <v>60</v>
      </c>
      <c r="AE127" s="79" t="s">
        <v>60</v>
      </c>
      <c r="AF127" s="8" t="s">
        <v>723</v>
      </c>
      <c r="AG127" s="12" t="s">
        <v>724</v>
      </c>
      <c r="AH127" s="12" t="s">
        <v>132</v>
      </c>
      <c r="AI127" s="30" t="s">
        <v>503</v>
      </c>
    </row>
    <row r="128" spans="1:35" ht="15.75" x14ac:dyDescent="0.3">
      <c r="A128" s="7">
        <v>2021</v>
      </c>
      <c r="B128" s="7">
        <v>64</v>
      </c>
      <c r="C128" s="101" t="s">
        <v>35</v>
      </c>
      <c r="D128" s="15" t="s">
        <v>65</v>
      </c>
      <c r="E128" s="9" t="s">
        <v>66</v>
      </c>
      <c r="F128" s="8" t="s">
        <v>38</v>
      </c>
      <c r="G128" s="7" t="s">
        <v>534</v>
      </c>
      <c r="H128" s="8" t="s">
        <v>40</v>
      </c>
      <c r="I128" s="9" t="s">
        <v>602</v>
      </c>
      <c r="J128" s="9" t="s">
        <v>725</v>
      </c>
      <c r="K128" s="9" t="s">
        <v>725</v>
      </c>
      <c r="L128" s="9" t="s">
        <v>726</v>
      </c>
      <c r="M128" s="161">
        <v>80037360</v>
      </c>
      <c r="N128" s="8" t="s">
        <v>118</v>
      </c>
      <c r="O128" s="10">
        <v>44237</v>
      </c>
      <c r="P128" s="7" t="s">
        <v>727</v>
      </c>
      <c r="Q128" s="10">
        <v>44239</v>
      </c>
      <c r="R128" s="10">
        <v>44562</v>
      </c>
      <c r="S128" s="11" t="s">
        <v>46</v>
      </c>
      <c r="T128" s="11" t="s">
        <v>46</v>
      </c>
      <c r="U128" s="78" t="s">
        <v>46</v>
      </c>
      <c r="V128" s="7" t="s">
        <v>46</v>
      </c>
      <c r="W128" s="7"/>
      <c r="X128" s="7" t="s">
        <v>46</v>
      </c>
      <c r="Y128" s="7" t="s">
        <v>46</v>
      </c>
      <c r="Z128" s="11">
        <v>44562</v>
      </c>
      <c r="AA128" s="16">
        <v>60693333</v>
      </c>
      <c r="AB128" s="17">
        <v>0</v>
      </c>
      <c r="AC128" s="18">
        <f t="shared" si="1"/>
        <v>60693333</v>
      </c>
      <c r="AD128" s="31" t="s">
        <v>48</v>
      </c>
      <c r="AE128" s="9" t="s">
        <v>98</v>
      </c>
      <c r="AF128" s="8" t="s">
        <v>728</v>
      </c>
      <c r="AG128" s="12" t="s">
        <v>607</v>
      </c>
      <c r="AH128" s="12" t="s">
        <v>608</v>
      </c>
      <c r="AI128" s="30">
        <v>20215420003353</v>
      </c>
    </row>
    <row r="129" spans="1:35" ht="15.75" x14ac:dyDescent="0.3">
      <c r="A129" s="7">
        <v>2022</v>
      </c>
      <c r="B129" s="7">
        <v>64</v>
      </c>
      <c r="C129" s="101" t="s">
        <v>35</v>
      </c>
      <c r="D129" s="15" t="s">
        <v>91</v>
      </c>
      <c r="E129" s="9" t="s">
        <v>66</v>
      </c>
      <c r="F129" s="8" t="s">
        <v>38</v>
      </c>
      <c r="G129" s="7" t="s">
        <v>39</v>
      </c>
      <c r="H129" s="8" t="s">
        <v>54</v>
      </c>
      <c r="I129" s="9" t="s">
        <v>586</v>
      </c>
      <c r="J129" s="9" t="s">
        <v>729</v>
      </c>
      <c r="K129" s="9" t="s">
        <v>588</v>
      </c>
      <c r="L129" s="9" t="s">
        <v>730</v>
      </c>
      <c r="M129" s="33">
        <v>1013650314</v>
      </c>
      <c r="N129" s="8" t="s">
        <v>270</v>
      </c>
      <c r="O129" s="10">
        <v>44581</v>
      </c>
      <c r="P129" s="164">
        <v>8</v>
      </c>
      <c r="Q129" s="10">
        <v>44585</v>
      </c>
      <c r="R129" s="10">
        <v>44827</v>
      </c>
      <c r="S129" s="11">
        <v>44691</v>
      </c>
      <c r="T129" s="11" t="s">
        <v>731</v>
      </c>
      <c r="U129" s="78">
        <v>1023875840</v>
      </c>
      <c r="V129" s="7" t="s">
        <v>46</v>
      </c>
      <c r="W129" s="164">
        <v>8</v>
      </c>
      <c r="X129" s="7" t="s">
        <v>46</v>
      </c>
      <c r="Y129" s="7" t="s">
        <v>46</v>
      </c>
      <c r="Z129" s="11">
        <v>44827</v>
      </c>
      <c r="AA129" s="16">
        <v>29600000</v>
      </c>
      <c r="AB129" s="17">
        <v>0</v>
      </c>
      <c r="AC129" s="18">
        <f t="shared" si="1"/>
        <v>29600000</v>
      </c>
      <c r="AD129" s="31" t="s">
        <v>48</v>
      </c>
      <c r="AE129" s="79" t="s">
        <v>87</v>
      </c>
      <c r="AF129" s="8" t="s">
        <v>590</v>
      </c>
      <c r="AG129" s="12" t="s">
        <v>100</v>
      </c>
      <c r="AH129" s="12" t="s">
        <v>101</v>
      </c>
      <c r="AI129" s="30" t="s">
        <v>102</v>
      </c>
    </row>
    <row r="130" spans="1:35" ht="15.75" x14ac:dyDescent="0.3">
      <c r="A130" s="7">
        <v>2021</v>
      </c>
      <c r="B130" s="7">
        <v>65</v>
      </c>
      <c r="C130" s="101" t="s">
        <v>35</v>
      </c>
      <c r="D130" s="15" t="s">
        <v>403</v>
      </c>
      <c r="E130" s="9" t="s">
        <v>404</v>
      </c>
      <c r="F130" s="8" t="s">
        <v>38</v>
      </c>
      <c r="G130" s="7" t="s">
        <v>534</v>
      </c>
      <c r="H130" s="8" t="s">
        <v>40</v>
      </c>
      <c r="I130" s="9" t="s">
        <v>732</v>
      </c>
      <c r="J130" s="9" t="s">
        <v>733</v>
      </c>
      <c r="K130" s="9" t="s">
        <v>733</v>
      </c>
      <c r="L130" s="9" t="s">
        <v>734</v>
      </c>
      <c r="M130" s="161">
        <v>1016046094</v>
      </c>
      <c r="N130" s="8" t="s">
        <v>70</v>
      </c>
      <c r="O130" s="10">
        <v>44237</v>
      </c>
      <c r="P130" s="7" t="s">
        <v>673</v>
      </c>
      <c r="Q130" s="10">
        <v>44239</v>
      </c>
      <c r="R130" s="10">
        <v>44564</v>
      </c>
      <c r="S130" s="11" t="s">
        <v>46</v>
      </c>
      <c r="T130" s="11" t="s">
        <v>46</v>
      </c>
      <c r="U130" s="78" t="s">
        <v>46</v>
      </c>
      <c r="V130" s="7" t="s">
        <v>46</v>
      </c>
      <c r="W130" s="7"/>
      <c r="X130" s="7" t="s">
        <v>46</v>
      </c>
      <c r="Y130" s="7" t="s">
        <v>46</v>
      </c>
      <c r="Z130" s="11">
        <v>44564</v>
      </c>
      <c r="AA130" s="16">
        <v>38640000</v>
      </c>
      <c r="AB130" s="17">
        <v>0</v>
      </c>
      <c r="AC130" s="18">
        <f t="shared" ref="AC130:AC193" si="2">+AA130+AB130</f>
        <v>38640000</v>
      </c>
      <c r="AD130" s="31" t="s">
        <v>48</v>
      </c>
      <c r="AE130" s="9" t="s">
        <v>98</v>
      </c>
      <c r="AF130" s="8" t="s">
        <v>735</v>
      </c>
      <c r="AG130" s="12" t="s">
        <v>390</v>
      </c>
      <c r="AH130" s="12" t="s">
        <v>407</v>
      </c>
      <c r="AI130" s="30">
        <v>20215420003153</v>
      </c>
    </row>
    <row r="131" spans="1:35" ht="15.75" x14ac:dyDescent="0.3">
      <c r="A131" s="7">
        <v>2022</v>
      </c>
      <c r="B131" s="7">
        <v>65</v>
      </c>
      <c r="C131" s="101" t="s">
        <v>35</v>
      </c>
      <c r="D131" s="15" t="s">
        <v>91</v>
      </c>
      <c r="E131" s="9" t="s">
        <v>66</v>
      </c>
      <c r="F131" s="8" t="s">
        <v>38</v>
      </c>
      <c r="G131" s="7" t="s">
        <v>39</v>
      </c>
      <c r="H131" s="8" t="s">
        <v>54</v>
      </c>
      <c r="I131" s="9" t="s">
        <v>586</v>
      </c>
      <c r="J131" s="9" t="s">
        <v>736</v>
      </c>
      <c r="K131" s="9" t="s">
        <v>588</v>
      </c>
      <c r="L131" s="9" t="s">
        <v>737</v>
      </c>
      <c r="M131" s="33">
        <v>1001280936</v>
      </c>
      <c r="N131" s="8" t="s">
        <v>270</v>
      </c>
      <c r="O131" s="10">
        <v>44581</v>
      </c>
      <c r="P131" s="164">
        <v>6</v>
      </c>
      <c r="Q131" s="10">
        <v>44582</v>
      </c>
      <c r="R131" s="10">
        <v>44762</v>
      </c>
      <c r="S131" s="11">
        <v>44741</v>
      </c>
      <c r="T131" s="11" t="s">
        <v>738</v>
      </c>
      <c r="U131" s="78">
        <v>1023972012</v>
      </c>
      <c r="V131" s="7" t="s">
        <v>46</v>
      </c>
      <c r="W131" s="164">
        <v>6</v>
      </c>
      <c r="X131" s="7" t="s">
        <v>46</v>
      </c>
      <c r="Y131" s="7" t="s">
        <v>46</v>
      </c>
      <c r="Z131" s="11">
        <v>44762</v>
      </c>
      <c r="AA131" s="16">
        <v>22200000</v>
      </c>
      <c r="AB131" s="17">
        <v>0</v>
      </c>
      <c r="AC131" s="18">
        <f t="shared" si="2"/>
        <v>22200000</v>
      </c>
      <c r="AD131" s="31" t="s">
        <v>48</v>
      </c>
      <c r="AE131" s="79" t="s">
        <v>87</v>
      </c>
      <c r="AF131" s="8" t="s">
        <v>590</v>
      </c>
      <c r="AG131" s="12" t="s">
        <v>100</v>
      </c>
      <c r="AH131" s="12" t="s">
        <v>101</v>
      </c>
      <c r="AI131" s="30" t="s">
        <v>102</v>
      </c>
    </row>
    <row r="132" spans="1:35" ht="15.75" x14ac:dyDescent="0.3">
      <c r="A132" s="7">
        <v>2021</v>
      </c>
      <c r="B132" s="7">
        <v>66</v>
      </c>
      <c r="C132" s="101" t="s">
        <v>35</v>
      </c>
      <c r="D132" s="15" t="s">
        <v>695</v>
      </c>
      <c r="E132" s="9" t="s">
        <v>696</v>
      </c>
      <c r="F132" s="8" t="s">
        <v>38</v>
      </c>
      <c r="G132" s="7" t="s">
        <v>534</v>
      </c>
      <c r="H132" s="8" t="s">
        <v>40</v>
      </c>
      <c r="I132" s="9" t="s">
        <v>739</v>
      </c>
      <c r="J132" s="9" t="s">
        <v>740</v>
      </c>
      <c r="K132" s="9" t="s">
        <v>740</v>
      </c>
      <c r="L132" s="9" t="s">
        <v>741</v>
      </c>
      <c r="M132" s="161">
        <v>52421045</v>
      </c>
      <c r="N132" s="8" t="s">
        <v>70</v>
      </c>
      <c r="O132" s="10">
        <v>44237</v>
      </c>
      <c r="P132" s="7" t="s">
        <v>673</v>
      </c>
      <c r="Q132" s="10">
        <v>44239</v>
      </c>
      <c r="R132" s="10">
        <v>44573</v>
      </c>
      <c r="S132" s="11" t="s">
        <v>46</v>
      </c>
      <c r="T132" s="11" t="s">
        <v>46</v>
      </c>
      <c r="U132" s="78" t="s">
        <v>46</v>
      </c>
      <c r="V132" s="7" t="s">
        <v>742</v>
      </c>
      <c r="W132" s="7"/>
      <c r="X132" s="7" t="s">
        <v>46</v>
      </c>
      <c r="Y132" s="7" t="s">
        <v>46</v>
      </c>
      <c r="Z132" s="11">
        <v>44573</v>
      </c>
      <c r="AA132" s="16">
        <v>59033333</v>
      </c>
      <c r="AB132" s="17">
        <v>1650000</v>
      </c>
      <c r="AC132" s="18">
        <f t="shared" si="2"/>
        <v>60683333</v>
      </c>
      <c r="AD132" s="31" t="s">
        <v>48</v>
      </c>
      <c r="AE132" s="9" t="s">
        <v>98</v>
      </c>
      <c r="AF132" s="8" t="s">
        <v>743</v>
      </c>
      <c r="AG132" s="12" t="s">
        <v>701</v>
      </c>
      <c r="AH132" s="12" t="s">
        <v>744</v>
      </c>
      <c r="AI132" s="30">
        <v>20215420001143</v>
      </c>
    </row>
    <row r="133" spans="1:35" ht="15.75" x14ac:dyDescent="0.3">
      <c r="A133" s="7">
        <v>2022</v>
      </c>
      <c r="B133" s="7">
        <v>66</v>
      </c>
      <c r="C133" s="101" t="s">
        <v>35</v>
      </c>
      <c r="D133" s="15" t="s">
        <v>278</v>
      </c>
      <c r="E133" s="9" t="s">
        <v>279</v>
      </c>
      <c r="F133" s="8" t="s">
        <v>38</v>
      </c>
      <c r="G133" s="7" t="s">
        <v>39</v>
      </c>
      <c r="H133" s="8" t="s">
        <v>54</v>
      </c>
      <c r="I133" s="9" t="s">
        <v>745</v>
      </c>
      <c r="J133" s="9" t="s">
        <v>746</v>
      </c>
      <c r="K133" s="9" t="s">
        <v>747</v>
      </c>
      <c r="L133" s="9" t="s">
        <v>748</v>
      </c>
      <c r="M133" s="33">
        <v>80809788</v>
      </c>
      <c r="N133" s="8" t="s">
        <v>144</v>
      </c>
      <c r="O133" s="10">
        <v>44585</v>
      </c>
      <c r="P133" s="164">
        <v>6</v>
      </c>
      <c r="Q133" s="10">
        <v>44588</v>
      </c>
      <c r="R133" s="10">
        <v>44768</v>
      </c>
      <c r="S133" s="11" t="s">
        <v>46</v>
      </c>
      <c r="T133" s="11" t="s">
        <v>46</v>
      </c>
      <c r="U133" s="78" t="s">
        <v>46</v>
      </c>
      <c r="V133" s="7" t="s">
        <v>46</v>
      </c>
      <c r="W133" s="164">
        <v>6</v>
      </c>
      <c r="X133" s="7" t="s">
        <v>46</v>
      </c>
      <c r="Y133" s="7" t="s">
        <v>46</v>
      </c>
      <c r="Z133" s="11">
        <v>44768</v>
      </c>
      <c r="AA133" s="16">
        <v>37200000</v>
      </c>
      <c r="AB133" s="17">
        <v>0</v>
      </c>
      <c r="AC133" s="18">
        <f t="shared" si="2"/>
        <v>37200000</v>
      </c>
      <c r="AD133" s="31" t="s">
        <v>48</v>
      </c>
      <c r="AE133" s="79" t="s">
        <v>98</v>
      </c>
      <c r="AF133" s="8" t="s">
        <v>749</v>
      </c>
      <c r="AG133" s="12" t="s">
        <v>286</v>
      </c>
      <c r="AH133" s="12" t="s">
        <v>287</v>
      </c>
      <c r="AI133" s="30" t="s">
        <v>288</v>
      </c>
    </row>
    <row r="134" spans="1:35" ht="15.75" x14ac:dyDescent="0.3">
      <c r="A134" s="7">
        <v>2021</v>
      </c>
      <c r="B134" s="7">
        <v>67</v>
      </c>
      <c r="C134" s="101" t="s">
        <v>35</v>
      </c>
      <c r="D134" s="15" t="s">
        <v>65</v>
      </c>
      <c r="E134" s="9" t="s">
        <v>66</v>
      </c>
      <c r="F134" s="8" t="s">
        <v>38</v>
      </c>
      <c r="G134" s="7" t="s">
        <v>534</v>
      </c>
      <c r="H134" s="8" t="s">
        <v>40</v>
      </c>
      <c r="I134" s="9" t="s">
        <v>318</v>
      </c>
      <c r="J134" s="9" t="s">
        <v>750</v>
      </c>
      <c r="K134" s="9" t="s">
        <v>750</v>
      </c>
      <c r="L134" s="9" t="s">
        <v>751</v>
      </c>
      <c r="M134" s="161">
        <v>79526603</v>
      </c>
      <c r="N134" s="8" t="s">
        <v>137</v>
      </c>
      <c r="O134" s="10">
        <v>44237</v>
      </c>
      <c r="P134" s="7" t="s">
        <v>321</v>
      </c>
      <c r="Q134" s="10">
        <v>44238</v>
      </c>
      <c r="R134" s="10">
        <v>44387</v>
      </c>
      <c r="S134" s="11" t="s">
        <v>46</v>
      </c>
      <c r="T134" s="11" t="s">
        <v>46</v>
      </c>
      <c r="U134" s="78" t="s">
        <v>46</v>
      </c>
      <c r="V134" s="7" t="s">
        <v>322</v>
      </c>
      <c r="W134" s="7"/>
      <c r="X134" s="7" t="s">
        <v>46</v>
      </c>
      <c r="Y134" s="7" t="s">
        <v>46</v>
      </c>
      <c r="Z134" s="11">
        <v>44449</v>
      </c>
      <c r="AA134" s="16">
        <v>12400000</v>
      </c>
      <c r="AB134" s="17">
        <v>4960000</v>
      </c>
      <c r="AC134" s="18">
        <f t="shared" si="2"/>
        <v>17360000</v>
      </c>
      <c r="AD134" s="31" t="s">
        <v>48</v>
      </c>
      <c r="AE134" s="9" t="s">
        <v>98</v>
      </c>
      <c r="AF134" s="8" t="s">
        <v>752</v>
      </c>
      <c r="AG134" s="12" t="s">
        <v>120</v>
      </c>
      <c r="AH134" s="12" t="s">
        <v>685</v>
      </c>
      <c r="AI134" s="30">
        <v>20215420001163</v>
      </c>
    </row>
    <row r="135" spans="1:35" ht="15.75" x14ac:dyDescent="0.3">
      <c r="A135" s="7">
        <v>2022</v>
      </c>
      <c r="B135" s="7">
        <v>67</v>
      </c>
      <c r="C135" s="101" t="s">
        <v>35</v>
      </c>
      <c r="D135" s="15" t="s">
        <v>52</v>
      </c>
      <c r="E135" s="9" t="s">
        <v>53</v>
      </c>
      <c r="F135" s="8" t="s">
        <v>38</v>
      </c>
      <c r="G135" s="7" t="s">
        <v>39</v>
      </c>
      <c r="H135" s="8" t="s">
        <v>54</v>
      </c>
      <c r="I135" s="9" t="s">
        <v>422</v>
      </c>
      <c r="J135" s="9" t="s">
        <v>753</v>
      </c>
      <c r="K135" s="9" t="s">
        <v>424</v>
      </c>
      <c r="L135" s="9" t="s">
        <v>754</v>
      </c>
      <c r="M135" s="33">
        <v>80240076</v>
      </c>
      <c r="N135" s="8" t="s">
        <v>193</v>
      </c>
      <c r="O135" s="10">
        <v>44582</v>
      </c>
      <c r="P135" s="164">
        <v>6</v>
      </c>
      <c r="Q135" s="10">
        <v>44586</v>
      </c>
      <c r="R135" s="10">
        <v>44766</v>
      </c>
      <c r="S135" s="11" t="s">
        <v>46</v>
      </c>
      <c r="T135" s="11" t="s">
        <v>46</v>
      </c>
      <c r="U135" s="78" t="s">
        <v>46</v>
      </c>
      <c r="V135" s="7" t="s">
        <v>46</v>
      </c>
      <c r="W135" s="164">
        <v>6</v>
      </c>
      <c r="X135" s="7" t="s">
        <v>46</v>
      </c>
      <c r="Y135" s="7" t="s">
        <v>46</v>
      </c>
      <c r="Z135" s="11">
        <v>44766</v>
      </c>
      <c r="AA135" s="16">
        <v>14400000</v>
      </c>
      <c r="AB135" s="17">
        <v>0</v>
      </c>
      <c r="AC135" s="18">
        <f t="shared" si="2"/>
        <v>14400000</v>
      </c>
      <c r="AD135" s="196" t="s">
        <v>60</v>
      </c>
      <c r="AE135" s="79" t="s">
        <v>60</v>
      </c>
      <c r="AF135" s="8" t="s">
        <v>427</v>
      </c>
      <c r="AG135" s="12" t="s">
        <v>62</v>
      </c>
      <c r="AH135" s="12" t="s">
        <v>63</v>
      </c>
      <c r="AI135" s="30" t="s">
        <v>64</v>
      </c>
    </row>
    <row r="136" spans="1:35" ht="15.75" x14ac:dyDescent="0.3">
      <c r="A136" s="7">
        <v>2021</v>
      </c>
      <c r="B136" s="7">
        <v>68</v>
      </c>
      <c r="C136" s="101" t="s">
        <v>35</v>
      </c>
      <c r="D136" s="15" t="s">
        <v>65</v>
      </c>
      <c r="E136" s="9" t="s">
        <v>66</v>
      </c>
      <c r="F136" s="8" t="s">
        <v>38</v>
      </c>
      <c r="G136" s="7" t="s">
        <v>534</v>
      </c>
      <c r="H136" s="8" t="s">
        <v>40</v>
      </c>
      <c r="I136" s="9" t="s">
        <v>755</v>
      </c>
      <c r="J136" s="9" t="s">
        <v>756</v>
      </c>
      <c r="K136" s="9" t="s">
        <v>756</v>
      </c>
      <c r="L136" s="9" t="s">
        <v>757</v>
      </c>
      <c r="M136" s="161">
        <v>79370373</v>
      </c>
      <c r="N136" s="8" t="s">
        <v>137</v>
      </c>
      <c r="O136" s="10">
        <v>44237</v>
      </c>
      <c r="P136" s="7" t="s">
        <v>321</v>
      </c>
      <c r="Q136" s="10">
        <v>44238</v>
      </c>
      <c r="R136" s="10">
        <v>44387</v>
      </c>
      <c r="S136" s="11" t="s">
        <v>46</v>
      </c>
      <c r="T136" s="11" t="s">
        <v>46</v>
      </c>
      <c r="U136" s="78" t="s">
        <v>46</v>
      </c>
      <c r="V136" s="7" t="s">
        <v>322</v>
      </c>
      <c r="W136" s="7"/>
      <c r="X136" s="7" t="s">
        <v>46</v>
      </c>
      <c r="Y136" s="7" t="s">
        <v>46</v>
      </c>
      <c r="Z136" s="11">
        <v>44449</v>
      </c>
      <c r="AA136" s="16">
        <v>12400000</v>
      </c>
      <c r="AB136" s="17">
        <v>4960000</v>
      </c>
      <c r="AC136" s="18">
        <f t="shared" si="2"/>
        <v>17360000</v>
      </c>
      <c r="AD136" s="31" t="s">
        <v>48</v>
      </c>
      <c r="AE136" s="9" t="s">
        <v>98</v>
      </c>
      <c r="AF136" s="8" t="s">
        <v>758</v>
      </c>
      <c r="AG136" s="12" t="s">
        <v>120</v>
      </c>
      <c r="AH136" s="12" t="s">
        <v>685</v>
      </c>
      <c r="AI136" s="30">
        <v>20215420001163</v>
      </c>
    </row>
    <row r="137" spans="1:35" ht="15.75" x14ac:dyDescent="0.3">
      <c r="A137" s="7">
        <v>2022</v>
      </c>
      <c r="B137" s="7">
        <v>68</v>
      </c>
      <c r="C137" s="101" t="s">
        <v>35</v>
      </c>
      <c r="D137" s="15" t="s">
        <v>52</v>
      </c>
      <c r="E137" s="9" t="s">
        <v>53</v>
      </c>
      <c r="F137" s="8" t="s">
        <v>38</v>
      </c>
      <c r="G137" s="7" t="s">
        <v>39</v>
      </c>
      <c r="H137" s="8" t="s">
        <v>54</v>
      </c>
      <c r="I137" s="9" t="s">
        <v>422</v>
      </c>
      <c r="J137" s="9" t="s">
        <v>759</v>
      </c>
      <c r="K137" s="9" t="s">
        <v>424</v>
      </c>
      <c r="L137" s="9" t="s">
        <v>760</v>
      </c>
      <c r="M137" s="33">
        <v>1010082825</v>
      </c>
      <c r="N137" s="8" t="s">
        <v>193</v>
      </c>
      <c r="O137" s="10">
        <v>44582</v>
      </c>
      <c r="P137" s="164">
        <v>6</v>
      </c>
      <c r="Q137" s="10">
        <v>44594</v>
      </c>
      <c r="R137" s="10">
        <v>44774</v>
      </c>
      <c r="S137" s="11">
        <v>44712</v>
      </c>
      <c r="T137" s="11" t="s">
        <v>761</v>
      </c>
      <c r="U137" s="78">
        <v>32643042</v>
      </c>
      <c r="V137" s="7" t="s">
        <v>46</v>
      </c>
      <c r="W137" s="164">
        <v>6</v>
      </c>
      <c r="X137" s="7">
        <v>44657</v>
      </c>
      <c r="Y137" s="7">
        <v>44686</v>
      </c>
      <c r="Z137" s="11">
        <v>44771</v>
      </c>
      <c r="AA137" s="16">
        <v>14400000</v>
      </c>
      <c r="AB137" s="17">
        <v>0</v>
      </c>
      <c r="AC137" s="18">
        <f t="shared" si="2"/>
        <v>14400000</v>
      </c>
      <c r="AD137" s="31" t="s">
        <v>47</v>
      </c>
      <c r="AE137" s="79" t="s">
        <v>48</v>
      </c>
      <c r="AF137" s="8" t="s">
        <v>427</v>
      </c>
      <c r="AG137" s="12" t="s">
        <v>62</v>
      </c>
      <c r="AH137" s="12" t="s">
        <v>63</v>
      </c>
      <c r="AI137" s="30" t="s">
        <v>64</v>
      </c>
    </row>
    <row r="138" spans="1:35" ht="15.75" x14ac:dyDescent="0.3">
      <c r="A138" s="7">
        <v>2021</v>
      </c>
      <c r="B138" s="7">
        <v>69</v>
      </c>
      <c r="C138" s="101" t="s">
        <v>35</v>
      </c>
      <c r="D138" s="15" t="s">
        <v>65</v>
      </c>
      <c r="E138" s="9" t="s">
        <v>66</v>
      </c>
      <c r="F138" s="8" t="s">
        <v>38</v>
      </c>
      <c r="G138" s="7" t="s">
        <v>534</v>
      </c>
      <c r="H138" s="8" t="s">
        <v>40</v>
      </c>
      <c r="I138" s="9" t="s">
        <v>762</v>
      </c>
      <c r="J138" s="9" t="s">
        <v>763</v>
      </c>
      <c r="K138" s="9" t="s">
        <v>763</v>
      </c>
      <c r="L138" s="9" t="s">
        <v>764</v>
      </c>
      <c r="M138" s="161">
        <v>53164606</v>
      </c>
      <c r="N138" s="8" t="s">
        <v>59</v>
      </c>
      <c r="O138" s="10">
        <v>44238</v>
      </c>
      <c r="P138" s="7" t="s">
        <v>321</v>
      </c>
      <c r="Q138" s="10">
        <v>44242</v>
      </c>
      <c r="R138" s="10">
        <v>44391</v>
      </c>
      <c r="S138" s="11" t="s">
        <v>46</v>
      </c>
      <c r="T138" s="11" t="s">
        <v>46</v>
      </c>
      <c r="U138" s="78" t="s">
        <v>46</v>
      </c>
      <c r="V138" s="7" t="s">
        <v>322</v>
      </c>
      <c r="W138" s="7"/>
      <c r="X138" s="7" t="s">
        <v>46</v>
      </c>
      <c r="Y138" s="7" t="s">
        <v>46</v>
      </c>
      <c r="Z138" s="11">
        <v>44453</v>
      </c>
      <c r="AA138" s="16">
        <v>30000000</v>
      </c>
      <c r="AB138" s="17">
        <v>12000000</v>
      </c>
      <c r="AC138" s="18">
        <f t="shared" si="2"/>
        <v>42000000</v>
      </c>
      <c r="AD138" s="31" t="s">
        <v>48</v>
      </c>
      <c r="AE138" s="9" t="s">
        <v>98</v>
      </c>
      <c r="AF138" s="8" t="s">
        <v>765</v>
      </c>
      <c r="AG138" s="12" t="s">
        <v>380</v>
      </c>
      <c r="AH138" s="12" t="s">
        <v>595</v>
      </c>
      <c r="AI138" s="30">
        <v>20215420001123</v>
      </c>
    </row>
    <row r="139" spans="1:35" ht="15.75" x14ac:dyDescent="0.3">
      <c r="A139" s="7">
        <v>2022</v>
      </c>
      <c r="B139" s="7">
        <v>69</v>
      </c>
      <c r="C139" s="101" t="s">
        <v>35</v>
      </c>
      <c r="D139" s="15" t="s">
        <v>52</v>
      </c>
      <c r="E139" s="9" t="s">
        <v>53</v>
      </c>
      <c r="F139" s="8" t="s">
        <v>38</v>
      </c>
      <c r="G139" s="7" t="s">
        <v>39</v>
      </c>
      <c r="H139" s="8" t="s">
        <v>54</v>
      </c>
      <c r="I139" s="9" t="s">
        <v>422</v>
      </c>
      <c r="J139" s="9" t="s">
        <v>766</v>
      </c>
      <c r="K139" s="9" t="s">
        <v>424</v>
      </c>
      <c r="L139" s="9" t="s">
        <v>767</v>
      </c>
      <c r="M139" s="33">
        <v>52156058</v>
      </c>
      <c r="N139" s="8" t="s">
        <v>193</v>
      </c>
      <c r="O139" s="10">
        <v>44589</v>
      </c>
      <c r="P139" s="164">
        <v>6</v>
      </c>
      <c r="Q139" s="10">
        <v>44597</v>
      </c>
      <c r="R139" s="10">
        <v>44777</v>
      </c>
      <c r="S139" s="11" t="s">
        <v>46</v>
      </c>
      <c r="T139" s="11" t="s">
        <v>46</v>
      </c>
      <c r="U139" s="78" t="s">
        <v>46</v>
      </c>
      <c r="V139" s="7" t="s">
        <v>46</v>
      </c>
      <c r="W139" s="164">
        <v>6</v>
      </c>
      <c r="X139" s="7" t="s">
        <v>46</v>
      </c>
      <c r="Y139" s="7" t="s">
        <v>46</v>
      </c>
      <c r="Z139" s="11">
        <v>44777</v>
      </c>
      <c r="AA139" s="16">
        <v>14400000</v>
      </c>
      <c r="AB139" s="17">
        <v>0</v>
      </c>
      <c r="AC139" s="18">
        <f t="shared" si="2"/>
        <v>14400000</v>
      </c>
      <c r="AD139" s="31" t="s">
        <v>48</v>
      </c>
      <c r="AE139" s="79" t="s">
        <v>98</v>
      </c>
      <c r="AF139" s="8" t="s">
        <v>427</v>
      </c>
      <c r="AG139" s="12" t="s">
        <v>62</v>
      </c>
      <c r="AH139" s="12" t="s">
        <v>63</v>
      </c>
      <c r="AI139" s="30" t="s">
        <v>64</v>
      </c>
    </row>
    <row r="140" spans="1:35" ht="15.75" x14ac:dyDescent="0.3">
      <c r="A140" s="7">
        <v>2021</v>
      </c>
      <c r="B140" s="7">
        <v>70</v>
      </c>
      <c r="C140" s="101" t="s">
        <v>35</v>
      </c>
      <c r="D140" s="15" t="s">
        <v>65</v>
      </c>
      <c r="E140" s="9" t="s">
        <v>66</v>
      </c>
      <c r="F140" s="8" t="s">
        <v>38</v>
      </c>
      <c r="G140" s="7" t="s">
        <v>534</v>
      </c>
      <c r="H140" s="8" t="s">
        <v>40</v>
      </c>
      <c r="I140" s="9" t="s">
        <v>768</v>
      </c>
      <c r="J140" s="9" t="s">
        <v>769</v>
      </c>
      <c r="K140" s="9" t="s">
        <v>769</v>
      </c>
      <c r="L140" s="9" t="s">
        <v>637</v>
      </c>
      <c r="M140" s="161">
        <v>52432042</v>
      </c>
      <c r="N140" s="8" t="s">
        <v>250</v>
      </c>
      <c r="O140" s="10">
        <v>44237</v>
      </c>
      <c r="P140" s="7" t="s">
        <v>727</v>
      </c>
      <c r="Q140" s="10">
        <v>44239</v>
      </c>
      <c r="R140" s="10">
        <v>44560</v>
      </c>
      <c r="S140" s="11" t="s">
        <v>46</v>
      </c>
      <c r="T140" s="11" t="s">
        <v>46</v>
      </c>
      <c r="U140" s="78" t="s">
        <v>46</v>
      </c>
      <c r="V140" s="7" t="s">
        <v>46</v>
      </c>
      <c r="W140" s="7"/>
      <c r="X140" s="7" t="s">
        <v>46</v>
      </c>
      <c r="Y140" s="7" t="s">
        <v>46</v>
      </c>
      <c r="Z140" s="11">
        <v>44560</v>
      </c>
      <c r="AA140" s="16">
        <v>26833333</v>
      </c>
      <c r="AB140" s="17">
        <v>0</v>
      </c>
      <c r="AC140" s="18">
        <f t="shared" si="2"/>
        <v>26833333</v>
      </c>
      <c r="AD140" s="31" t="s">
        <v>47</v>
      </c>
      <c r="AE140" s="9" t="s">
        <v>48</v>
      </c>
      <c r="AF140" s="8" t="s">
        <v>770</v>
      </c>
      <c r="AG140" s="12" t="s">
        <v>579</v>
      </c>
      <c r="AH140" s="12" t="s">
        <v>69</v>
      </c>
      <c r="AI140" s="30">
        <v>20215420001153</v>
      </c>
    </row>
    <row r="141" spans="1:35" ht="15.75" x14ac:dyDescent="0.3">
      <c r="A141" s="7">
        <v>2022</v>
      </c>
      <c r="B141" s="7">
        <v>70</v>
      </c>
      <c r="C141" s="101" t="s">
        <v>35</v>
      </c>
      <c r="D141" s="15" t="s">
        <v>52</v>
      </c>
      <c r="E141" s="9" t="s">
        <v>53</v>
      </c>
      <c r="F141" s="8" t="s">
        <v>38</v>
      </c>
      <c r="G141" s="7" t="s">
        <v>39</v>
      </c>
      <c r="H141" s="8" t="s">
        <v>54</v>
      </c>
      <c r="I141" s="9" t="s">
        <v>422</v>
      </c>
      <c r="J141" s="9" t="s">
        <v>771</v>
      </c>
      <c r="K141" s="9" t="s">
        <v>424</v>
      </c>
      <c r="L141" s="9" t="s">
        <v>772</v>
      </c>
      <c r="M141" s="33">
        <v>1023880225</v>
      </c>
      <c r="N141" s="8" t="s">
        <v>193</v>
      </c>
      <c r="O141" s="10">
        <v>44582</v>
      </c>
      <c r="P141" s="164">
        <v>6</v>
      </c>
      <c r="Q141" s="10">
        <v>44586</v>
      </c>
      <c r="R141" s="10">
        <v>44766</v>
      </c>
      <c r="S141" s="11" t="s">
        <v>46</v>
      </c>
      <c r="T141" s="11" t="s">
        <v>46</v>
      </c>
      <c r="U141" s="78" t="s">
        <v>46</v>
      </c>
      <c r="V141" s="7" t="s">
        <v>46</v>
      </c>
      <c r="W141" s="164">
        <v>6</v>
      </c>
      <c r="X141" s="7" t="s">
        <v>46</v>
      </c>
      <c r="Y141" s="7" t="s">
        <v>46</v>
      </c>
      <c r="Z141" s="11">
        <v>44766</v>
      </c>
      <c r="AA141" s="16">
        <v>14400000</v>
      </c>
      <c r="AB141" s="17">
        <v>0</v>
      </c>
      <c r="AC141" s="18">
        <f t="shared" si="2"/>
        <v>14400000</v>
      </c>
      <c r="AD141" s="196" t="s">
        <v>60</v>
      </c>
      <c r="AE141" s="79" t="s">
        <v>60</v>
      </c>
      <c r="AF141" s="8" t="s">
        <v>427</v>
      </c>
      <c r="AG141" s="12" t="s">
        <v>62</v>
      </c>
      <c r="AH141" s="12" t="s">
        <v>63</v>
      </c>
      <c r="AI141" s="30" t="s">
        <v>64</v>
      </c>
    </row>
    <row r="142" spans="1:35" ht="15.75" x14ac:dyDescent="0.3">
      <c r="A142" s="7">
        <v>2021</v>
      </c>
      <c r="B142" s="7">
        <v>71</v>
      </c>
      <c r="C142" s="101" t="s">
        <v>35</v>
      </c>
      <c r="D142" s="15" t="s">
        <v>65</v>
      </c>
      <c r="E142" s="9" t="s">
        <v>66</v>
      </c>
      <c r="F142" s="8" t="s">
        <v>38</v>
      </c>
      <c r="G142" s="7" t="s">
        <v>534</v>
      </c>
      <c r="H142" s="8" t="s">
        <v>40</v>
      </c>
      <c r="I142" s="9" t="s">
        <v>773</v>
      </c>
      <c r="J142" s="9" t="s">
        <v>774</v>
      </c>
      <c r="K142" s="9" t="s">
        <v>774</v>
      </c>
      <c r="L142" s="9" t="s">
        <v>775</v>
      </c>
      <c r="M142" s="161">
        <v>1013636275</v>
      </c>
      <c r="N142" s="8" t="s">
        <v>118</v>
      </c>
      <c r="O142" s="10">
        <v>44237</v>
      </c>
      <c r="P142" s="7" t="s">
        <v>727</v>
      </c>
      <c r="Q142" s="10">
        <v>44239</v>
      </c>
      <c r="R142" s="10">
        <v>44562</v>
      </c>
      <c r="S142" s="11" t="s">
        <v>46</v>
      </c>
      <c r="T142" s="11" t="s">
        <v>46</v>
      </c>
      <c r="U142" s="78" t="s">
        <v>46</v>
      </c>
      <c r="V142" s="7" t="s">
        <v>46</v>
      </c>
      <c r="W142" s="7"/>
      <c r="X142" s="7" t="s">
        <v>46</v>
      </c>
      <c r="Y142" s="7" t="s">
        <v>46</v>
      </c>
      <c r="Z142" s="11">
        <v>44562</v>
      </c>
      <c r="AA142" s="16">
        <v>60693333</v>
      </c>
      <c r="AB142" s="17">
        <v>0</v>
      </c>
      <c r="AC142" s="18">
        <f t="shared" si="2"/>
        <v>60693333</v>
      </c>
      <c r="AD142" s="31" t="s">
        <v>48</v>
      </c>
      <c r="AE142" s="9" t="s">
        <v>98</v>
      </c>
      <c r="AF142" s="8" t="s">
        <v>776</v>
      </c>
      <c r="AG142" s="12" t="s">
        <v>607</v>
      </c>
      <c r="AH142" s="12" t="s">
        <v>608</v>
      </c>
      <c r="AI142" s="30">
        <v>20215420003853</v>
      </c>
    </row>
    <row r="143" spans="1:35" ht="15.75" x14ac:dyDescent="0.3">
      <c r="A143" s="7">
        <v>2022</v>
      </c>
      <c r="B143" s="7">
        <v>71</v>
      </c>
      <c r="C143" s="101" t="s">
        <v>35</v>
      </c>
      <c r="D143" s="15" t="s">
        <v>293</v>
      </c>
      <c r="E143" s="9" t="s">
        <v>294</v>
      </c>
      <c r="F143" s="8" t="s">
        <v>38</v>
      </c>
      <c r="G143" s="7" t="s">
        <v>39</v>
      </c>
      <c r="H143" s="8" t="s">
        <v>54</v>
      </c>
      <c r="I143" s="9" t="s">
        <v>295</v>
      </c>
      <c r="J143" s="9" t="s">
        <v>777</v>
      </c>
      <c r="K143" s="9" t="s">
        <v>297</v>
      </c>
      <c r="L143" s="9" t="s">
        <v>778</v>
      </c>
      <c r="M143" s="33">
        <v>79598271</v>
      </c>
      <c r="N143" s="8" t="s">
        <v>299</v>
      </c>
      <c r="O143" s="10">
        <v>44589</v>
      </c>
      <c r="P143" s="164">
        <v>6</v>
      </c>
      <c r="Q143" s="10">
        <v>44596</v>
      </c>
      <c r="R143" s="10">
        <v>44776</v>
      </c>
      <c r="S143" s="11" t="s">
        <v>46</v>
      </c>
      <c r="T143" s="11" t="s">
        <v>46</v>
      </c>
      <c r="U143" s="78" t="s">
        <v>46</v>
      </c>
      <c r="V143" s="7" t="s">
        <v>46</v>
      </c>
      <c r="W143" s="164">
        <v>6</v>
      </c>
      <c r="X143" s="7" t="s">
        <v>46</v>
      </c>
      <c r="Y143" s="7" t="s">
        <v>46</v>
      </c>
      <c r="Z143" s="11">
        <v>44776</v>
      </c>
      <c r="AA143" s="16">
        <v>33000000</v>
      </c>
      <c r="AB143" s="17">
        <v>0</v>
      </c>
      <c r="AC143" s="18">
        <f t="shared" si="2"/>
        <v>33000000</v>
      </c>
      <c r="AD143" s="31" t="s">
        <v>48</v>
      </c>
      <c r="AE143" s="79" t="s">
        <v>98</v>
      </c>
      <c r="AF143" s="8" t="s">
        <v>301</v>
      </c>
      <c r="AG143" s="12" t="s">
        <v>302</v>
      </c>
      <c r="AH143" s="12" t="s">
        <v>303</v>
      </c>
      <c r="AI143" s="30" t="s">
        <v>304</v>
      </c>
    </row>
    <row r="144" spans="1:35" ht="15.75" x14ac:dyDescent="0.3">
      <c r="A144" s="7">
        <v>2021</v>
      </c>
      <c r="B144" s="7">
        <v>72</v>
      </c>
      <c r="C144" s="101" t="s">
        <v>35</v>
      </c>
      <c r="D144" s="15" t="s">
        <v>65</v>
      </c>
      <c r="E144" s="9" t="s">
        <v>66</v>
      </c>
      <c r="F144" s="8" t="s">
        <v>38</v>
      </c>
      <c r="G144" s="7" t="s">
        <v>39</v>
      </c>
      <c r="H144" s="8" t="s">
        <v>40</v>
      </c>
      <c r="I144" s="9" t="s">
        <v>779</v>
      </c>
      <c r="J144" s="9" t="s">
        <v>780</v>
      </c>
      <c r="K144" s="9" t="s">
        <v>780</v>
      </c>
      <c r="L144" s="9" t="s">
        <v>781</v>
      </c>
      <c r="M144" s="161">
        <v>79531044</v>
      </c>
      <c r="N144" s="8" t="s">
        <v>59</v>
      </c>
      <c r="O144" s="10">
        <v>44239</v>
      </c>
      <c r="P144" s="7" t="s">
        <v>782</v>
      </c>
      <c r="Q144" s="10">
        <v>44242</v>
      </c>
      <c r="R144" s="10">
        <v>44559</v>
      </c>
      <c r="S144" s="11" t="s">
        <v>46</v>
      </c>
      <c r="T144" s="11" t="s">
        <v>46</v>
      </c>
      <c r="U144" s="78" t="s">
        <v>46</v>
      </c>
      <c r="V144" s="7" t="s">
        <v>46</v>
      </c>
      <c r="W144" s="7"/>
      <c r="X144" s="7" t="s">
        <v>46</v>
      </c>
      <c r="Y144" s="7" t="s">
        <v>46</v>
      </c>
      <c r="Z144" s="11">
        <v>44559</v>
      </c>
      <c r="AA144" s="16">
        <v>84000000</v>
      </c>
      <c r="AB144" s="17">
        <v>0</v>
      </c>
      <c r="AC144" s="18">
        <f t="shared" si="2"/>
        <v>84000000</v>
      </c>
      <c r="AD144" s="31" t="s">
        <v>48</v>
      </c>
      <c r="AE144" s="9" t="s">
        <v>98</v>
      </c>
      <c r="AF144" s="8" t="s">
        <v>783</v>
      </c>
      <c r="AG144" s="12" t="s">
        <v>74</v>
      </c>
      <c r="AH144" s="12" t="s">
        <v>63</v>
      </c>
      <c r="AI144" s="30">
        <v>20215420001153</v>
      </c>
    </row>
    <row r="145" spans="1:35" ht="15.75" x14ac:dyDescent="0.3">
      <c r="A145" s="7">
        <v>2022</v>
      </c>
      <c r="B145" s="7">
        <v>72</v>
      </c>
      <c r="C145" s="101" t="s">
        <v>35</v>
      </c>
      <c r="D145" s="15" t="s">
        <v>91</v>
      </c>
      <c r="E145" s="9" t="s">
        <v>66</v>
      </c>
      <c r="F145" s="8" t="s">
        <v>38</v>
      </c>
      <c r="G145" s="7" t="s">
        <v>39</v>
      </c>
      <c r="H145" s="8" t="s">
        <v>54</v>
      </c>
      <c r="I145" s="9" t="s">
        <v>784</v>
      </c>
      <c r="J145" s="9" t="s">
        <v>785</v>
      </c>
      <c r="K145" s="9" t="s">
        <v>786</v>
      </c>
      <c r="L145" s="9" t="s">
        <v>366</v>
      </c>
      <c r="M145" s="33">
        <v>1023931539</v>
      </c>
      <c r="N145" s="8" t="s">
        <v>270</v>
      </c>
      <c r="O145" s="10">
        <v>44582</v>
      </c>
      <c r="P145" s="164">
        <v>11</v>
      </c>
      <c r="Q145" s="10">
        <v>44585</v>
      </c>
      <c r="R145" s="10">
        <v>44918</v>
      </c>
      <c r="S145" s="11" t="s">
        <v>46</v>
      </c>
      <c r="T145" s="11" t="s">
        <v>46</v>
      </c>
      <c r="U145" s="78" t="s">
        <v>46</v>
      </c>
      <c r="V145" s="7" t="s">
        <v>787</v>
      </c>
      <c r="W145" s="164" t="s">
        <v>788</v>
      </c>
      <c r="X145" s="7" t="s">
        <v>46</v>
      </c>
      <c r="Y145" s="7" t="s">
        <v>46</v>
      </c>
      <c r="Z145" s="11">
        <v>44958</v>
      </c>
      <c r="AA145" s="16">
        <v>66000000</v>
      </c>
      <c r="AB145" s="17">
        <v>7600000</v>
      </c>
      <c r="AC145" s="18">
        <f t="shared" si="2"/>
        <v>73600000</v>
      </c>
      <c r="AD145" s="196" t="s">
        <v>60</v>
      </c>
      <c r="AE145" s="79" t="s">
        <v>60</v>
      </c>
      <c r="AF145" s="8" t="s">
        <v>789</v>
      </c>
      <c r="AG145" s="12" t="s">
        <v>365</v>
      </c>
      <c r="AH145" s="12" t="s">
        <v>208</v>
      </c>
      <c r="AI145" s="30" t="s">
        <v>209</v>
      </c>
    </row>
    <row r="146" spans="1:35" ht="15.75" x14ac:dyDescent="0.3">
      <c r="A146" s="7">
        <v>2021</v>
      </c>
      <c r="B146" s="7">
        <v>73</v>
      </c>
      <c r="C146" s="101" t="s">
        <v>35</v>
      </c>
      <c r="D146" s="15" t="s">
        <v>65</v>
      </c>
      <c r="E146" s="9" t="s">
        <v>66</v>
      </c>
      <c r="F146" s="8" t="s">
        <v>38</v>
      </c>
      <c r="G146" s="7" t="s">
        <v>39</v>
      </c>
      <c r="H146" s="8" t="s">
        <v>40</v>
      </c>
      <c r="I146" s="9" t="s">
        <v>790</v>
      </c>
      <c r="J146" s="9" t="s">
        <v>791</v>
      </c>
      <c r="K146" s="9" t="s">
        <v>791</v>
      </c>
      <c r="L146" s="9" t="s">
        <v>51</v>
      </c>
      <c r="M146" s="161">
        <v>1015999291</v>
      </c>
      <c r="N146" s="8" t="s">
        <v>70</v>
      </c>
      <c r="O146" s="10">
        <v>44238</v>
      </c>
      <c r="P146" s="7" t="s">
        <v>782</v>
      </c>
      <c r="Q146" s="10">
        <v>44239</v>
      </c>
      <c r="R146" s="10">
        <v>44494</v>
      </c>
      <c r="S146" s="11" t="s">
        <v>46</v>
      </c>
      <c r="T146" s="11" t="s">
        <v>46</v>
      </c>
      <c r="U146" s="78" t="s">
        <v>46</v>
      </c>
      <c r="V146" s="7" t="s">
        <v>46</v>
      </c>
      <c r="W146" s="7"/>
      <c r="X146" s="7" t="s">
        <v>46</v>
      </c>
      <c r="Y146" s="7" t="s">
        <v>46</v>
      </c>
      <c r="Z146" s="11">
        <v>44494</v>
      </c>
      <c r="AA146" s="16">
        <v>78750000</v>
      </c>
      <c r="AB146" s="17">
        <v>0</v>
      </c>
      <c r="AC146" s="18">
        <f t="shared" si="2"/>
        <v>78750000</v>
      </c>
      <c r="AD146" s="31" t="s">
        <v>47</v>
      </c>
      <c r="AE146" s="9" t="s">
        <v>48</v>
      </c>
      <c r="AF146" s="8" t="s">
        <v>792</v>
      </c>
      <c r="AG146" s="12" t="s">
        <v>50</v>
      </c>
      <c r="AH146" s="12" t="s">
        <v>595</v>
      </c>
      <c r="AI146" s="30">
        <v>20215420001153</v>
      </c>
    </row>
    <row r="147" spans="1:35" ht="15.75" x14ac:dyDescent="0.3">
      <c r="A147" s="7">
        <v>2022</v>
      </c>
      <c r="B147" s="7">
        <v>73</v>
      </c>
      <c r="C147" s="101" t="s">
        <v>35</v>
      </c>
      <c r="D147" s="15" t="s">
        <v>52</v>
      </c>
      <c r="E147" s="9" t="s">
        <v>53</v>
      </c>
      <c r="F147" s="8" t="s">
        <v>38</v>
      </c>
      <c r="G147" s="7" t="s">
        <v>39</v>
      </c>
      <c r="H147" s="8" t="s">
        <v>54</v>
      </c>
      <c r="I147" s="9" t="s">
        <v>422</v>
      </c>
      <c r="J147" s="9" t="s">
        <v>793</v>
      </c>
      <c r="K147" s="9" t="s">
        <v>424</v>
      </c>
      <c r="L147" s="9" t="s">
        <v>794</v>
      </c>
      <c r="M147" s="33">
        <v>1023877293</v>
      </c>
      <c r="N147" s="8" t="s">
        <v>193</v>
      </c>
      <c r="O147" s="10">
        <v>44599</v>
      </c>
      <c r="P147" s="164">
        <v>6</v>
      </c>
      <c r="Q147" s="10">
        <v>44590</v>
      </c>
      <c r="R147" s="10">
        <v>44763</v>
      </c>
      <c r="S147" s="11" t="s">
        <v>46</v>
      </c>
      <c r="T147" s="11" t="s">
        <v>46</v>
      </c>
      <c r="U147" s="78" t="s">
        <v>46</v>
      </c>
      <c r="V147" s="7" t="s">
        <v>46</v>
      </c>
      <c r="W147" s="164">
        <v>6</v>
      </c>
      <c r="X147" s="7" t="s">
        <v>46</v>
      </c>
      <c r="Y147" s="7" t="s">
        <v>46</v>
      </c>
      <c r="Z147" s="11">
        <v>44761</v>
      </c>
      <c r="AA147" s="16">
        <v>14400000</v>
      </c>
      <c r="AB147" s="17">
        <v>0</v>
      </c>
      <c r="AC147" s="18">
        <f t="shared" si="2"/>
        <v>14400000</v>
      </c>
      <c r="AD147" s="31" t="s">
        <v>47</v>
      </c>
      <c r="AE147" s="79" t="s">
        <v>48</v>
      </c>
      <c r="AF147" s="8" t="s">
        <v>427</v>
      </c>
      <c r="AG147" s="12" t="s">
        <v>62</v>
      </c>
      <c r="AH147" s="12" t="s">
        <v>63</v>
      </c>
      <c r="AI147" s="30" t="s">
        <v>64</v>
      </c>
    </row>
    <row r="148" spans="1:35" ht="15.75" x14ac:dyDescent="0.3">
      <c r="A148" s="7">
        <v>2021</v>
      </c>
      <c r="B148" s="7">
        <v>74</v>
      </c>
      <c r="C148" s="101" t="s">
        <v>795</v>
      </c>
      <c r="D148" s="15" t="s">
        <v>795</v>
      </c>
      <c r="E148" s="9" t="s">
        <v>795</v>
      </c>
      <c r="F148" s="8" t="s">
        <v>795</v>
      </c>
      <c r="G148" s="7" t="s">
        <v>39</v>
      </c>
      <c r="H148" s="8" t="s">
        <v>795</v>
      </c>
      <c r="I148" s="9" t="s">
        <v>795</v>
      </c>
      <c r="J148" s="9" t="s">
        <v>795</v>
      </c>
      <c r="K148" s="9" t="s">
        <v>795</v>
      </c>
      <c r="L148" s="9" t="s">
        <v>795</v>
      </c>
      <c r="M148" s="161" t="s">
        <v>795</v>
      </c>
      <c r="N148" s="8" t="s">
        <v>795</v>
      </c>
      <c r="O148" s="10" t="s">
        <v>795</v>
      </c>
      <c r="P148" s="7" t="s">
        <v>795</v>
      </c>
      <c r="Q148" s="10" t="s">
        <v>795</v>
      </c>
      <c r="R148" s="10" t="s">
        <v>795</v>
      </c>
      <c r="S148" s="11" t="s">
        <v>46</v>
      </c>
      <c r="T148" s="11" t="s">
        <v>46</v>
      </c>
      <c r="U148" s="78" t="s">
        <v>46</v>
      </c>
      <c r="V148" s="7" t="s">
        <v>795</v>
      </c>
      <c r="W148" s="7"/>
      <c r="X148" s="7" t="s">
        <v>795</v>
      </c>
      <c r="Y148" s="7" t="s">
        <v>795</v>
      </c>
      <c r="Z148" s="11" t="s">
        <v>795</v>
      </c>
      <c r="AA148" s="16">
        <v>0</v>
      </c>
      <c r="AB148" s="17">
        <v>0</v>
      </c>
      <c r="AC148" s="18">
        <f t="shared" si="2"/>
        <v>0</v>
      </c>
      <c r="AD148" s="31" t="s">
        <v>795</v>
      </c>
      <c r="AE148" s="9" t="s">
        <v>72</v>
      </c>
      <c r="AF148" s="8" t="s">
        <v>795</v>
      </c>
      <c r="AG148" s="12" t="s">
        <v>795</v>
      </c>
      <c r="AH148" s="12" t="s">
        <v>795</v>
      </c>
      <c r="AI148" s="30" t="s">
        <v>795</v>
      </c>
    </row>
    <row r="149" spans="1:35" ht="15.75" x14ac:dyDescent="0.3">
      <c r="A149" s="7">
        <v>2022</v>
      </c>
      <c r="B149" s="7">
        <v>74</v>
      </c>
      <c r="C149" s="101" t="s">
        <v>35</v>
      </c>
      <c r="D149" s="15" t="s">
        <v>91</v>
      </c>
      <c r="E149" s="9" t="s">
        <v>66</v>
      </c>
      <c r="F149" s="8" t="s">
        <v>38</v>
      </c>
      <c r="G149" s="7" t="s">
        <v>39</v>
      </c>
      <c r="H149" s="8" t="s">
        <v>54</v>
      </c>
      <c r="I149" s="9" t="s">
        <v>796</v>
      </c>
      <c r="J149" s="9" t="s">
        <v>797</v>
      </c>
      <c r="K149" s="9" t="s">
        <v>798</v>
      </c>
      <c r="L149" s="9" t="s">
        <v>799</v>
      </c>
      <c r="M149" s="33">
        <v>1023943024</v>
      </c>
      <c r="N149" s="8" t="s">
        <v>144</v>
      </c>
      <c r="O149" s="10">
        <v>44585</v>
      </c>
      <c r="P149" s="164">
        <v>8</v>
      </c>
      <c r="Q149" s="10">
        <v>44587</v>
      </c>
      <c r="R149" s="10">
        <v>44829</v>
      </c>
      <c r="S149" s="11" t="s">
        <v>46</v>
      </c>
      <c r="T149" s="11" t="s">
        <v>46</v>
      </c>
      <c r="U149" s="78" t="s">
        <v>46</v>
      </c>
      <c r="V149" s="7" t="s">
        <v>800</v>
      </c>
      <c r="W149" s="164" t="s">
        <v>801</v>
      </c>
      <c r="X149" s="7" t="s">
        <v>46</v>
      </c>
      <c r="Y149" s="7" t="s">
        <v>46</v>
      </c>
      <c r="Z149" s="11">
        <v>44925</v>
      </c>
      <c r="AA149" s="16">
        <v>29664000</v>
      </c>
      <c r="AB149" s="17">
        <v>11742000</v>
      </c>
      <c r="AC149" s="18">
        <f t="shared" si="2"/>
        <v>41406000</v>
      </c>
      <c r="AD149" s="31" t="s">
        <v>48</v>
      </c>
      <c r="AE149" s="79" t="s">
        <v>98</v>
      </c>
      <c r="AF149" s="8" t="s">
        <v>802</v>
      </c>
      <c r="AG149" s="12" t="s">
        <v>803</v>
      </c>
      <c r="AH149" s="12" t="s">
        <v>804</v>
      </c>
      <c r="AI149" s="30" t="s">
        <v>805</v>
      </c>
    </row>
    <row r="150" spans="1:35" ht="15.75" x14ac:dyDescent="0.3">
      <c r="A150" s="7">
        <v>2021</v>
      </c>
      <c r="B150" s="7">
        <v>75</v>
      </c>
      <c r="C150" s="101" t="s">
        <v>35</v>
      </c>
      <c r="D150" s="15" t="s">
        <v>65</v>
      </c>
      <c r="E150" s="9" t="s">
        <v>66</v>
      </c>
      <c r="F150" s="8" t="s">
        <v>38</v>
      </c>
      <c r="G150" s="7" t="s">
        <v>39</v>
      </c>
      <c r="H150" s="8" t="s">
        <v>40</v>
      </c>
      <c r="I150" s="9" t="s">
        <v>806</v>
      </c>
      <c r="J150" s="9" t="s">
        <v>807</v>
      </c>
      <c r="K150" s="9" t="s">
        <v>807</v>
      </c>
      <c r="L150" s="9" t="s">
        <v>808</v>
      </c>
      <c r="M150" s="161">
        <v>1031148439</v>
      </c>
      <c r="N150" s="8" t="s">
        <v>165</v>
      </c>
      <c r="O150" s="10">
        <v>44239</v>
      </c>
      <c r="P150" s="7" t="s">
        <v>782</v>
      </c>
      <c r="Q150" s="10">
        <v>44244</v>
      </c>
      <c r="R150" s="10">
        <v>44575</v>
      </c>
      <c r="S150" s="11" t="s">
        <v>46</v>
      </c>
      <c r="T150" s="11" t="s">
        <v>46</v>
      </c>
      <c r="U150" s="78" t="s">
        <v>46</v>
      </c>
      <c r="V150" s="7" t="s">
        <v>809</v>
      </c>
      <c r="W150" s="7"/>
      <c r="X150" s="7" t="s">
        <v>46</v>
      </c>
      <c r="Y150" s="7" t="s">
        <v>46</v>
      </c>
      <c r="Z150" s="11">
        <v>44575</v>
      </c>
      <c r="AA150" s="16">
        <v>45790500</v>
      </c>
      <c r="AB150" s="17">
        <v>1744400</v>
      </c>
      <c r="AC150" s="18">
        <f t="shared" si="2"/>
        <v>47534900</v>
      </c>
      <c r="AD150" s="31" t="s">
        <v>48</v>
      </c>
      <c r="AE150" s="9" t="s">
        <v>98</v>
      </c>
      <c r="AF150" s="8" t="s">
        <v>810</v>
      </c>
      <c r="AG150" s="12" t="s">
        <v>811</v>
      </c>
      <c r="AH150" s="12" t="s">
        <v>63</v>
      </c>
      <c r="AI150" s="30">
        <v>20215420001683</v>
      </c>
    </row>
    <row r="151" spans="1:35" ht="15.75" x14ac:dyDescent="0.3">
      <c r="A151" s="7">
        <v>2022</v>
      </c>
      <c r="B151" s="7">
        <v>75</v>
      </c>
      <c r="C151" s="101" t="s">
        <v>35</v>
      </c>
      <c r="D151" s="15" t="s">
        <v>91</v>
      </c>
      <c r="E151" s="9" t="s">
        <v>66</v>
      </c>
      <c r="F151" s="8" t="s">
        <v>38</v>
      </c>
      <c r="G151" s="7" t="s">
        <v>39</v>
      </c>
      <c r="H151" s="8" t="s">
        <v>54</v>
      </c>
      <c r="I151" s="9" t="s">
        <v>796</v>
      </c>
      <c r="J151" s="9" t="s">
        <v>812</v>
      </c>
      <c r="K151" s="9" t="s">
        <v>798</v>
      </c>
      <c r="L151" s="9" t="s">
        <v>813</v>
      </c>
      <c r="M151" s="33">
        <v>52063432</v>
      </c>
      <c r="N151" s="8" t="s">
        <v>144</v>
      </c>
      <c r="O151" s="10">
        <v>44585</v>
      </c>
      <c r="P151" s="164">
        <v>8</v>
      </c>
      <c r="Q151" s="10">
        <v>44587</v>
      </c>
      <c r="R151" s="10">
        <v>44829</v>
      </c>
      <c r="S151" s="11" t="s">
        <v>46</v>
      </c>
      <c r="T151" s="11" t="s">
        <v>46</v>
      </c>
      <c r="U151" s="78" t="s">
        <v>46</v>
      </c>
      <c r="V151" s="7" t="s">
        <v>800</v>
      </c>
      <c r="W151" s="164" t="s">
        <v>801</v>
      </c>
      <c r="X151" s="7" t="s">
        <v>46</v>
      </c>
      <c r="Y151" s="7" t="s">
        <v>46</v>
      </c>
      <c r="Z151" s="11">
        <v>44925</v>
      </c>
      <c r="AA151" s="16">
        <v>29664000</v>
      </c>
      <c r="AB151" s="17">
        <v>11742000</v>
      </c>
      <c r="AC151" s="18">
        <f t="shared" si="2"/>
        <v>41406000</v>
      </c>
      <c r="AD151" s="196" t="s">
        <v>60</v>
      </c>
      <c r="AE151" s="79" t="s">
        <v>60</v>
      </c>
      <c r="AF151" s="8" t="s">
        <v>802</v>
      </c>
      <c r="AG151" s="12" t="s">
        <v>814</v>
      </c>
      <c r="AH151" s="12" t="s">
        <v>815</v>
      </c>
      <c r="AI151" s="30" t="s">
        <v>816</v>
      </c>
    </row>
    <row r="152" spans="1:35" ht="15.75" x14ac:dyDescent="0.3">
      <c r="A152" s="7">
        <v>2021</v>
      </c>
      <c r="B152" s="7">
        <v>76</v>
      </c>
      <c r="C152" s="101" t="s">
        <v>35</v>
      </c>
      <c r="D152" s="15" t="s">
        <v>65</v>
      </c>
      <c r="E152" s="9" t="s">
        <v>66</v>
      </c>
      <c r="F152" s="8" t="s">
        <v>38</v>
      </c>
      <c r="G152" s="7" t="s">
        <v>39</v>
      </c>
      <c r="H152" s="8" t="s">
        <v>40</v>
      </c>
      <c r="I152" s="9" t="s">
        <v>817</v>
      </c>
      <c r="J152" s="9" t="s">
        <v>818</v>
      </c>
      <c r="K152" s="9" t="s">
        <v>818</v>
      </c>
      <c r="L152" s="9" t="s">
        <v>357</v>
      </c>
      <c r="M152" s="161">
        <v>1122648996</v>
      </c>
      <c r="N152" s="8" t="s">
        <v>137</v>
      </c>
      <c r="O152" s="10">
        <v>44239</v>
      </c>
      <c r="P152" s="7" t="s">
        <v>782</v>
      </c>
      <c r="Q152" s="10">
        <v>44242</v>
      </c>
      <c r="R152" s="10">
        <v>44559</v>
      </c>
      <c r="S152" s="11" t="s">
        <v>46</v>
      </c>
      <c r="T152" s="11" t="s">
        <v>46</v>
      </c>
      <c r="U152" s="78" t="s">
        <v>46</v>
      </c>
      <c r="V152" s="7" t="s">
        <v>46</v>
      </c>
      <c r="W152" s="7"/>
      <c r="X152" s="7" t="s">
        <v>46</v>
      </c>
      <c r="Y152" s="7" t="s">
        <v>46</v>
      </c>
      <c r="Z152" s="11">
        <v>44559</v>
      </c>
      <c r="AA152" s="16">
        <v>45790500</v>
      </c>
      <c r="AB152" s="17">
        <v>0</v>
      </c>
      <c r="AC152" s="18">
        <f t="shared" si="2"/>
        <v>45790500</v>
      </c>
      <c r="AD152" s="31" t="s">
        <v>48</v>
      </c>
      <c r="AE152" s="9" t="s">
        <v>98</v>
      </c>
      <c r="AF152" s="8" t="s">
        <v>819</v>
      </c>
      <c r="AG152" s="12" t="s">
        <v>820</v>
      </c>
      <c r="AH152" s="12" t="s">
        <v>75</v>
      </c>
      <c r="AI152" s="30">
        <v>20215420001113</v>
      </c>
    </row>
    <row r="153" spans="1:35" ht="15.75" x14ac:dyDescent="0.3">
      <c r="A153" s="7">
        <v>2022</v>
      </c>
      <c r="B153" s="7">
        <v>76</v>
      </c>
      <c r="C153" s="101" t="s">
        <v>35</v>
      </c>
      <c r="D153" s="15" t="s">
        <v>91</v>
      </c>
      <c r="E153" s="9" t="s">
        <v>66</v>
      </c>
      <c r="F153" s="8" t="s">
        <v>38</v>
      </c>
      <c r="G153" s="7" t="s">
        <v>39</v>
      </c>
      <c r="H153" s="8" t="s">
        <v>54</v>
      </c>
      <c r="I153" s="9" t="s">
        <v>821</v>
      </c>
      <c r="J153" s="9" t="s">
        <v>822</v>
      </c>
      <c r="K153" s="9" t="s">
        <v>823</v>
      </c>
      <c r="L153" s="9" t="s">
        <v>824</v>
      </c>
      <c r="M153" s="33">
        <v>79811160</v>
      </c>
      <c r="N153" s="8" t="s">
        <v>299</v>
      </c>
      <c r="O153" s="10">
        <v>44582</v>
      </c>
      <c r="P153" s="164">
        <v>6</v>
      </c>
      <c r="Q153" s="10">
        <v>44587</v>
      </c>
      <c r="R153" s="10">
        <v>44767</v>
      </c>
      <c r="S153" s="11" t="s">
        <v>46</v>
      </c>
      <c r="T153" s="11" t="s">
        <v>46</v>
      </c>
      <c r="U153" s="78" t="s">
        <v>46</v>
      </c>
      <c r="V153" s="7" t="s">
        <v>46</v>
      </c>
      <c r="W153" s="164">
        <v>6</v>
      </c>
      <c r="X153" s="7" t="s">
        <v>46</v>
      </c>
      <c r="Y153" s="7" t="s">
        <v>46</v>
      </c>
      <c r="Z153" s="11">
        <v>44767</v>
      </c>
      <c r="AA153" s="16">
        <v>15326400</v>
      </c>
      <c r="AB153" s="17">
        <v>0</v>
      </c>
      <c r="AC153" s="18">
        <f t="shared" si="2"/>
        <v>15326400</v>
      </c>
      <c r="AD153" s="31" t="s">
        <v>48</v>
      </c>
      <c r="AE153" s="79" t="s">
        <v>98</v>
      </c>
      <c r="AF153" s="8" t="s">
        <v>825</v>
      </c>
      <c r="AG153" s="12" t="s">
        <v>482</v>
      </c>
      <c r="AH153" s="12" t="s">
        <v>483</v>
      </c>
      <c r="AI153" s="30" t="s">
        <v>484</v>
      </c>
    </row>
    <row r="154" spans="1:35" ht="15.75" x14ac:dyDescent="0.3">
      <c r="A154" s="7">
        <v>2021</v>
      </c>
      <c r="B154" s="7">
        <v>77</v>
      </c>
      <c r="C154" s="101" t="s">
        <v>35</v>
      </c>
      <c r="D154" s="15" t="s">
        <v>826</v>
      </c>
      <c r="E154" s="9" t="s">
        <v>827</v>
      </c>
      <c r="F154" s="8" t="s">
        <v>38</v>
      </c>
      <c r="G154" s="7" t="s">
        <v>39</v>
      </c>
      <c r="H154" s="8" t="s">
        <v>40</v>
      </c>
      <c r="I154" s="9" t="s">
        <v>828</v>
      </c>
      <c r="J154" s="9" t="s">
        <v>829</v>
      </c>
      <c r="K154" s="9" t="s">
        <v>829</v>
      </c>
      <c r="L154" s="9" t="s">
        <v>830</v>
      </c>
      <c r="M154" s="161">
        <v>1023864051</v>
      </c>
      <c r="N154" s="8" t="s">
        <v>137</v>
      </c>
      <c r="O154" s="10">
        <v>44239</v>
      </c>
      <c r="P154" s="7" t="s">
        <v>321</v>
      </c>
      <c r="Q154" s="10">
        <v>44242</v>
      </c>
      <c r="R154" s="10">
        <v>44391</v>
      </c>
      <c r="S154" s="11" t="s">
        <v>46</v>
      </c>
      <c r="T154" s="11" t="s">
        <v>46</v>
      </c>
      <c r="U154" s="78" t="s">
        <v>46</v>
      </c>
      <c r="V154" s="7" t="s">
        <v>46</v>
      </c>
      <c r="W154" s="7"/>
      <c r="X154" s="7" t="s">
        <v>46</v>
      </c>
      <c r="Y154" s="7" t="s">
        <v>46</v>
      </c>
      <c r="Z154" s="11">
        <v>44391</v>
      </c>
      <c r="AA154" s="16">
        <v>28450000</v>
      </c>
      <c r="AB154" s="17">
        <v>0</v>
      </c>
      <c r="AC154" s="18">
        <f t="shared" si="2"/>
        <v>28450000</v>
      </c>
      <c r="AD154" s="31" t="s">
        <v>48</v>
      </c>
      <c r="AE154" s="9" t="s">
        <v>48</v>
      </c>
      <c r="AF154" s="8" t="s">
        <v>831</v>
      </c>
      <c r="AG154" s="12" t="s">
        <v>655</v>
      </c>
      <c r="AH154" s="12" t="s">
        <v>832</v>
      </c>
      <c r="AI154" s="30">
        <v>20215420001643</v>
      </c>
    </row>
    <row r="155" spans="1:35" ht="15.75" x14ac:dyDescent="0.3">
      <c r="A155" s="7">
        <v>2022</v>
      </c>
      <c r="B155" s="7">
        <v>77</v>
      </c>
      <c r="C155" s="101" t="s">
        <v>35</v>
      </c>
      <c r="D155" s="15" t="s">
        <v>91</v>
      </c>
      <c r="E155" s="9" t="s">
        <v>66</v>
      </c>
      <c r="F155" s="8" t="s">
        <v>38</v>
      </c>
      <c r="G155" s="7" t="s">
        <v>39</v>
      </c>
      <c r="H155" s="8" t="s">
        <v>54</v>
      </c>
      <c r="I155" s="9" t="s">
        <v>821</v>
      </c>
      <c r="J155" s="9" t="s">
        <v>833</v>
      </c>
      <c r="K155" s="9" t="s">
        <v>823</v>
      </c>
      <c r="L155" s="9" t="s">
        <v>757</v>
      </c>
      <c r="M155" s="33">
        <v>79370373</v>
      </c>
      <c r="N155" s="8" t="s">
        <v>299</v>
      </c>
      <c r="O155" s="10">
        <v>44582</v>
      </c>
      <c r="P155" s="164">
        <v>6</v>
      </c>
      <c r="Q155" s="10">
        <v>44585</v>
      </c>
      <c r="R155" s="10">
        <v>44765</v>
      </c>
      <c r="S155" s="11" t="s">
        <v>46</v>
      </c>
      <c r="T155" s="11" t="s">
        <v>46</v>
      </c>
      <c r="U155" s="78" t="s">
        <v>46</v>
      </c>
      <c r="V155" s="7" t="s">
        <v>46</v>
      </c>
      <c r="W155" s="164">
        <v>6</v>
      </c>
      <c r="X155" s="7" t="s">
        <v>46</v>
      </c>
      <c r="Y155" s="7" t="s">
        <v>46</v>
      </c>
      <c r="Z155" s="11">
        <v>44765</v>
      </c>
      <c r="AA155" s="16">
        <v>15326400</v>
      </c>
      <c r="AB155" s="17">
        <v>0</v>
      </c>
      <c r="AC155" s="18">
        <f t="shared" si="2"/>
        <v>15326400</v>
      </c>
      <c r="AD155" s="31" t="s">
        <v>48</v>
      </c>
      <c r="AE155" s="79" t="s">
        <v>98</v>
      </c>
      <c r="AF155" s="8" t="s">
        <v>825</v>
      </c>
      <c r="AG155" s="12" t="s">
        <v>482</v>
      </c>
      <c r="AH155" s="12" t="s">
        <v>483</v>
      </c>
      <c r="AI155" s="30" t="s">
        <v>484</v>
      </c>
    </row>
    <row r="156" spans="1:35" ht="15.75" x14ac:dyDescent="0.3">
      <c r="A156" s="7">
        <v>2021</v>
      </c>
      <c r="B156" s="7">
        <v>78</v>
      </c>
      <c r="C156" s="101" t="s">
        <v>35</v>
      </c>
      <c r="D156" s="15" t="s">
        <v>65</v>
      </c>
      <c r="E156" s="9" t="s">
        <v>66</v>
      </c>
      <c r="F156" s="8" t="s">
        <v>38</v>
      </c>
      <c r="G156" s="7" t="s">
        <v>534</v>
      </c>
      <c r="H156" s="8" t="s">
        <v>40</v>
      </c>
      <c r="I156" s="9" t="s">
        <v>755</v>
      </c>
      <c r="J156" s="9" t="s">
        <v>834</v>
      </c>
      <c r="K156" s="9" t="s">
        <v>834</v>
      </c>
      <c r="L156" s="9" t="s">
        <v>835</v>
      </c>
      <c r="M156" s="161">
        <v>91523152</v>
      </c>
      <c r="N156" s="8" t="s">
        <v>137</v>
      </c>
      <c r="O156" s="10">
        <v>44242</v>
      </c>
      <c r="P156" s="7" t="s">
        <v>782</v>
      </c>
      <c r="Q156" s="10">
        <v>44243</v>
      </c>
      <c r="R156" s="10">
        <v>44575</v>
      </c>
      <c r="S156" s="11" t="s">
        <v>46</v>
      </c>
      <c r="T156" s="11" t="s">
        <v>46</v>
      </c>
      <c r="U156" s="78" t="s">
        <v>46</v>
      </c>
      <c r="V156" s="7" t="s">
        <v>139</v>
      </c>
      <c r="W156" s="7"/>
      <c r="X156" s="7" t="s">
        <v>46</v>
      </c>
      <c r="Y156" s="7" t="s">
        <v>46</v>
      </c>
      <c r="Z156" s="11">
        <v>44575</v>
      </c>
      <c r="AA156" s="16">
        <v>26040000</v>
      </c>
      <c r="AB156" s="17">
        <v>1157333</v>
      </c>
      <c r="AC156" s="18">
        <f t="shared" si="2"/>
        <v>27197333</v>
      </c>
      <c r="AD156" s="31" t="s">
        <v>48</v>
      </c>
      <c r="AE156" s="9" t="s">
        <v>98</v>
      </c>
      <c r="AF156" s="8" t="s">
        <v>836</v>
      </c>
      <c r="AG156" s="12" t="s">
        <v>120</v>
      </c>
      <c r="AH156" s="12" t="s">
        <v>121</v>
      </c>
      <c r="AI156" s="30">
        <v>20215400000000</v>
      </c>
    </row>
    <row r="157" spans="1:35" ht="15.75" x14ac:dyDescent="0.3">
      <c r="A157" s="7">
        <v>2022</v>
      </c>
      <c r="B157" s="7">
        <v>78</v>
      </c>
      <c r="C157" s="101" t="s">
        <v>35</v>
      </c>
      <c r="D157" s="15" t="s">
        <v>91</v>
      </c>
      <c r="E157" s="9" t="s">
        <v>66</v>
      </c>
      <c r="F157" s="8" t="s">
        <v>38</v>
      </c>
      <c r="G157" s="7" t="s">
        <v>39</v>
      </c>
      <c r="H157" s="8" t="s">
        <v>54</v>
      </c>
      <c r="I157" s="9" t="s">
        <v>821</v>
      </c>
      <c r="J157" s="9" t="s">
        <v>837</v>
      </c>
      <c r="K157" s="9" t="s">
        <v>823</v>
      </c>
      <c r="L157" s="9" t="s">
        <v>838</v>
      </c>
      <c r="M157" s="33">
        <v>79705890</v>
      </c>
      <c r="N157" s="8" t="s">
        <v>299</v>
      </c>
      <c r="O157" s="10">
        <v>44585</v>
      </c>
      <c r="P157" s="164">
        <v>6</v>
      </c>
      <c r="Q157" s="10">
        <v>44589</v>
      </c>
      <c r="R157" s="10">
        <v>44769</v>
      </c>
      <c r="S157" s="11" t="s">
        <v>46</v>
      </c>
      <c r="T157" s="11" t="s">
        <v>46</v>
      </c>
      <c r="U157" s="78" t="s">
        <v>46</v>
      </c>
      <c r="V157" s="7" t="s">
        <v>46</v>
      </c>
      <c r="W157" s="164">
        <v>6</v>
      </c>
      <c r="X157" s="7" t="s">
        <v>46</v>
      </c>
      <c r="Y157" s="7" t="s">
        <v>46</v>
      </c>
      <c r="Z157" s="11">
        <v>44769</v>
      </c>
      <c r="AA157" s="16">
        <v>15326400</v>
      </c>
      <c r="AB157" s="17">
        <v>0</v>
      </c>
      <c r="AC157" s="18">
        <f t="shared" si="2"/>
        <v>15326400</v>
      </c>
      <c r="AD157" s="31" t="s">
        <v>48</v>
      </c>
      <c r="AE157" s="79" t="s">
        <v>98</v>
      </c>
      <c r="AF157" s="8" t="s">
        <v>825</v>
      </c>
      <c r="AG157" s="12" t="s">
        <v>482</v>
      </c>
      <c r="AH157" s="12" t="s">
        <v>483</v>
      </c>
      <c r="AI157" s="30" t="s">
        <v>484</v>
      </c>
    </row>
    <row r="158" spans="1:35" ht="15.75" x14ac:dyDescent="0.3">
      <c r="A158" s="7">
        <v>2021</v>
      </c>
      <c r="B158" s="7">
        <v>79</v>
      </c>
      <c r="C158" s="101" t="s">
        <v>35</v>
      </c>
      <c r="D158" s="15" t="s">
        <v>839</v>
      </c>
      <c r="E158" s="9" t="s">
        <v>840</v>
      </c>
      <c r="F158" s="8" t="s">
        <v>38</v>
      </c>
      <c r="G158" s="7" t="s">
        <v>534</v>
      </c>
      <c r="H158" s="8" t="s">
        <v>40</v>
      </c>
      <c r="I158" s="9" t="s">
        <v>773</v>
      </c>
      <c r="J158" s="9" t="s">
        <v>841</v>
      </c>
      <c r="K158" s="9" t="s">
        <v>841</v>
      </c>
      <c r="L158" s="9" t="s">
        <v>842</v>
      </c>
      <c r="M158" s="161">
        <v>80182006</v>
      </c>
      <c r="N158" s="8" t="s">
        <v>118</v>
      </c>
      <c r="O158" s="10">
        <v>44239</v>
      </c>
      <c r="P158" s="7" t="s">
        <v>321</v>
      </c>
      <c r="Q158" s="10">
        <v>44244</v>
      </c>
      <c r="R158" s="10">
        <v>44393</v>
      </c>
      <c r="S158" s="11" t="s">
        <v>46</v>
      </c>
      <c r="T158" s="11" t="s">
        <v>46</v>
      </c>
      <c r="U158" s="78" t="s">
        <v>46</v>
      </c>
      <c r="V158" s="7" t="s">
        <v>46</v>
      </c>
      <c r="W158" s="7"/>
      <c r="X158" s="7" t="s">
        <v>46</v>
      </c>
      <c r="Y158" s="7" t="s">
        <v>46</v>
      </c>
      <c r="Z158" s="11">
        <v>44393</v>
      </c>
      <c r="AA158" s="16">
        <v>28450000</v>
      </c>
      <c r="AB158" s="17">
        <v>0</v>
      </c>
      <c r="AC158" s="18">
        <f t="shared" si="2"/>
        <v>28450000</v>
      </c>
      <c r="AD158" s="31" t="s">
        <v>48</v>
      </c>
      <c r="AE158" s="9" t="s">
        <v>98</v>
      </c>
      <c r="AF158" s="8" t="s">
        <v>843</v>
      </c>
      <c r="AG158" s="12" t="s">
        <v>607</v>
      </c>
      <c r="AH158" s="12" t="s">
        <v>608</v>
      </c>
      <c r="AI158" s="30">
        <v>20215420001633</v>
      </c>
    </row>
    <row r="159" spans="1:35" ht="15.75" x14ac:dyDescent="0.3">
      <c r="A159" s="7">
        <v>2022</v>
      </c>
      <c r="B159" s="7">
        <v>79</v>
      </c>
      <c r="C159" s="101" t="s">
        <v>35</v>
      </c>
      <c r="D159" s="15" t="s">
        <v>91</v>
      </c>
      <c r="E159" s="9" t="s">
        <v>66</v>
      </c>
      <c r="F159" s="8" t="s">
        <v>38</v>
      </c>
      <c r="G159" s="7" t="s">
        <v>39</v>
      </c>
      <c r="H159" s="8" t="s">
        <v>54</v>
      </c>
      <c r="I159" s="9" t="s">
        <v>821</v>
      </c>
      <c r="J159" s="9" t="s">
        <v>844</v>
      </c>
      <c r="K159" s="9" t="s">
        <v>823</v>
      </c>
      <c r="L159" s="9" t="s">
        <v>334</v>
      </c>
      <c r="M159" s="33">
        <v>79757778</v>
      </c>
      <c r="N159" s="8" t="s">
        <v>299</v>
      </c>
      <c r="O159" s="10">
        <v>44586</v>
      </c>
      <c r="P159" s="164">
        <v>6</v>
      </c>
      <c r="Q159" s="10">
        <v>44593</v>
      </c>
      <c r="R159" s="10">
        <v>44773</v>
      </c>
      <c r="S159" s="11" t="s">
        <v>46</v>
      </c>
      <c r="T159" s="11" t="s">
        <v>46</v>
      </c>
      <c r="U159" s="78" t="s">
        <v>46</v>
      </c>
      <c r="V159" s="7" t="s">
        <v>46</v>
      </c>
      <c r="W159" s="164">
        <v>6</v>
      </c>
      <c r="X159" s="7" t="s">
        <v>46</v>
      </c>
      <c r="Y159" s="7" t="s">
        <v>46</v>
      </c>
      <c r="Z159" s="11">
        <v>44773</v>
      </c>
      <c r="AA159" s="16">
        <v>15326400</v>
      </c>
      <c r="AB159" s="17">
        <v>0</v>
      </c>
      <c r="AC159" s="18">
        <f t="shared" si="2"/>
        <v>15326400</v>
      </c>
      <c r="AD159" s="31" t="s">
        <v>48</v>
      </c>
      <c r="AE159" s="79" t="s">
        <v>98</v>
      </c>
      <c r="AF159" s="8" t="s">
        <v>825</v>
      </c>
      <c r="AG159" s="12" t="s">
        <v>482</v>
      </c>
      <c r="AH159" s="12" t="s">
        <v>483</v>
      </c>
      <c r="AI159" s="30" t="s">
        <v>484</v>
      </c>
    </row>
    <row r="160" spans="1:35" ht="15.75" x14ac:dyDescent="0.3">
      <c r="A160" s="7">
        <v>2021</v>
      </c>
      <c r="B160" s="7">
        <v>80</v>
      </c>
      <c r="C160" s="101" t="s">
        <v>35</v>
      </c>
      <c r="D160" s="15" t="s">
        <v>65</v>
      </c>
      <c r="E160" s="9" t="s">
        <v>66</v>
      </c>
      <c r="F160" s="8" t="s">
        <v>38</v>
      </c>
      <c r="G160" s="7" t="s">
        <v>534</v>
      </c>
      <c r="H160" s="8" t="s">
        <v>40</v>
      </c>
      <c r="I160" s="9" t="s">
        <v>845</v>
      </c>
      <c r="J160" s="9" t="s">
        <v>846</v>
      </c>
      <c r="K160" s="9" t="s">
        <v>846</v>
      </c>
      <c r="L160" s="9" t="s">
        <v>847</v>
      </c>
      <c r="M160" s="161">
        <v>1101320709</v>
      </c>
      <c r="N160" s="8" t="s">
        <v>165</v>
      </c>
      <c r="O160" s="10">
        <v>44239</v>
      </c>
      <c r="P160" s="7" t="s">
        <v>782</v>
      </c>
      <c r="Q160" s="10">
        <v>44243</v>
      </c>
      <c r="R160" s="10">
        <v>44530</v>
      </c>
      <c r="S160" s="11" t="s">
        <v>46</v>
      </c>
      <c r="T160" s="11" t="s">
        <v>46</v>
      </c>
      <c r="U160" s="78" t="s">
        <v>46</v>
      </c>
      <c r="V160" s="7" t="s">
        <v>46</v>
      </c>
      <c r="W160" s="7"/>
      <c r="X160" s="7" t="s">
        <v>46</v>
      </c>
      <c r="Y160" s="7" t="s">
        <v>46</v>
      </c>
      <c r="Z160" s="11">
        <v>44530</v>
      </c>
      <c r="AA160" s="16">
        <v>26040000</v>
      </c>
      <c r="AB160" s="17">
        <v>0</v>
      </c>
      <c r="AC160" s="18">
        <f t="shared" si="2"/>
        <v>26040000</v>
      </c>
      <c r="AD160" s="31" t="s">
        <v>47</v>
      </c>
      <c r="AE160" s="9" t="s">
        <v>48</v>
      </c>
      <c r="AF160" s="8" t="s">
        <v>848</v>
      </c>
      <c r="AG160" s="12" t="s">
        <v>286</v>
      </c>
      <c r="AH160" s="12" t="s">
        <v>515</v>
      </c>
      <c r="AI160" s="30">
        <v>20215420001653</v>
      </c>
    </row>
    <row r="161" spans="1:35" ht="15.75" x14ac:dyDescent="0.3">
      <c r="A161" s="7">
        <v>2022</v>
      </c>
      <c r="B161" s="7">
        <v>80</v>
      </c>
      <c r="C161" s="101" t="s">
        <v>35</v>
      </c>
      <c r="D161" s="15" t="s">
        <v>91</v>
      </c>
      <c r="E161" s="9" t="s">
        <v>66</v>
      </c>
      <c r="F161" s="8" t="s">
        <v>38</v>
      </c>
      <c r="G161" s="7" t="s">
        <v>39</v>
      </c>
      <c r="H161" s="8" t="s">
        <v>54</v>
      </c>
      <c r="I161" s="9" t="s">
        <v>821</v>
      </c>
      <c r="J161" s="9" t="s">
        <v>849</v>
      </c>
      <c r="K161" s="9" t="s">
        <v>823</v>
      </c>
      <c r="L161" s="9" t="s">
        <v>850</v>
      </c>
      <c r="M161" s="33">
        <v>1030599985</v>
      </c>
      <c r="N161" s="8" t="s">
        <v>299</v>
      </c>
      <c r="O161" s="10">
        <v>44587</v>
      </c>
      <c r="P161" s="164">
        <v>6</v>
      </c>
      <c r="Q161" s="10">
        <v>44593</v>
      </c>
      <c r="R161" s="10">
        <v>44772</v>
      </c>
      <c r="S161" s="11" t="s">
        <v>46</v>
      </c>
      <c r="T161" s="11" t="s">
        <v>46</v>
      </c>
      <c r="U161" s="78" t="s">
        <v>46</v>
      </c>
      <c r="V161" s="7" t="s">
        <v>46</v>
      </c>
      <c r="W161" s="164">
        <v>6</v>
      </c>
      <c r="X161" s="7" t="s">
        <v>46</v>
      </c>
      <c r="Y161" s="7" t="s">
        <v>46</v>
      </c>
      <c r="Z161" s="11">
        <v>44772</v>
      </c>
      <c r="AA161" s="16">
        <v>15326400</v>
      </c>
      <c r="AB161" s="17">
        <v>0</v>
      </c>
      <c r="AC161" s="18">
        <f t="shared" si="2"/>
        <v>15326400</v>
      </c>
      <c r="AD161" s="31" t="s">
        <v>48</v>
      </c>
      <c r="AE161" s="79" t="s">
        <v>98</v>
      </c>
      <c r="AF161" s="8" t="s">
        <v>825</v>
      </c>
      <c r="AG161" s="12" t="s">
        <v>482</v>
      </c>
      <c r="AH161" s="12" t="s">
        <v>483</v>
      </c>
      <c r="AI161" s="30" t="s">
        <v>484</v>
      </c>
    </row>
    <row r="162" spans="1:35" ht="15.75" x14ac:dyDescent="0.3">
      <c r="A162" s="7">
        <v>2021</v>
      </c>
      <c r="B162" s="7">
        <v>81</v>
      </c>
      <c r="C162" s="101" t="s">
        <v>35</v>
      </c>
      <c r="D162" s="15" t="s">
        <v>65</v>
      </c>
      <c r="E162" s="9" t="s">
        <v>66</v>
      </c>
      <c r="F162" s="8" t="s">
        <v>38</v>
      </c>
      <c r="G162" s="7" t="s">
        <v>534</v>
      </c>
      <c r="H162" s="8" t="s">
        <v>40</v>
      </c>
      <c r="I162" s="9" t="s">
        <v>851</v>
      </c>
      <c r="J162" s="9" t="s">
        <v>852</v>
      </c>
      <c r="K162" s="9" t="s">
        <v>852</v>
      </c>
      <c r="L162" s="9" t="s">
        <v>853</v>
      </c>
      <c r="M162" s="161">
        <v>1098744365</v>
      </c>
      <c r="N162" s="8" t="s">
        <v>165</v>
      </c>
      <c r="O162" s="10">
        <v>44242</v>
      </c>
      <c r="P162" s="7" t="s">
        <v>782</v>
      </c>
      <c r="Q162" s="10">
        <v>44243</v>
      </c>
      <c r="R162" s="10">
        <v>44562</v>
      </c>
      <c r="S162" s="11" t="s">
        <v>46</v>
      </c>
      <c r="T162" s="11" t="s">
        <v>46</v>
      </c>
      <c r="U162" s="78" t="s">
        <v>46</v>
      </c>
      <c r="V162" s="7" t="s">
        <v>46</v>
      </c>
      <c r="W162" s="7"/>
      <c r="X162" s="7" t="s">
        <v>46</v>
      </c>
      <c r="Y162" s="7" t="s">
        <v>46</v>
      </c>
      <c r="Z162" s="11">
        <v>44562</v>
      </c>
      <c r="AA162" s="16">
        <v>65100000</v>
      </c>
      <c r="AB162" s="17">
        <v>0</v>
      </c>
      <c r="AC162" s="18">
        <f t="shared" si="2"/>
        <v>65100000</v>
      </c>
      <c r="AD162" s="31" t="s">
        <v>48</v>
      </c>
      <c r="AE162" s="9" t="s">
        <v>98</v>
      </c>
      <c r="AF162" s="8" t="s">
        <v>854</v>
      </c>
      <c r="AG162" s="12" t="s">
        <v>286</v>
      </c>
      <c r="AH162" s="12" t="s">
        <v>121</v>
      </c>
      <c r="AI162" s="30">
        <v>20215420001653</v>
      </c>
    </row>
    <row r="163" spans="1:35" ht="15.75" x14ac:dyDescent="0.3">
      <c r="A163" s="7">
        <v>2022</v>
      </c>
      <c r="B163" s="7">
        <v>81</v>
      </c>
      <c r="C163" s="101" t="s">
        <v>35</v>
      </c>
      <c r="D163" s="15" t="s">
        <v>91</v>
      </c>
      <c r="E163" s="9" t="s">
        <v>66</v>
      </c>
      <c r="F163" s="8" t="s">
        <v>38</v>
      </c>
      <c r="G163" s="7" t="s">
        <v>39</v>
      </c>
      <c r="H163" s="8" t="s">
        <v>54</v>
      </c>
      <c r="I163" s="9" t="s">
        <v>821</v>
      </c>
      <c r="J163" s="9" t="s">
        <v>855</v>
      </c>
      <c r="K163" s="9" t="s">
        <v>823</v>
      </c>
      <c r="L163" s="9" t="s">
        <v>856</v>
      </c>
      <c r="M163" s="33">
        <v>79285938</v>
      </c>
      <c r="N163" s="8" t="s">
        <v>299</v>
      </c>
      <c r="O163" s="10">
        <v>44585</v>
      </c>
      <c r="P163" s="164">
        <v>6</v>
      </c>
      <c r="Q163" s="10">
        <v>44588</v>
      </c>
      <c r="R163" s="10">
        <v>44768</v>
      </c>
      <c r="S163" s="11" t="s">
        <v>46</v>
      </c>
      <c r="T163" s="11" t="s">
        <v>46</v>
      </c>
      <c r="U163" s="78" t="s">
        <v>46</v>
      </c>
      <c r="V163" s="7" t="s">
        <v>46</v>
      </c>
      <c r="W163" s="164">
        <v>6</v>
      </c>
      <c r="X163" s="7" t="s">
        <v>46</v>
      </c>
      <c r="Y163" s="7" t="s">
        <v>46</v>
      </c>
      <c r="Z163" s="11">
        <v>44768</v>
      </c>
      <c r="AA163" s="16">
        <v>15326400</v>
      </c>
      <c r="AB163" s="17">
        <v>0</v>
      </c>
      <c r="AC163" s="18">
        <f t="shared" si="2"/>
        <v>15326400</v>
      </c>
      <c r="AD163" s="196" t="s">
        <v>60</v>
      </c>
      <c r="AE163" s="79" t="s">
        <v>60</v>
      </c>
      <c r="AF163" s="8" t="s">
        <v>825</v>
      </c>
      <c r="AG163" s="12" t="s">
        <v>482</v>
      </c>
      <c r="AH163" s="12" t="s">
        <v>483</v>
      </c>
      <c r="AI163" s="30" t="s">
        <v>484</v>
      </c>
    </row>
    <row r="164" spans="1:35" ht="15.75" x14ac:dyDescent="0.3">
      <c r="A164" s="7">
        <v>2021</v>
      </c>
      <c r="B164" s="7">
        <v>82</v>
      </c>
      <c r="C164" s="101" t="s">
        <v>35</v>
      </c>
      <c r="D164" s="15" t="s">
        <v>410</v>
      </c>
      <c r="E164" s="9" t="s">
        <v>411</v>
      </c>
      <c r="F164" s="8" t="s">
        <v>38</v>
      </c>
      <c r="G164" s="7" t="s">
        <v>534</v>
      </c>
      <c r="H164" s="8" t="s">
        <v>40</v>
      </c>
      <c r="I164" s="9" t="s">
        <v>857</v>
      </c>
      <c r="J164" s="9" t="s">
        <v>858</v>
      </c>
      <c r="K164" s="9" t="s">
        <v>858</v>
      </c>
      <c r="L164" s="9" t="s">
        <v>859</v>
      </c>
      <c r="M164" s="162">
        <v>1140815716</v>
      </c>
      <c r="N164" s="8" t="s">
        <v>59</v>
      </c>
      <c r="O164" s="10">
        <v>44244</v>
      </c>
      <c r="P164" s="7" t="s">
        <v>321</v>
      </c>
      <c r="Q164" s="10">
        <v>44245</v>
      </c>
      <c r="R164" s="10">
        <v>44394</v>
      </c>
      <c r="S164" s="11" t="s">
        <v>46</v>
      </c>
      <c r="T164" s="11" t="s">
        <v>46</v>
      </c>
      <c r="U164" s="78" t="s">
        <v>46</v>
      </c>
      <c r="V164" s="7" t="s">
        <v>322</v>
      </c>
      <c r="W164" s="7"/>
      <c r="X164" s="7" t="s">
        <v>46</v>
      </c>
      <c r="Y164" s="7" t="s">
        <v>46</v>
      </c>
      <c r="Z164" s="11">
        <v>44394</v>
      </c>
      <c r="AA164" s="16">
        <v>27500000</v>
      </c>
      <c r="AB164" s="17">
        <v>11000000</v>
      </c>
      <c r="AC164" s="18">
        <f t="shared" si="2"/>
        <v>38500000</v>
      </c>
      <c r="AD164" s="31" t="s">
        <v>48</v>
      </c>
      <c r="AE164" s="9" t="s">
        <v>98</v>
      </c>
      <c r="AF164" s="8" t="s">
        <v>860</v>
      </c>
      <c r="AG164" s="12" t="s">
        <v>266</v>
      </c>
      <c r="AH164" s="12" t="s">
        <v>861</v>
      </c>
      <c r="AI164" s="30">
        <v>20215420001703</v>
      </c>
    </row>
    <row r="165" spans="1:35" ht="15.75" x14ac:dyDescent="0.3">
      <c r="A165" s="7">
        <v>2022</v>
      </c>
      <c r="B165" s="7">
        <v>82</v>
      </c>
      <c r="C165" s="101" t="s">
        <v>35</v>
      </c>
      <c r="D165" s="15" t="s">
        <v>91</v>
      </c>
      <c r="E165" s="9" t="s">
        <v>66</v>
      </c>
      <c r="F165" s="8" t="s">
        <v>38</v>
      </c>
      <c r="G165" s="7" t="s">
        <v>39</v>
      </c>
      <c r="H165" s="8" t="s">
        <v>54</v>
      </c>
      <c r="I165" s="9" t="s">
        <v>821</v>
      </c>
      <c r="J165" s="9" t="s">
        <v>862</v>
      </c>
      <c r="K165" s="9" t="s">
        <v>823</v>
      </c>
      <c r="L165" s="9" t="s">
        <v>863</v>
      </c>
      <c r="M165" s="33">
        <v>79806023</v>
      </c>
      <c r="N165" s="8" t="s">
        <v>299</v>
      </c>
      <c r="O165" s="10">
        <v>44582</v>
      </c>
      <c r="P165" s="164">
        <v>6</v>
      </c>
      <c r="Q165" s="10">
        <v>44586</v>
      </c>
      <c r="R165" s="10">
        <v>44766</v>
      </c>
      <c r="S165" s="11" t="s">
        <v>46</v>
      </c>
      <c r="T165" s="11" t="s">
        <v>46</v>
      </c>
      <c r="U165" s="78" t="s">
        <v>46</v>
      </c>
      <c r="V165" s="7" t="s">
        <v>46</v>
      </c>
      <c r="W165" s="164">
        <v>6</v>
      </c>
      <c r="X165" s="7" t="s">
        <v>46</v>
      </c>
      <c r="Y165" s="7" t="s">
        <v>46</v>
      </c>
      <c r="Z165" s="11">
        <v>44766</v>
      </c>
      <c r="AA165" s="16">
        <v>15326400</v>
      </c>
      <c r="AB165" s="17">
        <v>0</v>
      </c>
      <c r="AC165" s="18">
        <f t="shared" si="2"/>
        <v>15326400</v>
      </c>
      <c r="AD165" s="31" t="s">
        <v>48</v>
      </c>
      <c r="AE165" s="79" t="s">
        <v>98</v>
      </c>
      <c r="AF165" s="8" t="s">
        <v>825</v>
      </c>
      <c r="AG165" s="12" t="s">
        <v>482</v>
      </c>
      <c r="AH165" s="12" t="s">
        <v>483</v>
      </c>
      <c r="AI165" s="30" t="s">
        <v>484</v>
      </c>
    </row>
    <row r="166" spans="1:35" ht="15.75" x14ac:dyDescent="0.3">
      <c r="A166" s="7">
        <v>2021</v>
      </c>
      <c r="B166" s="7">
        <v>83</v>
      </c>
      <c r="C166" s="101" t="s">
        <v>35</v>
      </c>
      <c r="D166" s="15" t="s">
        <v>65</v>
      </c>
      <c r="E166" s="9" t="s">
        <v>66</v>
      </c>
      <c r="F166" s="8" t="s">
        <v>38</v>
      </c>
      <c r="G166" s="7" t="s">
        <v>534</v>
      </c>
      <c r="H166" s="8" t="s">
        <v>40</v>
      </c>
      <c r="I166" s="9" t="s">
        <v>864</v>
      </c>
      <c r="J166" s="9" t="s">
        <v>865</v>
      </c>
      <c r="K166" s="9" t="s">
        <v>865</v>
      </c>
      <c r="L166" s="9" t="s">
        <v>866</v>
      </c>
      <c r="M166" s="161">
        <v>1048849987</v>
      </c>
      <c r="N166" s="8" t="s">
        <v>118</v>
      </c>
      <c r="O166" s="10">
        <v>44245</v>
      </c>
      <c r="P166" s="7" t="s">
        <v>867</v>
      </c>
      <c r="Q166" s="10">
        <v>44245</v>
      </c>
      <c r="R166" s="10">
        <v>44560</v>
      </c>
      <c r="S166" s="11" t="s">
        <v>46</v>
      </c>
      <c r="T166" s="11" t="s">
        <v>46</v>
      </c>
      <c r="U166" s="78" t="s">
        <v>46</v>
      </c>
      <c r="V166" s="7" t="s">
        <v>46</v>
      </c>
      <c r="W166" s="7"/>
      <c r="X166" s="7" t="s">
        <v>46</v>
      </c>
      <c r="Y166" s="7" t="s">
        <v>46</v>
      </c>
      <c r="Z166" s="11">
        <v>44560</v>
      </c>
      <c r="AA166" s="16">
        <v>67816667</v>
      </c>
      <c r="AB166" s="17">
        <v>0</v>
      </c>
      <c r="AC166" s="18">
        <f t="shared" si="2"/>
        <v>67816667</v>
      </c>
      <c r="AD166" s="31" t="s">
        <v>48</v>
      </c>
      <c r="AE166" s="9" t="s">
        <v>98</v>
      </c>
      <c r="AF166" s="8" t="s">
        <v>868</v>
      </c>
      <c r="AG166" s="12" t="s">
        <v>286</v>
      </c>
      <c r="AH166" s="12" t="s">
        <v>515</v>
      </c>
      <c r="AI166" s="30">
        <v>20215420001653</v>
      </c>
    </row>
    <row r="167" spans="1:35" ht="15.75" x14ac:dyDescent="0.3">
      <c r="A167" s="7">
        <v>2022</v>
      </c>
      <c r="B167" s="7">
        <v>83</v>
      </c>
      <c r="C167" s="101" t="s">
        <v>35</v>
      </c>
      <c r="D167" s="15" t="s">
        <v>91</v>
      </c>
      <c r="E167" s="9" t="s">
        <v>66</v>
      </c>
      <c r="F167" s="8" t="s">
        <v>38</v>
      </c>
      <c r="G167" s="7" t="s">
        <v>39</v>
      </c>
      <c r="H167" s="8" t="s">
        <v>54</v>
      </c>
      <c r="I167" s="9" t="s">
        <v>821</v>
      </c>
      <c r="J167" s="9" t="s">
        <v>869</v>
      </c>
      <c r="K167" s="9" t="s">
        <v>823</v>
      </c>
      <c r="L167" s="9" t="s">
        <v>870</v>
      </c>
      <c r="M167" s="33">
        <v>1016072674</v>
      </c>
      <c r="N167" s="8" t="s">
        <v>299</v>
      </c>
      <c r="O167" s="10">
        <v>44587</v>
      </c>
      <c r="P167" s="164">
        <v>6</v>
      </c>
      <c r="Q167" s="10">
        <v>44596</v>
      </c>
      <c r="R167" s="10">
        <v>44776</v>
      </c>
      <c r="S167" s="11" t="s">
        <v>46</v>
      </c>
      <c r="T167" s="11" t="s">
        <v>46</v>
      </c>
      <c r="U167" s="78" t="s">
        <v>46</v>
      </c>
      <c r="V167" s="7" t="s">
        <v>46</v>
      </c>
      <c r="W167" s="164">
        <v>6</v>
      </c>
      <c r="X167" s="7" t="s">
        <v>46</v>
      </c>
      <c r="Y167" s="7" t="s">
        <v>46</v>
      </c>
      <c r="Z167" s="11">
        <v>44776</v>
      </c>
      <c r="AA167" s="16">
        <v>15326400</v>
      </c>
      <c r="AB167" s="17">
        <v>0</v>
      </c>
      <c r="AC167" s="18">
        <f t="shared" si="2"/>
        <v>15326400</v>
      </c>
      <c r="AD167" s="196" t="s">
        <v>60</v>
      </c>
      <c r="AE167" s="79" t="s">
        <v>60</v>
      </c>
      <c r="AF167" s="8" t="s">
        <v>825</v>
      </c>
      <c r="AG167" s="12" t="s">
        <v>482</v>
      </c>
      <c r="AH167" s="12" t="s">
        <v>483</v>
      </c>
      <c r="AI167" s="30" t="s">
        <v>484</v>
      </c>
    </row>
    <row r="168" spans="1:35" ht="15.75" x14ac:dyDescent="0.3">
      <c r="A168" s="7">
        <v>2021</v>
      </c>
      <c r="B168" s="7">
        <v>84</v>
      </c>
      <c r="C168" s="101" t="s">
        <v>35</v>
      </c>
      <c r="D168" s="15" t="s">
        <v>65</v>
      </c>
      <c r="E168" s="9" t="s">
        <v>66</v>
      </c>
      <c r="F168" s="8" t="s">
        <v>38</v>
      </c>
      <c r="G168" s="7" t="s">
        <v>534</v>
      </c>
      <c r="H168" s="8" t="s">
        <v>40</v>
      </c>
      <c r="I168" s="9" t="s">
        <v>871</v>
      </c>
      <c r="J168" s="9" t="s">
        <v>872</v>
      </c>
      <c r="K168" s="9" t="s">
        <v>872</v>
      </c>
      <c r="L168" s="9" t="s">
        <v>873</v>
      </c>
      <c r="M168" s="161">
        <v>1110232734</v>
      </c>
      <c r="N168" s="8" t="s">
        <v>118</v>
      </c>
      <c r="O168" s="10">
        <v>44256</v>
      </c>
      <c r="P168" s="7" t="s">
        <v>642</v>
      </c>
      <c r="Q168" s="10">
        <v>44257</v>
      </c>
      <c r="R168" s="10">
        <v>44562</v>
      </c>
      <c r="S168" s="11" t="s">
        <v>46</v>
      </c>
      <c r="T168" s="11" t="s">
        <v>46</v>
      </c>
      <c r="U168" s="78" t="s">
        <v>46</v>
      </c>
      <c r="V168" s="7" t="s">
        <v>46</v>
      </c>
      <c r="W168" s="7"/>
      <c r="X168" s="7" t="s">
        <v>46</v>
      </c>
      <c r="Y168" s="7" t="s">
        <v>46</v>
      </c>
      <c r="Z168" s="11">
        <v>44562</v>
      </c>
      <c r="AA168" s="16">
        <v>24000000</v>
      </c>
      <c r="AB168" s="17">
        <v>0</v>
      </c>
      <c r="AC168" s="18">
        <f t="shared" si="2"/>
        <v>24000000</v>
      </c>
      <c r="AD168" s="31" t="s">
        <v>48</v>
      </c>
      <c r="AE168" s="9" t="s">
        <v>98</v>
      </c>
      <c r="AF168" s="8" t="s">
        <v>874</v>
      </c>
      <c r="AG168" s="12" t="s">
        <v>803</v>
      </c>
      <c r="AH168" s="12" t="s">
        <v>875</v>
      </c>
      <c r="AI168" s="30">
        <v>20215420004423</v>
      </c>
    </row>
    <row r="169" spans="1:35" ht="15.75" x14ac:dyDescent="0.3">
      <c r="A169" s="7">
        <v>2022</v>
      </c>
      <c r="B169" s="7">
        <v>84</v>
      </c>
      <c r="C169" s="101" t="s">
        <v>35</v>
      </c>
      <c r="D169" s="15" t="s">
        <v>91</v>
      </c>
      <c r="E169" s="9" t="s">
        <v>66</v>
      </c>
      <c r="F169" s="8" t="s">
        <v>38</v>
      </c>
      <c r="G169" s="7" t="s">
        <v>39</v>
      </c>
      <c r="H169" s="8" t="s">
        <v>54</v>
      </c>
      <c r="I169" s="9" t="s">
        <v>876</v>
      </c>
      <c r="J169" s="9" t="s">
        <v>877</v>
      </c>
      <c r="K169" s="9" t="s">
        <v>878</v>
      </c>
      <c r="L169" s="9" t="s">
        <v>879</v>
      </c>
      <c r="M169" s="33">
        <v>79481562</v>
      </c>
      <c r="N169" s="8" t="s">
        <v>59</v>
      </c>
      <c r="O169" s="10">
        <v>44586</v>
      </c>
      <c r="P169" s="164">
        <v>6</v>
      </c>
      <c r="Q169" s="10">
        <v>44594</v>
      </c>
      <c r="R169" s="10">
        <v>44774</v>
      </c>
      <c r="S169" s="11" t="s">
        <v>46</v>
      </c>
      <c r="T169" s="11" t="s">
        <v>46</v>
      </c>
      <c r="U169" s="78" t="s">
        <v>46</v>
      </c>
      <c r="V169" s="7" t="s">
        <v>46</v>
      </c>
      <c r="W169" s="164">
        <v>6</v>
      </c>
      <c r="X169" s="7" t="s">
        <v>46</v>
      </c>
      <c r="Y169" s="7" t="s">
        <v>46</v>
      </c>
      <c r="Z169" s="11">
        <v>44774</v>
      </c>
      <c r="AA169" s="16">
        <v>40884000</v>
      </c>
      <c r="AB169" s="17">
        <v>0</v>
      </c>
      <c r="AC169" s="18">
        <f t="shared" si="2"/>
        <v>40884000</v>
      </c>
      <c r="AD169" s="196" t="s">
        <v>60</v>
      </c>
      <c r="AE169" s="79" t="s">
        <v>60</v>
      </c>
      <c r="AF169" s="8" t="s">
        <v>880</v>
      </c>
      <c r="AG169" s="12" t="s">
        <v>881</v>
      </c>
      <c r="AH169" s="12" t="s">
        <v>132</v>
      </c>
      <c r="AI169" s="30" t="s">
        <v>503</v>
      </c>
    </row>
    <row r="170" spans="1:35" ht="15.75" x14ac:dyDescent="0.3">
      <c r="A170" s="7">
        <v>2021</v>
      </c>
      <c r="B170" s="7">
        <v>85</v>
      </c>
      <c r="C170" s="101" t="s">
        <v>35</v>
      </c>
      <c r="D170" s="15" t="s">
        <v>65</v>
      </c>
      <c r="E170" s="9" t="s">
        <v>66</v>
      </c>
      <c r="F170" s="8" t="s">
        <v>38</v>
      </c>
      <c r="G170" s="7" t="s">
        <v>534</v>
      </c>
      <c r="H170" s="8" t="s">
        <v>40</v>
      </c>
      <c r="I170" s="9" t="s">
        <v>882</v>
      </c>
      <c r="J170" s="9" t="s">
        <v>883</v>
      </c>
      <c r="K170" s="9" t="s">
        <v>883</v>
      </c>
      <c r="L170" s="9" t="s">
        <v>311</v>
      </c>
      <c r="M170" s="161">
        <v>79696383</v>
      </c>
      <c r="N170" s="8" t="s">
        <v>137</v>
      </c>
      <c r="O170" s="10">
        <v>44244</v>
      </c>
      <c r="P170" s="7" t="s">
        <v>642</v>
      </c>
      <c r="Q170" s="10">
        <v>44245</v>
      </c>
      <c r="R170" s="10">
        <v>44547</v>
      </c>
      <c r="S170" s="11" t="s">
        <v>46</v>
      </c>
      <c r="T170" s="11" t="s">
        <v>46</v>
      </c>
      <c r="U170" s="78" t="s">
        <v>46</v>
      </c>
      <c r="V170" s="7" t="s">
        <v>884</v>
      </c>
      <c r="W170" s="7"/>
      <c r="X170" s="7" t="s">
        <v>46</v>
      </c>
      <c r="Y170" s="7" t="s">
        <v>46</v>
      </c>
      <c r="Z170" s="11">
        <v>44571</v>
      </c>
      <c r="AA170" s="16">
        <v>55000000</v>
      </c>
      <c r="AB170" s="17">
        <v>4216667</v>
      </c>
      <c r="AC170" s="18">
        <f t="shared" si="2"/>
        <v>59216667</v>
      </c>
      <c r="AD170" s="31" t="s">
        <v>48</v>
      </c>
      <c r="AE170" s="9" t="s">
        <v>48</v>
      </c>
      <c r="AF170" s="8" t="s">
        <v>885</v>
      </c>
      <c r="AG170" s="12" t="s">
        <v>315</v>
      </c>
      <c r="AH170" s="12" t="s">
        <v>75</v>
      </c>
      <c r="AI170" s="30">
        <v>20215420005783</v>
      </c>
    </row>
    <row r="171" spans="1:35" ht="15.75" x14ac:dyDescent="0.3">
      <c r="A171" s="7">
        <v>2022</v>
      </c>
      <c r="B171" s="7">
        <v>85</v>
      </c>
      <c r="C171" s="101" t="s">
        <v>35</v>
      </c>
      <c r="D171" s="15" t="s">
        <v>886</v>
      </c>
      <c r="E171" s="9" t="s">
        <v>887</v>
      </c>
      <c r="F171" s="8" t="s">
        <v>38</v>
      </c>
      <c r="G171" s="7" t="s">
        <v>39</v>
      </c>
      <c r="H171" s="8" t="s">
        <v>54</v>
      </c>
      <c r="I171" s="9" t="s">
        <v>888</v>
      </c>
      <c r="J171" s="9" t="s">
        <v>889</v>
      </c>
      <c r="K171" s="9" t="s">
        <v>890</v>
      </c>
      <c r="L171" s="9" t="s">
        <v>891</v>
      </c>
      <c r="M171" s="33">
        <v>1031168743</v>
      </c>
      <c r="N171" s="8" t="s">
        <v>170</v>
      </c>
      <c r="O171" s="10">
        <v>44586</v>
      </c>
      <c r="P171" s="164">
        <v>8</v>
      </c>
      <c r="Q171" s="10">
        <v>44594</v>
      </c>
      <c r="R171" s="10">
        <v>44835</v>
      </c>
      <c r="S171" s="11" t="s">
        <v>46</v>
      </c>
      <c r="T171" s="11" t="s">
        <v>46</v>
      </c>
      <c r="U171" s="78" t="s">
        <v>46</v>
      </c>
      <c r="V171" s="7" t="s">
        <v>46</v>
      </c>
      <c r="W171" s="164">
        <v>8</v>
      </c>
      <c r="X171" s="7" t="s">
        <v>46</v>
      </c>
      <c r="Y171" s="7" t="s">
        <v>46</v>
      </c>
      <c r="Z171" s="11">
        <v>44835</v>
      </c>
      <c r="AA171" s="16">
        <v>21600000</v>
      </c>
      <c r="AB171" s="17">
        <v>0</v>
      </c>
      <c r="AC171" s="18">
        <f t="shared" si="2"/>
        <v>21600000</v>
      </c>
      <c r="AD171" s="31" t="s">
        <v>48</v>
      </c>
      <c r="AE171" s="79" t="s">
        <v>98</v>
      </c>
      <c r="AF171" s="8" t="s">
        <v>892</v>
      </c>
      <c r="AG171" s="12" t="s">
        <v>893</v>
      </c>
      <c r="AH171" s="12" t="s">
        <v>894</v>
      </c>
      <c r="AI171" s="30" t="s">
        <v>895</v>
      </c>
    </row>
    <row r="172" spans="1:35" ht="15.75" x14ac:dyDescent="0.3">
      <c r="A172" s="7">
        <v>2021</v>
      </c>
      <c r="B172" s="7">
        <v>86</v>
      </c>
      <c r="C172" s="101" t="s">
        <v>35</v>
      </c>
      <c r="D172" s="15" t="s">
        <v>65</v>
      </c>
      <c r="E172" s="9" t="s">
        <v>66</v>
      </c>
      <c r="F172" s="8" t="s">
        <v>38</v>
      </c>
      <c r="G172" s="7" t="s">
        <v>534</v>
      </c>
      <c r="H172" s="8" t="s">
        <v>40</v>
      </c>
      <c r="I172" s="9" t="s">
        <v>896</v>
      </c>
      <c r="J172" s="9" t="s">
        <v>897</v>
      </c>
      <c r="K172" s="9" t="s">
        <v>897</v>
      </c>
      <c r="L172" s="9" t="s">
        <v>898</v>
      </c>
      <c r="M172" s="161">
        <v>1063160510</v>
      </c>
      <c r="N172" s="8" t="s">
        <v>70</v>
      </c>
      <c r="O172" s="10">
        <v>44249</v>
      </c>
      <c r="P172" s="7" t="s">
        <v>321</v>
      </c>
      <c r="Q172" s="10">
        <v>44252</v>
      </c>
      <c r="R172" s="10">
        <v>44371</v>
      </c>
      <c r="S172" s="11" t="s">
        <v>46</v>
      </c>
      <c r="T172" s="11" t="s">
        <v>46</v>
      </c>
      <c r="U172" s="78" t="s">
        <v>46</v>
      </c>
      <c r="V172" s="7" t="s">
        <v>46</v>
      </c>
      <c r="W172" s="7"/>
      <c r="X172" s="7" t="s">
        <v>46</v>
      </c>
      <c r="Y172" s="7" t="s">
        <v>46</v>
      </c>
      <c r="Z172" s="11">
        <v>44371</v>
      </c>
      <c r="AA172" s="16">
        <v>40000000</v>
      </c>
      <c r="AB172" s="17">
        <v>0</v>
      </c>
      <c r="AC172" s="18">
        <f t="shared" si="2"/>
        <v>40000000</v>
      </c>
      <c r="AD172" s="31" t="s">
        <v>47</v>
      </c>
      <c r="AE172" s="9" t="s">
        <v>98</v>
      </c>
      <c r="AF172" s="8" t="s">
        <v>899</v>
      </c>
      <c r="AG172" s="12" t="s">
        <v>74</v>
      </c>
      <c r="AH172" s="12" t="s">
        <v>69</v>
      </c>
      <c r="AI172" s="30">
        <v>20215420001683</v>
      </c>
    </row>
    <row r="173" spans="1:35" ht="15.75" x14ac:dyDescent="0.3">
      <c r="A173" s="7">
        <v>2022</v>
      </c>
      <c r="B173" s="7">
        <v>86</v>
      </c>
      <c r="C173" s="101" t="s">
        <v>35</v>
      </c>
      <c r="D173" s="15" t="s">
        <v>358</v>
      </c>
      <c r="E173" s="9" t="s">
        <v>359</v>
      </c>
      <c r="F173" s="8" t="s">
        <v>38</v>
      </c>
      <c r="G173" s="7" t="s">
        <v>39</v>
      </c>
      <c r="H173" s="8" t="s">
        <v>54</v>
      </c>
      <c r="I173" s="9" t="s">
        <v>900</v>
      </c>
      <c r="J173" s="9" t="s">
        <v>901</v>
      </c>
      <c r="K173" s="9" t="s">
        <v>902</v>
      </c>
      <c r="L173" s="9" t="s">
        <v>903</v>
      </c>
      <c r="M173" s="33">
        <v>1010230309</v>
      </c>
      <c r="N173" s="8" t="s">
        <v>904</v>
      </c>
      <c r="O173" s="10">
        <v>44589</v>
      </c>
      <c r="P173" s="164">
        <v>6</v>
      </c>
      <c r="Q173" s="10">
        <v>44596</v>
      </c>
      <c r="R173" s="10">
        <v>44776</v>
      </c>
      <c r="S173" s="11" t="s">
        <v>46</v>
      </c>
      <c r="T173" s="11" t="s">
        <v>46</v>
      </c>
      <c r="U173" s="78" t="s">
        <v>46</v>
      </c>
      <c r="V173" s="7" t="s">
        <v>46</v>
      </c>
      <c r="W173" s="164">
        <v>6</v>
      </c>
      <c r="X173" s="7" t="s">
        <v>46</v>
      </c>
      <c r="Y173" s="7" t="s">
        <v>46</v>
      </c>
      <c r="Z173" s="11">
        <v>44776</v>
      </c>
      <c r="AA173" s="16">
        <v>14400000</v>
      </c>
      <c r="AB173" s="17">
        <v>0</v>
      </c>
      <c r="AC173" s="18">
        <f t="shared" si="2"/>
        <v>14400000</v>
      </c>
      <c r="AD173" s="196" t="s">
        <v>60</v>
      </c>
      <c r="AE173" s="79" t="s">
        <v>60</v>
      </c>
      <c r="AF173" s="8" t="s">
        <v>905</v>
      </c>
      <c r="AG173" s="12" t="s">
        <v>906</v>
      </c>
      <c r="AH173" s="12" t="s">
        <v>366</v>
      </c>
      <c r="AI173" s="30" t="s">
        <v>367</v>
      </c>
    </row>
    <row r="174" spans="1:35" ht="15.75" x14ac:dyDescent="0.3">
      <c r="A174" s="7">
        <v>2021</v>
      </c>
      <c r="B174" s="7">
        <v>87</v>
      </c>
      <c r="C174" s="101" t="s">
        <v>35</v>
      </c>
      <c r="D174" s="15" t="s">
        <v>65</v>
      </c>
      <c r="E174" s="9" t="s">
        <v>66</v>
      </c>
      <c r="F174" s="8" t="s">
        <v>38</v>
      </c>
      <c r="G174" s="7" t="s">
        <v>534</v>
      </c>
      <c r="H174" s="8" t="s">
        <v>40</v>
      </c>
      <c r="I174" s="9" t="s">
        <v>907</v>
      </c>
      <c r="J174" s="9" t="s">
        <v>908</v>
      </c>
      <c r="K174" s="9" t="s">
        <v>908</v>
      </c>
      <c r="L174" s="9" t="s">
        <v>909</v>
      </c>
      <c r="M174" s="161">
        <v>13717182</v>
      </c>
      <c r="N174" s="8" t="s">
        <v>137</v>
      </c>
      <c r="O174" s="10">
        <v>44250</v>
      </c>
      <c r="P174" s="7" t="s">
        <v>642</v>
      </c>
      <c r="Q174" s="10">
        <v>44252</v>
      </c>
      <c r="R174" s="10">
        <v>44554</v>
      </c>
      <c r="S174" s="11" t="s">
        <v>46</v>
      </c>
      <c r="T174" s="11" t="s">
        <v>46</v>
      </c>
      <c r="U174" s="78" t="s">
        <v>46</v>
      </c>
      <c r="V174" s="7" t="s">
        <v>46</v>
      </c>
      <c r="W174" s="7"/>
      <c r="X174" s="7" t="s">
        <v>46</v>
      </c>
      <c r="Y174" s="7" t="s">
        <v>46</v>
      </c>
      <c r="Z174" s="11">
        <v>44554</v>
      </c>
      <c r="AA174" s="16">
        <v>65000000</v>
      </c>
      <c r="AB174" s="17">
        <v>0</v>
      </c>
      <c r="AC174" s="18">
        <f t="shared" si="2"/>
        <v>65000000</v>
      </c>
      <c r="AD174" s="31" t="s">
        <v>48</v>
      </c>
      <c r="AE174" s="9" t="s">
        <v>98</v>
      </c>
      <c r="AF174" s="8" t="s">
        <v>910</v>
      </c>
      <c r="AG174" s="12" t="s">
        <v>459</v>
      </c>
      <c r="AH174" s="12" t="s">
        <v>911</v>
      </c>
      <c r="AI174" s="30">
        <v>20215420001843</v>
      </c>
    </row>
    <row r="175" spans="1:35" ht="15.75" x14ac:dyDescent="0.3">
      <c r="A175" s="7">
        <v>2022</v>
      </c>
      <c r="B175" s="7">
        <v>87</v>
      </c>
      <c r="C175" s="101" t="s">
        <v>35</v>
      </c>
      <c r="D175" s="15" t="s">
        <v>91</v>
      </c>
      <c r="E175" s="9" t="s">
        <v>66</v>
      </c>
      <c r="F175" s="8" t="s">
        <v>38</v>
      </c>
      <c r="G175" s="7" t="s">
        <v>39</v>
      </c>
      <c r="H175" s="8" t="s">
        <v>54</v>
      </c>
      <c r="I175" s="9" t="s">
        <v>912</v>
      </c>
      <c r="J175" s="9" t="s">
        <v>913</v>
      </c>
      <c r="K175" s="9" t="s">
        <v>914</v>
      </c>
      <c r="L175" s="9" t="s">
        <v>625</v>
      </c>
      <c r="M175" s="33">
        <v>80799640</v>
      </c>
      <c r="N175" s="8" t="s">
        <v>170</v>
      </c>
      <c r="O175" s="10">
        <v>44585</v>
      </c>
      <c r="P175" s="164">
        <v>6</v>
      </c>
      <c r="Q175" s="10">
        <v>44588</v>
      </c>
      <c r="R175" s="10">
        <v>44768</v>
      </c>
      <c r="S175" s="11" t="s">
        <v>46</v>
      </c>
      <c r="T175" s="11" t="s">
        <v>46</v>
      </c>
      <c r="U175" s="78" t="s">
        <v>46</v>
      </c>
      <c r="V175" s="7" t="s">
        <v>46</v>
      </c>
      <c r="W175" s="164">
        <v>6</v>
      </c>
      <c r="X175" s="7" t="s">
        <v>46</v>
      </c>
      <c r="Y175" s="7" t="s">
        <v>46</v>
      </c>
      <c r="Z175" s="11">
        <v>44768</v>
      </c>
      <c r="AA175" s="16">
        <v>23484000</v>
      </c>
      <c r="AB175" s="17">
        <v>0</v>
      </c>
      <c r="AC175" s="18">
        <f t="shared" si="2"/>
        <v>23484000</v>
      </c>
      <c r="AD175" s="196" t="s">
        <v>60</v>
      </c>
      <c r="AE175" s="79" t="s">
        <v>60</v>
      </c>
      <c r="AF175" s="8" t="s">
        <v>915</v>
      </c>
      <c r="AG175" s="12" t="s">
        <v>916</v>
      </c>
      <c r="AH175" s="12" t="s">
        <v>917</v>
      </c>
      <c r="AI175" s="30" t="s">
        <v>918</v>
      </c>
    </row>
    <row r="176" spans="1:35" ht="15.75" x14ac:dyDescent="0.3">
      <c r="A176" s="7">
        <v>2021</v>
      </c>
      <c r="B176" s="7">
        <v>88</v>
      </c>
      <c r="C176" s="101" t="s">
        <v>35</v>
      </c>
      <c r="D176" s="15" t="s">
        <v>65</v>
      </c>
      <c r="E176" s="9" t="s">
        <v>66</v>
      </c>
      <c r="F176" s="8" t="s">
        <v>38</v>
      </c>
      <c r="G176" s="7" t="s">
        <v>39</v>
      </c>
      <c r="H176" s="8" t="s">
        <v>40</v>
      </c>
      <c r="I176" s="9" t="s">
        <v>871</v>
      </c>
      <c r="J176" s="9" t="s">
        <v>919</v>
      </c>
      <c r="K176" s="9" t="s">
        <v>919</v>
      </c>
      <c r="L176" s="9" t="s">
        <v>920</v>
      </c>
      <c r="M176" s="161">
        <v>1000617208</v>
      </c>
      <c r="N176" s="8" t="s">
        <v>70</v>
      </c>
      <c r="O176" s="10">
        <v>44249</v>
      </c>
      <c r="P176" s="7" t="s">
        <v>642</v>
      </c>
      <c r="Q176" s="10">
        <v>44251</v>
      </c>
      <c r="R176" s="10">
        <v>44553</v>
      </c>
      <c r="S176" s="11" t="s">
        <v>46</v>
      </c>
      <c r="T176" s="11" t="s">
        <v>46</v>
      </c>
      <c r="U176" s="78" t="s">
        <v>46</v>
      </c>
      <c r="V176" s="7" t="s">
        <v>46</v>
      </c>
      <c r="W176" s="7"/>
      <c r="X176" s="7" t="s">
        <v>46</v>
      </c>
      <c r="Y176" s="7" t="s">
        <v>46</v>
      </c>
      <c r="Z176" s="11">
        <v>44553</v>
      </c>
      <c r="AA176" s="16">
        <v>25000000</v>
      </c>
      <c r="AB176" s="17">
        <v>0</v>
      </c>
      <c r="AC176" s="18">
        <f t="shared" si="2"/>
        <v>25000000</v>
      </c>
      <c r="AD176" s="31" t="s">
        <v>48</v>
      </c>
      <c r="AE176" s="9" t="s">
        <v>98</v>
      </c>
      <c r="AF176" s="8" t="s">
        <v>921</v>
      </c>
      <c r="AG176" s="12" t="s">
        <v>579</v>
      </c>
      <c r="AH176" s="12" t="s">
        <v>90</v>
      </c>
      <c r="AI176" s="30">
        <v>20215420002083</v>
      </c>
    </row>
    <row r="177" spans="1:35" ht="15.75" x14ac:dyDescent="0.3">
      <c r="A177" s="7">
        <v>2022</v>
      </c>
      <c r="B177" s="7">
        <v>88</v>
      </c>
      <c r="C177" s="101" t="s">
        <v>35</v>
      </c>
      <c r="D177" s="15" t="s">
        <v>91</v>
      </c>
      <c r="E177" s="9" t="s">
        <v>66</v>
      </c>
      <c r="F177" s="8" t="s">
        <v>38</v>
      </c>
      <c r="G177" s="7" t="s">
        <v>39</v>
      </c>
      <c r="H177" s="8" t="s">
        <v>54</v>
      </c>
      <c r="I177" s="9" t="s">
        <v>922</v>
      </c>
      <c r="J177" s="9" t="s">
        <v>923</v>
      </c>
      <c r="K177" s="9" t="s">
        <v>924</v>
      </c>
      <c r="L177" s="9" t="s">
        <v>925</v>
      </c>
      <c r="M177" s="33">
        <v>52534496</v>
      </c>
      <c r="N177" s="8" t="s">
        <v>170</v>
      </c>
      <c r="O177" s="10">
        <v>44582</v>
      </c>
      <c r="P177" s="164">
        <v>6</v>
      </c>
      <c r="Q177" s="10">
        <v>44585</v>
      </c>
      <c r="R177" s="10">
        <v>44765</v>
      </c>
      <c r="S177" s="11">
        <v>44671</v>
      </c>
      <c r="T177" s="11" t="s">
        <v>926</v>
      </c>
      <c r="U177" s="78">
        <v>74244411</v>
      </c>
      <c r="V177" s="7" t="s">
        <v>46</v>
      </c>
      <c r="W177" s="164">
        <v>6</v>
      </c>
      <c r="X177" s="7" t="s">
        <v>46</v>
      </c>
      <c r="Y177" s="7" t="s">
        <v>46</v>
      </c>
      <c r="Z177" s="11">
        <v>44765</v>
      </c>
      <c r="AA177" s="16">
        <v>30978000</v>
      </c>
      <c r="AB177" s="17">
        <v>0</v>
      </c>
      <c r="AC177" s="18">
        <f t="shared" si="2"/>
        <v>30978000</v>
      </c>
      <c r="AD177" s="31" t="s">
        <v>48</v>
      </c>
      <c r="AE177" s="79" t="s">
        <v>98</v>
      </c>
      <c r="AF177" s="8" t="s">
        <v>927</v>
      </c>
      <c r="AG177" s="12" t="s">
        <v>916</v>
      </c>
      <c r="AH177" s="12" t="s">
        <v>917</v>
      </c>
      <c r="AI177" s="30" t="s">
        <v>918</v>
      </c>
    </row>
    <row r="178" spans="1:35" ht="15.75" x14ac:dyDescent="0.3">
      <c r="A178" s="7">
        <v>2021</v>
      </c>
      <c r="B178" s="7">
        <v>89</v>
      </c>
      <c r="C178" s="101" t="s">
        <v>35</v>
      </c>
      <c r="D178" s="15" t="s">
        <v>65</v>
      </c>
      <c r="E178" s="9" t="s">
        <v>66</v>
      </c>
      <c r="F178" s="8" t="s">
        <v>38</v>
      </c>
      <c r="G178" s="7" t="s">
        <v>39</v>
      </c>
      <c r="H178" s="8" t="s">
        <v>40</v>
      </c>
      <c r="I178" s="9" t="s">
        <v>928</v>
      </c>
      <c r="J178" s="9" t="s">
        <v>929</v>
      </c>
      <c r="K178" s="9" t="s">
        <v>929</v>
      </c>
      <c r="L178" s="9" t="s">
        <v>692</v>
      </c>
      <c r="M178" s="161">
        <v>1031150040</v>
      </c>
      <c r="N178" s="8" t="s">
        <v>165</v>
      </c>
      <c r="O178" s="10">
        <v>44249</v>
      </c>
      <c r="P178" s="7" t="s">
        <v>321</v>
      </c>
      <c r="Q178" s="10">
        <v>44256</v>
      </c>
      <c r="R178" s="10">
        <v>44407</v>
      </c>
      <c r="S178" s="11" t="s">
        <v>46</v>
      </c>
      <c r="T178" s="11" t="s">
        <v>46</v>
      </c>
      <c r="U178" s="78" t="s">
        <v>46</v>
      </c>
      <c r="V178" s="7" t="s">
        <v>46</v>
      </c>
      <c r="W178" s="7"/>
      <c r="X178" s="7" t="s">
        <v>46</v>
      </c>
      <c r="Y178" s="7" t="s">
        <v>46</v>
      </c>
      <c r="Z178" s="11">
        <v>44407</v>
      </c>
      <c r="AA178" s="16">
        <v>28450000</v>
      </c>
      <c r="AB178" s="17">
        <v>0</v>
      </c>
      <c r="AC178" s="18">
        <f t="shared" si="2"/>
        <v>28450000</v>
      </c>
      <c r="AD178" s="31" t="s">
        <v>48</v>
      </c>
      <c r="AE178" s="9" t="s">
        <v>98</v>
      </c>
      <c r="AF178" s="8" t="s">
        <v>930</v>
      </c>
      <c r="AG178" s="12" t="s">
        <v>380</v>
      </c>
      <c r="AH178" s="12" t="s">
        <v>381</v>
      </c>
      <c r="AI178" s="30">
        <v>20215420001643</v>
      </c>
    </row>
    <row r="179" spans="1:35" ht="15.75" x14ac:dyDescent="0.3">
      <c r="A179" s="7">
        <v>2022</v>
      </c>
      <c r="B179" s="7">
        <v>89</v>
      </c>
      <c r="C179" s="101" t="s">
        <v>35</v>
      </c>
      <c r="D179" s="15" t="s">
        <v>91</v>
      </c>
      <c r="E179" s="9" t="s">
        <v>66</v>
      </c>
      <c r="F179" s="8" t="s">
        <v>38</v>
      </c>
      <c r="G179" s="7" t="s">
        <v>39</v>
      </c>
      <c r="H179" s="8" t="s">
        <v>54</v>
      </c>
      <c r="I179" s="9" t="s">
        <v>931</v>
      </c>
      <c r="J179" s="9" t="s">
        <v>932</v>
      </c>
      <c r="K179" s="9" t="s">
        <v>933</v>
      </c>
      <c r="L179" s="9" t="s">
        <v>934</v>
      </c>
      <c r="M179" s="33">
        <v>80120984</v>
      </c>
      <c r="N179" s="8" t="s">
        <v>170</v>
      </c>
      <c r="O179" s="10">
        <v>44582</v>
      </c>
      <c r="P179" s="164">
        <v>6</v>
      </c>
      <c r="Q179" s="10">
        <v>44587</v>
      </c>
      <c r="R179" s="10">
        <v>44767</v>
      </c>
      <c r="S179" s="11" t="s">
        <v>46</v>
      </c>
      <c r="T179" s="11" t="s">
        <v>46</v>
      </c>
      <c r="U179" s="78" t="s">
        <v>46</v>
      </c>
      <c r="V179" s="7" t="s">
        <v>46</v>
      </c>
      <c r="W179" s="164">
        <v>6</v>
      </c>
      <c r="X179" s="7" t="s">
        <v>46</v>
      </c>
      <c r="Y179" s="7" t="s">
        <v>46</v>
      </c>
      <c r="Z179" s="11">
        <v>44767</v>
      </c>
      <c r="AA179" s="16">
        <v>15326400</v>
      </c>
      <c r="AB179" s="17">
        <v>0</v>
      </c>
      <c r="AC179" s="18">
        <f t="shared" si="2"/>
        <v>15326400</v>
      </c>
      <c r="AD179" s="196" t="s">
        <v>60</v>
      </c>
      <c r="AE179" s="79" t="s">
        <v>60</v>
      </c>
      <c r="AF179" s="8" t="s">
        <v>935</v>
      </c>
      <c r="AG179" s="12" t="s">
        <v>936</v>
      </c>
      <c r="AH179" s="12" t="s">
        <v>937</v>
      </c>
      <c r="AI179" s="30" t="s">
        <v>938</v>
      </c>
    </row>
    <row r="180" spans="1:35" ht="15.75" x14ac:dyDescent="0.3">
      <c r="A180" s="7">
        <v>2021</v>
      </c>
      <c r="B180" s="7">
        <v>90</v>
      </c>
      <c r="C180" s="101" t="s">
        <v>35</v>
      </c>
      <c r="D180" s="15" t="s">
        <v>65</v>
      </c>
      <c r="E180" s="9" t="s">
        <v>66</v>
      </c>
      <c r="F180" s="8" t="s">
        <v>38</v>
      </c>
      <c r="G180" s="7" t="s">
        <v>39</v>
      </c>
      <c r="H180" s="8" t="s">
        <v>40</v>
      </c>
      <c r="I180" s="9" t="s">
        <v>939</v>
      </c>
      <c r="J180" s="9" t="s">
        <v>940</v>
      </c>
      <c r="K180" s="9" t="s">
        <v>940</v>
      </c>
      <c r="L180" s="9" t="s">
        <v>577</v>
      </c>
      <c r="M180" s="161">
        <v>52729476</v>
      </c>
      <c r="N180" s="8" t="s">
        <v>250</v>
      </c>
      <c r="O180" s="10">
        <v>44250</v>
      </c>
      <c r="P180" s="7" t="s">
        <v>941</v>
      </c>
      <c r="Q180" s="10">
        <v>44251</v>
      </c>
      <c r="R180" s="10">
        <v>44572</v>
      </c>
      <c r="S180" s="11" t="s">
        <v>46</v>
      </c>
      <c r="T180" s="11" t="s">
        <v>46</v>
      </c>
      <c r="U180" s="78" t="s">
        <v>46</v>
      </c>
      <c r="V180" s="7" t="s">
        <v>942</v>
      </c>
      <c r="W180" s="7"/>
      <c r="X180" s="7" t="s">
        <v>46</v>
      </c>
      <c r="Y180" s="7" t="s">
        <v>46</v>
      </c>
      <c r="Z180" s="11">
        <v>44572</v>
      </c>
      <c r="AA180" s="16">
        <v>36960000</v>
      </c>
      <c r="AB180" s="17">
        <v>1200000</v>
      </c>
      <c r="AC180" s="18">
        <f t="shared" si="2"/>
        <v>38160000</v>
      </c>
      <c r="AD180" s="31" t="s">
        <v>48</v>
      </c>
      <c r="AE180" s="9" t="s">
        <v>98</v>
      </c>
      <c r="AF180" s="8" t="s">
        <v>943</v>
      </c>
      <c r="AG180" s="12" t="s">
        <v>579</v>
      </c>
      <c r="AH180" s="12" t="s">
        <v>90</v>
      </c>
      <c r="AI180" s="30">
        <v>20215420001683</v>
      </c>
    </row>
    <row r="181" spans="1:35" ht="15.75" x14ac:dyDescent="0.3">
      <c r="A181" s="7">
        <v>2022</v>
      </c>
      <c r="B181" s="7">
        <v>90</v>
      </c>
      <c r="C181" s="101" t="s">
        <v>35</v>
      </c>
      <c r="D181" s="15" t="s">
        <v>91</v>
      </c>
      <c r="E181" s="9" t="s">
        <v>66</v>
      </c>
      <c r="F181" s="8" t="s">
        <v>38</v>
      </c>
      <c r="G181" s="7" t="s">
        <v>39</v>
      </c>
      <c r="H181" s="8" t="s">
        <v>54</v>
      </c>
      <c r="I181" s="9" t="s">
        <v>712</v>
      </c>
      <c r="J181" s="9" t="s">
        <v>944</v>
      </c>
      <c r="K181" s="9" t="s">
        <v>714</v>
      </c>
      <c r="L181" s="9" t="s">
        <v>945</v>
      </c>
      <c r="M181" s="33">
        <v>1000617208</v>
      </c>
      <c r="N181" s="8" t="s">
        <v>192</v>
      </c>
      <c r="O181" s="10">
        <v>44585</v>
      </c>
      <c r="P181" s="164">
        <v>6</v>
      </c>
      <c r="Q181" s="10">
        <v>44588</v>
      </c>
      <c r="R181" s="10">
        <v>44768</v>
      </c>
      <c r="S181" s="11" t="s">
        <v>46</v>
      </c>
      <c r="T181" s="11" t="s">
        <v>46</v>
      </c>
      <c r="U181" s="78" t="s">
        <v>46</v>
      </c>
      <c r="V181" s="7" t="s">
        <v>46</v>
      </c>
      <c r="W181" s="164">
        <v>6</v>
      </c>
      <c r="X181" s="7" t="s">
        <v>46</v>
      </c>
      <c r="Y181" s="7" t="s">
        <v>46</v>
      </c>
      <c r="Z181" s="11">
        <v>44768</v>
      </c>
      <c r="AA181" s="16">
        <v>16200000</v>
      </c>
      <c r="AB181" s="17">
        <v>0</v>
      </c>
      <c r="AC181" s="18">
        <f t="shared" si="2"/>
        <v>16200000</v>
      </c>
      <c r="AD181" s="196" t="s">
        <v>60</v>
      </c>
      <c r="AE181" s="79" t="s">
        <v>60</v>
      </c>
      <c r="AF181" s="8" t="s">
        <v>946</v>
      </c>
      <c r="AG181" s="12" t="s">
        <v>579</v>
      </c>
      <c r="AH181" s="12" t="s">
        <v>580</v>
      </c>
      <c r="AI181" s="30" t="s">
        <v>581</v>
      </c>
    </row>
    <row r="182" spans="1:35" ht="15.75" x14ac:dyDescent="0.3">
      <c r="A182" s="7">
        <v>2021</v>
      </c>
      <c r="B182" s="7">
        <v>91</v>
      </c>
      <c r="C182" s="101" t="s">
        <v>35</v>
      </c>
      <c r="D182" s="15" t="s">
        <v>65</v>
      </c>
      <c r="E182" s="9" t="s">
        <v>66</v>
      </c>
      <c r="F182" s="8" t="s">
        <v>38</v>
      </c>
      <c r="G182" s="7" t="s">
        <v>39</v>
      </c>
      <c r="H182" s="8" t="s">
        <v>40</v>
      </c>
      <c r="I182" s="9" t="s">
        <v>947</v>
      </c>
      <c r="J182" s="9" t="s">
        <v>948</v>
      </c>
      <c r="K182" s="9" t="s">
        <v>948</v>
      </c>
      <c r="L182" s="9" t="s">
        <v>949</v>
      </c>
      <c r="M182" s="161">
        <v>1023909881</v>
      </c>
      <c r="N182" s="8" t="s">
        <v>250</v>
      </c>
      <c r="O182" s="10">
        <v>44250</v>
      </c>
      <c r="P182" s="7" t="s">
        <v>321</v>
      </c>
      <c r="Q182" s="10">
        <v>44251</v>
      </c>
      <c r="R182" s="10">
        <v>44400</v>
      </c>
      <c r="S182" s="11" t="s">
        <v>46</v>
      </c>
      <c r="T182" s="11" t="s">
        <v>46</v>
      </c>
      <c r="U182" s="78" t="s">
        <v>46</v>
      </c>
      <c r="V182" s="7" t="s">
        <v>46</v>
      </c>
      <c r="W182" s="7"/>
      <c r="X182" s="7" t="s">
        <v>46</v>
      </c>
      <c r="Y182" s="7" t="s">
        <v>46</v>
      </c>
      <c r="Z182" s="11">
        <v>44400</v>
      </c>
      <c r="AA182" s="16">
        <v>12500000</v>
      </c>
      <c r="AB182" s="17">
        <v>0</v>
      </c>
      <c r="AC182" s="18">
        <f t="shared" si="2"/>
        <v>12500000</v>
      </c>
      <c r="AD182" s="31" t="s">
        <v>48</v>
      </c>
      <c r="AE182" s="9" t="s">
        <v>98</v>
      </c>
      <c r="AF182" s="8" t="s">
        <v>950</v>
      </c>
      <c r="AG182" s="12" t="s">
        <v>579</v>
      </c>
      <c r="AH182" s="12" t="s">
        <v>69</v>
      </c>
      <c r="AI182" s="30">
        <v>20215420002083</v>
      </c>
    </row>
    <row r="183" spans="1:35" ht="15.75" x14ac:dyDescent="0.3">
      <c r="A183" s="7">
        <v>2022</v>
      </c>
      <c r="B183" s="7">
        <v>91</v>
      </c>
      <c r="C183" s="101" t="s">
        <v>35</v>
      </c>
      <c r="D183" s="15" t="s">
        <v>91</v>
      </c>
      <c r="E183" s="9" t="s">
        <v>66</v>
      </c>
      <c r="F183" s="8" t="s">
        <v>38</v>
      </c>
      <c r="G183" s="7" t="s">
        <v>39</v>
      </c>
      <c r="H183" s="8" t="s">
        <v>54</v>
      </c>
      <c r="I183" s="9" t="s">
        <v>951</v>
      </c>
      <c r="J183" s="9" t="s">
        <v>952</v>
      </c>
      <c r="K183" s="9" t="s">
        <v>953</v>
      </c>
      <c r="L183" s="9" t="s">
        <v>954</v>
      </c>
      <c r="M183" s="33">
        <v>11636868</v>
      </c>
      <c r="N183" s="8" t="s">
        <v>144</v>
      </c>
      <c r="O183" s="10">
        <v>44585</v>
      </c>
      <c r="P183" s="164">
        <v>8</v>
      </c>
      <c r="Q183" s="10">
        <v>44587</v>
      </c>
      <c r="R183" s="10">
        <v>44829</v>
      </c>
      <c r="S183" s="11" t="s">
        <v>46</v>
      </c>
      <c r="T183" s="11" t="s">
        <v>46</v>
      </c>
      <c r="U183" s="78" t="s">
        <v>46</v>
      </c>
      <c r="V183" s="7" t="s">
        <v>46</v>
      </c>
      <c r="W183" s="164">
        <v>8</v>
      </c>
      <c r="X183" s="7" t="s">
        <v>46</v>
      </c>
      <c r="Y183" s="7" t="s">
        <v>46</v>
      </c>
      <c r="Z183" s="11">
        <v>44749</v>
      </c>
      <c r="AA183" s="16">
        <v>40000000</v>
      </c>
      <c r="AB183" s="17">
        <v>0</v>
      </c>
      <c r="AC183" s="18">
        <f t="shared" si="2"/>
        <v>40000000</v>
      </c>
      <c r="AD183" s="196" t="s">
        <v>60</v>
      </c>
      <c r="AE183" s="79" t="s">
        <v>60</v>
      </c>
      <c r="AF183" s="8" t="s">
        <v>955</v>
      </c>
      <c r="AG183" s="12" t="s">
        <v>356</v>
      </c>
      <c r="AH183" s="12" t="s">
        <v>511</v>
      </c>
      <c r="AI183" s="30" t="s">
        <v>956</v>
      </c>
    </row>
    <row r="184" spans="1:35" ht="15.75" x14ac:dyDescent="0.3">
      <c r="A184" s="7">
        <v>2021</v>
      </c>
      <c r="B184" s="7">
        <v>92</v>
      </c>
      <c r="C184" s="101" t="s">
        <v>35</v>
      </c>
      <c r="D184" s="15" t="s">
        <v>65</v>
      </c>
      <c r="E184" s="9" t="s">
        <v>66</v>
      </c>
      <c r="F184" s="8" t="s">
        <v>38</v>
      </c>
      <c r="G184" s="7" t="s">
        <v>39</v>
      </c>
      <c r="H184" s="8" t="s">
        <v>40</v>
      </c>
      <c r="I184" s="9" t="s">
        <v>871</v>
      </c>
      <c r="J184" s="9" t="s">
        <v>957</v>
      </c>
      <c r="K184" s="9" t="s">
        <v>957</v>
      </c>
      <c r="L184" s="9" t="s">
        <v>958</v>
      </c>
      <c r="M184" s="161">
        <v>42140251</v>
      </c>
      <c r="N184" s="8" t="s">
        <v>118</v>
      </c>
      <c r="O184" s="10">
        <v>44251</v>
      </c>
      <c r="P184" s="7" t="s">
        <v>642</v>
      </c>
      <c r="Q184" s="10">
        <v>44256</v>
      </c>
      <c r="R184" s="10">
        <v>44575</v>
      </c>
      <c r="S184" s="11" t="s">
        <v>46</v>
      </c>
      <c r="T184" s="11" t="s">
        <v>46</v>
      </c>
      <c r="U184" s="78" t="s">
        <v>46</v>
      </c>
      <c r="V184" s="7" t="s">
        <v>188</v>
      </c>
      <c r="W184" s="7"/>
      <c r="X184" s="7" t="s">
        <v>46</v>
      </c>
      <c r="Y184" s="7" t="s">
        <v>46</v>
      </c>
      <c r="Z184" s="11">
        <v>44575</v>
      </c>
      <c r="AA184" s="16">
        <v>24000000</v>
      </c>
      <c r="AB184" s="17">
        <v>1200000</v>
      </c>
      <c r="AC184" s="18">
        <f t="shared" si="2"/>
        <v>25200000</v>
      </c>
      <c r="AD184" s="31" t="s">
        <v>48</v>
      </c>
      <c r="AE184" s="9" t="s">
        <v>98</v>
      </c>
      <c r="AF184" s="8" t="s">
        <v>959</v>
      </c>
      <c r="AG184" s="12" t="s">
        <v>803</v>
      </c>
      <c r="AH184" s="12" t="s">
        <v>875</v>
      </c>
      <c r="AI184" s="30">
        <v>20215420004423</v>
      </c>
    </row>
    <row r="185" spans="1:35" ht="15.75" x14ac:dyDescent="0.3">
      <c r="A185" s="7">
        <v>2022</v>
      </c>
      <c r="B185" s="7">
        <v>92</v>
      </c>
      <c r="C185" s="101" t="s">
        <v>35</v>
      </c>
      <c r="D185" s="15" t="s">
        <v>91</v>
      </c>
      <c r="E185" s="9" t="s">
        <v>66</v>
      </c>
      <c r="F185" s="8" t="s">
        <v>38</v>
      </c>
      <c r="G185" s="7" t="s">
        <v>39</v>
      </c>
      <c r="H185" s="8" t="s">
        <v>54</v>
      </c>
      <c r="I185" s="9" t="s">
        <v>960</v>
      </c>
      <c r="J185" s="9" t="s">
        <v>961</v>
      </c>
      <c r="K185" s="9" t="s">
        <v>962</v>
      </c>
      <c r="L185" s="9" t="s">
        <v>963</v>
      </c>
      <c r="M185" s="33">
        <v>79740299</v>
      </c>
      <c r="N185" s="8" t="s">
        <v>192</v>
      </c>
      <c r="O185" s="10">
        <v>44588</v>
      </c>
      <c r="P185" s="164">
        <v>11</v>
      </c>
      <c r="Q185" s="10">
        <v>44596</v>
      </c>
      <c r="R185" s="10">
        <v>44929</v>
      </c>
      <c r="S185" s="11" t="s">
        <v>46</v>
      </c>
      <c r="T185" s="11" t="s">
        <v>46</v>
      </c>
      <c r="U185" s="78" t="s">
        <v>46</v>
      </c>
      <c r="V185" s="7" t="s">
        <v>46</v>
      </c>
      <c r="W185" s="164">
        <v>11</v>
      </c>
      <c r="X185" s="7" t="s">
        <v>46</v>
      </c>
      <c r="Y185" s="7" t="s">
        <v>46</v>
      </c>
      <c r="Z185" s="11">
        <v>44784</v>
      </c>
      <c r="AA185" s="16">
        <v>84975000</v>
      </c>
      <c r="AB185" s="17">
        <v>0</v>
      </c>
      <c r="AC185" s="18">
        <f t="shared" si="2"/>
        <v>84975000</v>
      </c>
      <c r="AD185" s="31" t="s">
        <v>47</v>
      </c>
      <c r="AE185" s="79" t="s">
        <v>48</v>
      </c>
      <c r="AF185" s="8" t="s">
        <v>964</v>
      </c>
      <c r="AG185" s="12" t="s">
        <v>258</v>
      </c>
      <c r="AH185" s="12" t="s">
        <v>147</v>
      </c>
      <c r="AI185" s="30" t="s">
        <v>649</v>
      </c>
    </row>
    <row r="186" spans="1:35" ht="15.75" x14ac:dyDescent="0.3">
      <c r="A186" s="7">
        <v>2021</v>
      </c>
      <c r="B186" s="7">
        <v>93</v>
      </c>
      <c r="C186" s="101" t="s">
        <v>35</v>
      </c>
      <c r="D186" s="15" t="s">
        <v>65</v>
      </c>
      <c r="E186" s="9" t="s">
        <v>66</v>
      </c>
      <c r="F186" s="8" t="s">
        <v>38</v>
      </c>
      <c r="G186" s="7" t="s">
        <v>39</v>
      </c>
      <c r="H186" s="8" t="s">
        <v>40</v>
      </c>
      <c r="I186" s="9" t="s">
        <v>965</v>
      </c>
      <c r="J186" s="9" t="s">
        <v>966</v>
      </c>
      <c r="K186" s="9" t="s">
        <v>966</v>
      </c>
      <c r="L186" s="9" t="s">
        <v>967</v>
      </c>
      <c r="M186" s="161">
        <v>1023959178</v>
      </c>
      <c r="N186" s="8" t="s">
        <v>137</v>
      </c>
      <c r="O186" s="10">
        <v>44249</v>
      </c>
      <c r="P186" s="7" t="s">
        <v>321</v>
      </c>
      <c r="Q186" s="10">
        <v>44251</v>
      </c>
      <c r="R186" s="10">
        <v>44400</v>
      </c>
      <c r="S186" s="11" t="s">
        <v>46</v>
      </c>
      <c r="T186" s="11" t="s">
        <v>46</v>
      </c>
      <c r="U186" s="78" t="s">
        <v>46</v>
      </c>
      <c r="V186" s="7" t="s">
        <v>46</v>
      </c>
      <c r="W186" s="7"/>
      <c r="X186" s="7" t="s">
        <v>46</v>
      </c>
      <c r="Y186" s="7" t="s">
        <v>46</v>
      </c>
      <c r="Z186" s="11">
        <v>44400</v>
      </c>
      <c r="AA186" s="16">
        <v>19500000</v>
      </c>
      <c r="AB186" s="17">
        <v>0</v>
      </c>
      <c r="AC186" s="18">
        <f t="shared" si="2"/>
        <v>19500000</v>
      </c>
      <c r="AD186" s="31" t="s">
        <v>48</v>
      </c>
      <c r="AE186" s="9" t="s">
        <v>98</v>
      </c>
      <c r="AF186" s="8" t="s">
        <v>968</v>
      </c>
      <c r="AG186" s="12" t="s">
        <v>286</v>
      </c>
      <c r="AH186" s="12" t="s">
        <v>515</v>
      </c>
      <c r="AI186" s="30">
        <v>20215420001653</v>
      </c>
    </row>
    <row r="187" spans="1:35" ht="15.75" x14ac:dyDescent="0.3">
      <c r="A187" s="7">
        <v>2022</v>
      </c>
      <c r="B187" s="7">
        <v>93</v>
      </c>
      <c r="C187" s="101" t="s">
        <v>35</v>
      </c>
      <c r="D187" s="15" t="s">
        <v>91</v>
      </c>
      <c r="E187" s="9" t="s">
        <v>66</v>
      </c>
      <c r="F187" s="8" t="s">
        <v>38</v>
      </c>
      <c r="G187" s="7" t="s">
        <v>39</v>
      </c>
      <c r="H187" s="8" t="s">
        <v>54</v>
      </c>
      <c r="I187" s="9" t="s">
        <v>969</v>
      </c>
      <c r="J187" s="9" t="s">
        <v>970</v>
      </c>
      <c r="K187" s="9" t="s">
        <v>971</v>
      </c>
      <c r="L187" s="9" t="s">
        <v>71</v>
      </c>
      <c r="M187" s="33">
        <v>52538400</v>
      </c>
      <c r="N187" s="8" t="s">
        <v>192</v>
      </c>
      <c r="O187" s="10">
        <v>44585</v>
      </c>
      <c r="P187" s="164">
        <v>8</v>
      </c>
      <c r="Q187" s="10">
        <v>44588</v>
      </c>
      <c r="R187" s="10">
        <v>44830</v>
      </c>
      <c r="S187" s="11" t="s">
        <v>46</v>
      </c>
      <c r="T187" s="11" t="s">
        <v>46</v>
      </c>
      <c r="U187" s="78" t="s">
        <v>46</v>
      </c>
      <c r="V187" s="7" t="s">
        <v>972</v>
      </c>
      <c r="W187" s="164" t="s">
        <v>973</v>
      </c>
      <c r="X187" s="7" t="s">
        <v>46</v>
      </c>
      <c r="Y187" s="7" t="s">
        <v>46</v>
      </c>
      <c r="Z187" s="11">
        <v>44925</v>
      </c>
      <c r="AA187" s="16">
        <v>68227200</v>
      </c>
      <c r="AB187" s="17">
        <v>26722320</v>
      </c>
      <c r="AC187" s="18">
        <f t="shared" si="2"/>
        <v>94949520</v>
      </c>
      <c r="AD187" s="196" t="s">
        <v>60</v>
      </c>
      <c r="AE187" s="79" t="s">
        <v>60</v>
      </c>
      <c r="AF187" s="8" t="s">
        <v>974</v>
      </c>
      <c r="AG187" s="12" t="s">
        <v>493</v>
      </c>
      <c r="AH187" s="12" t="s">
        <v>75</v>
      </c>
      <c r="AI187" s="30" t="s">
        <v>272</v>
      </c>
    </row>
    <row r="188" spans="1:35" ht="15.75" x14ac:dyDescent="0.3">
      <c r="A188" s="7">
        <v>2021</v>
      </c>
      <c r="B188" s="7">
        <v>94</v>
      </c>
      <c r="C188" s="101" t="s">
        <v>35</v>
      </c>
      <c r="D188" s="15" t="s">
        <v>392</v>
      </c>
      <c r="E188" s="9" t="s">
        <v>393</v>
      </c>
      <c r="F188" s="8" t="s">
        <v>38</v>
      </c>
      <c r="G188" s="7" t="s">
        <v>39</v>
      </c>
      <c r="H188" s="8" t="s">
        <v>40</v>
      </c>
      <c r="I188" s="9" t="s">
        <v>975</v>
      </c>
      <c r="J188" s="9" t="s">
        <v>976</v>
      </c>
      <c r="K188" s="9" t="s">
        <v>976</v>
      </c>
      <c r="L188" s="9" t="s">
        <v>977</v>
      </c>
      <c r="M188" s="161">
        <v>1013620814</v>
      </c>
      <c r="N188" s="8" t="s">
        <v>165</v>
      </c>
      <c r="O188" s="10">
        <v>44250</v>
      </c>
      <c r="P188" s="7" t="s">
        <v>321</v>
      </c>
      <c r="Q188" s="10">
        <v>44251</v>
      </c>
      <c r="R188" s="10">
        <v>44400</v>
      </c>
      <c r="S188" s="11" t="s">
        <v>46</v>
      </c>
      <c r="T188" s="11" t="s">
        <v>46</v>
      </c>
      <c r="U188" s="78" t="s">
        <v>46</v>
      </c>
      <c r="V188" s="7" t="s">
        <v>46</v>
      </c>
      <c r="W188" s="7"/>
      <c r="X188" s="7" t="s">
        <v>46</v>
      </c>
      <c r="Y188" s="7" t="s">
        <v>46</v>
      </c>
      <c r="Z188" s="11">
        <v>44400</v>
      </c>
      <c r="AA188" s="16">
        <v>12000000</v>
      </c>
      <c r="AB188" s="17">
        <v>0</v>
      </c>
      <c r="AC188" s="18">
        <f t="shared" si="2"/>
        <v>12000000</v>
      </c>
      <c r="AD188" s="31" t="s">
        <v>48</v>
      </c>
      <c r="AE188" s="9" t="s">
        <v>98</v>
      </c>
      <c r="AF188" s="8" t="s">
        <v>978</v>
      </c>
      <c r="AG188" s="12" t="s">
        <v>365</v>
      </c>
      <c r="AH188" s="12" t="s">
        <v>979</v>
      </c>
      <c r="AI188" s="30">
        <v>20215420002003</v>
      </c>
    </row>
    <row r="189" spans="1:35" ht="15.75" x14ac:dyDescent="0.3">
      <c r="A189" s="7">
        <v>2022</v>
      </c>
      <c r="B189" s="7">
        <v>94</v>
      </c>
      <c r="C189" s="101" t="s">
        <v>35</v>
      </c>
      <c r="D189" s="15" t="s">
        <v>91</v>
      </c>
      <c r="E189" s="9" t="s">
        <v>66</v>
      </c>
      <c r="F189" s="8" t="s">
        <v>38</v>
      </c>
      <c r="G189" s="7" t="s">
        <v>39</v>
      </c>
      <c r="H189" s="8" t="s">
        <v>54</v>
      </c>
      <c r="I189" s="9" t="s">
        <v>980</v>
      </c>
      <c r="J189" s="9" t="s">
        <v>981</v>
      </c>
      <c r="K189" s="9" t="s">
        <v>982</v>
      </c>
      <c r="L189" s="9" t="s">
        <v>75</v>
      </c>
      <c r="M189" s="33">
        <v>51990383</v>
      </c>
      <c r="N189" s="8" t="s">
        <v>192</v>
      </c>
      <c r="O189" s="10">
        <v>44585</v>
      </c>
      <c r="P189" s="164">
        <v>8</v>
      </c>
      <c r="Q189" s="10">
        <v>44587</v>
      </c>
      <c r="R189" s="10">
        <v>44829</v>
      </c>
      <c r="S189" s="11" t="s">
        <v>46</v>
      </c>
      <c r="T189" s="11" t="s">
        <v>46</v>
      </c>
      <c r="U189" s="78" t="s">
        <v>46</v>
      </c>
      <c r="V189" s="7" t="s">
        <v>983</v>
      </c>
      <c r="W189" s="164" t="s">
        <v>614</v>
      </c>
      <c r="X189" s="7" t="s">
        <v>46</v>
      </c>
      <c r="Y189" s="7" t="s">
        <v>46</v>
      </c>
      <c r="Z189" s="11">
        <v>44946</v>
      </c>
      <c r="AA189" s="16">
        <v>78400000</v>
      </c>
      <c r="AB189" s="17">
        <f>31033333+6533333</f>
        <v>37566666</v>
      </c>
      <c r="AC189" s="18">
        <f t="shared" si="2"/>
        <v>115966666</v>
      </c>
      <c r="AD189" s="196" t="s">
        <v>60</v>
      </c>
      <c r="AE189" s="79" t="s">
        <v>60</v>
      </c>
      <c r="AF189" s="8" t="s">
        <v>984</v>
      </c>
      <c r="AG189" s="12" t="s">
        <v>985</v>
      </c>
      <c r="AH189" s="12" t="s">
        <v>132</v>
      </c>
      <c r="AI189" s="30" t="s">
        <v>503</v>
      </c>
    </row>
    <row r="190" spans="1:35" ht="15.75" x14ac:dyDescent="0.3">
      <c r="A190" s="7">
        <v>2021</v>
      </c>
      <c r="B190" s="7">
        <v>95</v>
      </c>
      <c r="C190" s="101" t="s">
        <v>35</v>
      </c>
      <c r="D190" s="15" t="s">
        <v>65</v>
      </c>
      <c r="E190" s="9" t="s">
        <v>66</v>
      </c>
      <c r="F190" s="8" t="s">
        <v>38</v>
      </c>
      <c r="G190" s="7" t="s">
        <v>39</v>
      </c>
      <c r="H190" s="8" t="s">
        <v>40</v>
      </c>
      <c r="I190" s="9" t="s">
        <v>986</v>
      </c>
      <c r="J190" s="9" t="s">
        <v>987</v>
      </c>
      <c r="K190" s="9" t="s">
        <v>987</v>
      </c>
      <c r="L190" s="9" t="s">
        <v>988</v>
      </c>
      <c r="M190" s="161">
        <v>79698883</v>
      </c>
      <c r="N190" s="8" t="s">
        <v>165</v>
      </c>
      <c r="O190" s="10">
        <v>44251</v>
      </c>
      <c r="P190" s="7" t="s">
        <v>321</v>
      </c>
      <c r="Q190" s="10">
        <v>44252</v>
      </c>
      <c r="R190" s="10">
        <v>44401</v>
      </c>
      <c r="S190" s="11" t="s">
        <v>46</v>
      </c>
      <c r="T190" s="11" t="s">
        <v>46</v>
      </c>
      <c r="U190" s="78" t="s">
        <v>46</v>
      </c>
      <c r="V190" s="7" t="s">
        <v>46</v>
      </c>
      <c r="W190" s="7"/>
      <c r="X190" s="7" t="s">
        <v>46</v>
      </c>
      <c r="Y190" s="7" t="s">
        <v>46</v>
      </c>
      <c r="Z190" s="11">
        <v>44401</v>
      </c>
      <c r="AA190" s="16">
        <v>12000000</v>
      </c>
      <c r="AB190" s="17">
        <v>0</v>
      </c>
      <c r="AC190" s="18">
        <f t="shared" si="2"/>
        <v>12000000</v>
      </c>
      <c r="AD190" s="31" t="s">
        <v>48</v>
      </c>
      <c r="AE190" s="9" t="s">
        <v>98</v>
      </c>
      <c r="AF190" s="8" t="s">
        <v>989</v>
      </c>
      <c r="AG190" s="12" t="s">
        <v>811</v>
      </c>
      <c r="AH190" s="12" t="s">
        <v>808</v>
      </c>
      <c r="AI190" s="30">
        <v>20215420003623</v>
      </c>
    </row>
    <row r="191" spans="1:35" ht="15.75" x14ac:dyDescent="0.3">
      <c r="A191" s="7">
        <v>2022</v>
      </c>
      <c r="B191" s="7">
        <v>95</v>
      </c>
      <c r="C191" s="101" t="s">
        <v>35</v>
      </c>
      <c r="D191" s="15" t="s">
        <v>91</v>
      </c>
      <c r="E191" s="9" t="s">
        <v>66</v>
      </c>
      <c r="F191" s="8" t="s">
        <v>38</v>
      </c>
      <c r="G191" s="7" t="s">
        <v>39</v>
      </c>
      <c r="H191" s="8" t="s">
        <v>54</v>
      </c>
      <c r="I191" s="9" t="s">
        <v>990</v>
      </c>
      <c r="J191" s="9" t="s">
        <v>991</v>
      </c>
      <c r="K191" s="9" t="s">
        <v>992</v>
      </c>
      <c r="L191" s="9" t="s">
        <v>562</v>
      </c>
      <c r="M191" s="33">
        <v>52011192</v>
      </c>
      <c r="N191" s="8" t="s">
        <v>192</v>
      </c>
      <c r="O191" s="10">
        <v>44582</v>
      </c>
      <c r="P191" s="164">
        <v>11</v>
      </c>
      <c r="Q191" s="10">
        <v>44586</v>
      </c>
      <c r="R191" s="10">
        <v>44919</v>
      </c>
      <c r="S191" s="11" t="s">
        <v>46</v>
      </c>
      <c r="T191" s="11" t="s">
        <v>46</v>
      </c>
      <c r="U191" s="78" t="s">
        <v>46</v>
      </c>
      <c r="V191" s="7" t="s">
        <v>993</v>
      </c>
      <c r="W191" s="164" t="s">
        <v>994</v>
      </c>
      <c r="X191" s="7" t="s">
        <v>46</v>
      </c>
      <c r="Y191" s="7" t="s">
        <v>46</v>
      </c>
      <c r="Z191" s="11">
        <v>44940</v>
      </c>
      <c r="AA191" s="16">
        <v>40788000</v>
      </c>
      <c r="AB191" s="17">
        <v>2472000</v>
      </c>
      <c r="AC191" s="18">
        <f t="shared" si="2"/>
        <v>43260000</v>
      </c>
      <c r="AD191" s="196" t="s">
        <v>60</v>
      </c>
      <c r="AE191" s="79" t="s">
        <v>60</v>
      </c>
      <c r="AF191" s="8" t="s">
        <v>995</v>
      </c>
      <c r="AG191" s="12" t="s">
        <v>564</v>
      </c>
      <c r="AH191" s="12" t="s">
        <v>580</v>
      </c>
      <c r="AI191" s="30" t="s">
        <v>581</v>
      </c>
    </row>
    <row r="192" spans="1:35" ht="15.75" x14ac:dyDescent="0.3">
      <c r="A192" s="7">
        <v>2021</v>
      </c>
      <c r="B192" s="7">
        <v>96</v>
      </c>
      <c r="C192" s="101" t="s">
        <v>35</v>
      </c>
      <c r="D192" s="15" t="s">
        <v>392</v>
      </c>
      <c r="E192" s="9" t="s">
        <v>393</v>
      </c>
      <c r="F192" s="8" t="s">
        <v>38</v>
      </c>
      <c r="G192" s="7" t="s">
        <v>39</v>
      </c>
      <c r="H192" s="8" t="s">
        <v>40</v>
      </c>
      <c r="I192" s="9" t="s">
        <v>975</v>
      </c>
      <c r="J192" s="9" t="s">
        <v>996</v>
      </c>
      <c r="K192" s="9" t="s">
        <v>996</v>
      </c>
      <c r="L192" s="9" t="s">
        <v>997</v>
      </c>
      <c r="M192" s="161">
        <v>1023872925</v>
      </c>
      <c r="N192" s="8" t="s">
        <v>165</v>
      </c>
      <c r="O192" s="10">
        <v>44250</v>
      </c>
      <c r="P192" s="7" t="s">
        <v>321</v>
      </c>
      <c r="Q192" s="10">
        <v>44252</v>
      </c>
      <c r="R192" s="10">
        <v>44401</v>
      </c>
      <c r="S192" s="11" t="s">
        <v>46</v>
      </c>
      <c r="T192" s="11" t="s">
        <v>46</v>
      </c>
      <c r="U192" s="78" t="s">
        <v>46</v>
      </c>
      <c r="V192" s="7" t="s">
        <v>46</v>
      </c>
      <c r="W192" s="7"/>
      <c r="X192" s="7" t="s">
        <v>46</v>
      </c>
      <c r="Y192" s="7" t="s">
        <v>46</v>
      </c>
      <c r="Z192" s="11">
        <v>44401</v>
      </c>
      <c r="AA192" s="16">
        <v>12000000</v>
      </c>
      <c r="AB192" s="17">
        <v>0</v>
      </c>
      <c r="AC192" s="18">
        <f t="shared" si="2"/>
        <v>12000000</v>
      </c>
      <c r="AD192" s="31" t="s">
        <v>48</v>
      </c>
      <c r="AE192" s="9" t="s">
        <v>98</v>
      </c>
      <c r="AF192" s="8" t="s">
        <v>998</v>
      </c>
      <c r="AG192" s="12" t="s">
        <v>365</v>
      </c>
      <c r="AH192" s="12" t="s">
        <v>979</v>
      </c>
      <c r="AI192" s="30">
        <v>20215420002003</v>
      </c>
    </row>
    <row r="193" spans="1:35" ht="15.75" x14ac:dyDescent="0.3">
      <c r="A193" s="7">
        <v>2022</v>
      </c>
      <c r="B193" s="7">
        <v>96</v>
      </c>
      <c r="C193" s="101" t="s">
        <v>35</v>
      </c>
      <c r="D193" s="15" t="s">
        <v>91</v>
      </c>
      <c r="E193" s="9" t="s">
        <v>66</v>
      </c>
      <c r="F193" s="8" t="s">
        <v>38</v>
      </c>
      <c r="G193" s="7" t="s">
        <v>39</v>
      </c>
      <c r="H193" s="8" t="s">
        <v>54</v>
      </c>
      <c r="I193" s="9" t="s">
        <v>999</v>
      </c>
      <c r="J193" s="9" t="s">
        <v>1000</v>
      </c>
      <c r="K193" s="9" t="s">
        <v>1001</v>
      </c>
      <c r="L193" s="9" t="s">
        <v>287</v>
      </c>
      <c r="M193" s="33">
        <v>1013597108</v>
      </c>
      <c r="N193" s="8" t="s">
        <v>192</v>
      </c>
      <c r="O193" s="10">
        <v>44585</v>
      </c>
      <c r="P193" s="164">
        <v>6</v>
      </c>
      <c r="Q193" s="10">
        <v>44588</v>
      </c>
      <c r="R193" s="10">
        <v>44768</v>
      </c>
      <c r="S193" s="11" t="s">
        <v>46</v>
      </c>
      <c r="T193" s="11" t="s">
        <v>46</v>
      </c>
      <c r="U193" s="78" t="s">
        <v>46</v>
      </c>
      <c r="V193" s="7" t="s">
        <v>46</v>
      </c>
      <c r="W193" s="164">
        <v>6</v>
      </c>
      <c r="X193" s="7" t="s">
        <v>46</v>
      </c>
      <c r="Y193" s="7" t="s">
        <v>46</v>
      </c>
      <c r="Z193" s="11">
        <v>44768</v>
      </c>
      <c r="AA193" s="16">
        <v>54000000</v>
      </c>
      <c r="AB193" s="17">
        <v>0</v>
      </c>
      <c r="AC193" s="18">
        <f t="shared" si="2"/>
        <v>54000000</v>
      </c>
      <c r="AD193" s="196" t="s">
        <v>60</v>
      </c>
      <c r="AE193" s="79" t="s">
        <v>60</v>
      </c>
      <c r="AF193" s="8" t="s">
        <v>1002</v>
      </c>
      <c r="AG193" s="12" t="s">
        <v>286</v>
      </c>
      <c r="AH193" s="12" t="s">
        <v>132</v>
      </c>
      <c r="AI193" s="30" t="s">
        <v>503</v>
      </c>
    </row>
    <row r="194" spans="1:35" ht="15.75" x14ac:dyDescent="0.3">
      <c r="A194" s="7">
        <v>2021</v>
      </c>
      <c r="B194" s="7">
        <v>97</v>
      </c>
      <c r="C194" s="101" t="s">
        <v>35</v>
      </c>
      <c r="D194" s="15" t="s">
        <v>65</v>
      </c>
      <c r="E194" s="9" t="s">
        <v>66</v>
      </c>
      <c r="F194" s="8" t="s">
        <v>38</v>
      </c>
      <c r="G194" s="7" t="s">
        <v>39</v>
      </c>
      <c r="H194" s="8" t="s">
        <v>40</v>
      </c>
      <c r="I194" s="9" t="s">
        <v>1003</v>
      </c>
      <c r="J194" s="9" t="s">
        <v>1004</v>
      </c>
      <c r="K194" s="9" t="s">
        <v>1004</v>
      </c>
      <c r="L194" s="9" t="s">
        <v>1005</v>
      </c>
      <c r="M194" s="161">
        <v>1022984888</v>
      </c>
      <c r="N194" s="8" t="s">
        <v>137</v>
      </c>
      <c r="O194" s="10">
        <v>44249</v>
      </c>
      <c r="P194" s="7" t="s">
        <v>642</v>
      </c>
      <c r="Q194" s="10">
        <v>44251</v>
      </c>
      <c r="R194" s="10">
        <v>44553</v>
      </c>
      <c r="S194" s="11" t="s">
        <v>46</v>
      </c>
      <c r="T194" s="11" t="s">
        <v>46</v>
      </c>
      <c r="U194" s="78" t="s">
        <v>46</v>
      </c>
      <c r="V194" s="7" t="s">
        <v>46</v>
      </c>
      <c r="W194" s="7"/>
      <c r="X194" s="7" t="s">
        <v>46</v>
      </c>
      <c r="Y194" s="7" t="s">
        <v>46</v>
      </c>
      <c r="Z194" s="11">
        <v>44553</v>
      </c>
      <c r="AA194" s="16">
        <v>24800000</v>
      </c>
      <c r="AB194" s="17">
        <v>0</v>
      </c>
      <c r="AC194" s="18">
        <f t="shared" ref="AC194:AC257" si="3">+AA194+AB194</f>
        <v>24800000</v>
      </c>
      <c r="AD194" s="31" t="s">
        <v>48</v>
      </c>
      <c r="AE194" s="9" t="s">
        <v>98</v>
      </c>
      <c r="AF194" s="8" t="s">
        <v>1006</v>
      </c>
      <c r="AG194" s="12" t="s">
        <v>1007</v>
      </c>
      <c r="AH194" s="12" t="s">
        <v>90</v>
      </c>
      <c r="AI194" s="30">
        <v>20215420001683</v>
      </c>
    </row>
    <row r="195" spans="1:35" ht="15.75" x14ac:dyDescent="0.3">
      <c r="A195" s="7">
        <v>2022</v>
      </c>
      <c r="B195" s="7">
        <v>97</v>
      </c>
      <c r="C195" s="101" t="s">
        <v>35</v>
      </c>
      <c r="D195" s="15" t="s">
        <v>91</v>
      </c>
      <c r="E195" s="9" t="s">
        <v>66</v>
      </c>
      <c r="F195" s="8" t="s">
        <v>38</v>
      </c>
      <c r="G195" s="7" t="s">
        <v>39</v>
      </c>
      <c r="H195" s="8" t="s">
        <v>54</v>
      </c>
      <c r="I195" s="9" t="s">
        <v>545</v>
      </c>
      <c r="J195" s="9" t="s">
        <v>1008</v>
      </c>
      <c r="K195" s="9" t="s">
        <v>1009</v>
      </c>
      <c r="L195" s="9" t="s">
        <v>1010</v>
      </c>
      <c r="M195" s="33">
        <v>51895879</v>
      </c>
      <c r="N195" s="8" t="s">
        <v>192</v>
      </c>
      <c r="O195" s="10">
        <v>44585</v>
      </c>
      <c r="P195" s="164">
        <v>8</v>
      </c>
      <c r="Q195" s="10">
        <v>44587</v>
      </c>
      <c r="R195" s="10">
        <v>44829</v>
      </c>
      <c r="S195" s="11" t="s">
        <v>46</v>
      </c>
      <c r="T195" s="11" t="s">
        <v>46</v>
      </c>
      <c r="U195" s="78" t="s">
        <v>46</v>
      </c>
      <c r="V195" s="7" t="s">
        <v>46</v>
      </c>
      <c r="W195" s="164">
        <v>8</v>
      </c>
      <c r="X195" s="7" t="s">
        <v>46</v>
      </c>
      <c r="Y195" s="7" t="s">
        <v>46</v>
      </c>
      <c r="Z195" s="11">
        <v>44829</v>
      </c>
      <c r="AA195" s="16">
        <v>65920000</v>
      </c>
      <c r="AB195" s="17">
        <v>0</v>
      </c>
      <c r="AC195" s="18">
        <f t="shared" si="3"/>
        <v>65920000</v>
      </c>
      <c r="AD195" s="196" t="s">
        <v>60</v>
      </c>
      <c r="AE195" s="79" t="s">
        <v>60</v>
      </c>
      <c r="AF195" s="8" t="s">
        <v>1011</v>
      </c>
      <c r="AG195" s="12" t="s">
        <v>380</v>
      </c>
      <c r="AH195" s="12" t="s">
        <v>595</v>
      </c>
      <c r="AI195" s="30" t="s">
        <v>682</v>
      </c>
    </row>
    <row r="196" spans="1:35" ht="15.75" x14ac:dyDescent="0.3">
      <c r="A196" s="7">
        <v>2021</v>
      </c>
      <c r="B196" s="7">
        <v>98</v>
      </c>
      <c r="C196" s="101" t="s">
        <v>35</v>
      </c>
      <c r="D196" s="15" t="s">
        <v>65</v>
      </c>
      <c r="E196" s="9" t="s">
        <v>66</v>
      </c>
      <c r="F196" s="8" t="s">
        <v>38</v>
      </c>
      <c r="G196" s="7" t="s">
        <v>39</v>
      </c>
      <c r="H196" s="8" t="s">
        <v>40</v>
      </c>
      <c r="I196" s="9" t="s">
        <v>1012</v>
      </c>
      <c r="J196" s="9" t="s">
        <v>1013</v>
      </c>
      <c r="K196" s="9" t="s">
        <v>1013</v>
      </c>
      <c r="L196" s="9" t="s">
        <v>1014</v>
      </c>
      <c r="M196" s="161">
        <v>1022391291</v>
      </c>
      <c r="N196" s="8" t="s">
        <v>59</v>
      </c>
      <c r="O196" s="10">
        <v>44251</v>
      </c>
      <c r="P196" s="7" t="s">
        <v>321</v>
      </c>
      <c r="Q196" s="10">
        <v>44252</v>
      </c>
      <c r="R196" s="10">
        <v>44401</v>
      </c>
      <c r="S196" s="11" t="s">
        <v>46</v>
      </c>
      <c r="T196" s="11" t="s">
        <v>46</v>
      </c>
      <c r="U196" s="78" t="s">
        <v>46</v>
      </c>
      <c r="V196" s="7" t="s">
        <v>46</v>
      </c>
      <c r="W196" s="7"/>
      <c r="X196" s="7" t="s">
        <v>46</v>
      </c>
      <c r="Y196" s="7" t="s">
        <v>46</v>
      </c>
      <c r="Z196" s="11">
        <v>44401</v>
      </c>
      <c r="AA196" s="16">
        <v>12000000</v>
      </c>
      <c r="AB196" s="17">
        <v>0</v>
      </c>
      <c r="AC196" s="18">
        <f t="shared" si="3"/>
        <v>12000000</v>
      </c>
      <c r="AD196" s="31" t="s">
        <v>48</v>
      </c>
      <c r="AE196" s="9" t="s">
        <v>98</v>
      </c>
      <c r="AF196" s="8" t="s">
        <v>1015</v>
      </c>
      <c r="AG196" s="12" t="s">
        <v>811</v>
      </c>
      <c r="AH196" s="12" t="s">
        <v>808</v>
      </c>
      <c r="AI196" s="30">
        <v>20215420002023</v>
      </c>
    </row>
    <row r="197" spans="1:35" ht="15.75" x14ac:dyDescent="0.3">
      <c r="A197" s="7">
        <v>2022</v>
      </c>
      <c r="B197" s="7">
        <v>98</v>
      </c>
      <c r="C197" s="101" t="s">
        <v>35</v>
      </c>
      <c r="D197" s="15" t="s">
        <v>91</v>
      </c>
      <c r="E197" s="9" t="s">
        <v>66</v>
      </c>
      <c r="F197" s="8" t="s">
        <v>38</v>
      </c>
      <c r="G197" s="7" t="s">
        <v>39</v>
      </c>
      <c r="H197" s="8" t="s">
        <v>54</v>
      </c>
      <c r="I197" s="9" t="s">
        <v>545</v>
      </c>
      <c r="J197" s="9" t="s">
        <v>1016</v>
      </c>
      <c r="K197" s="9" t="s">
        <v>1009</v>
      </c>
      <c r="L197" s="9" t="s">
        <v>1017</v>
      </c>
      <c r="M197" s="33">
        <v>1075241124</v>
      </c>
      <c r="N197" s="8" t="s">
        <v>192</v>
      </c>
      <c r="O197" s="10">
        <v>44586</v>
      </c>
      <c r="P197" s="164">
        <v>8</v>
      </c>
      <c r="Q197" s="10">
        <v>44595</v>
      </c>
      <c r="R197" s="10">
        <v>44836</v>
      </c>
      <c r="S197" s="11">
        <v>44799</v>
      </c>
      <c r="T197" s="11" t="s">
        <v>1018</v>
      </c>
      <c r="U197" s="78">
        <v>1110456365</v>
      </c>
      <c r="V197" s="7" t="s">
        <v>1019</v>
      </c>
      <c r="W197" s="164" t="s">
        <v>1020</v>
      </c>
      <c r="X197" s="7" t="s">
        <v>46</v>
      </c>
      <c r="Y197" s="7" t="s">
        <v>46</v>
      </c>
      <c r="Z197" s="11">
        <v>44926</v>
      </c>
      <c r="AA197" s="16">
        <v>65920000</v>
      </c>
      <c r="AB197" s="17">
        <v>21973333</v>
      </c>
      <c r="AC197" s="18">
        <f t="shared" si="3"/>
        <v>87893333</v>
      </c>
      <c r="AD197" s="31" t="s">
        <v>48</v>
      </c>
      <c r="AE197" s="79" t="s">
        <v>98</v>
      </c>
      <c r="AF197" s="8" t="s">
        <v>1011</v>
      </c>
      <c r="AG197" s="12" t="s">
        <v>74</v>
      </c>
      <c r="AH197" s="12" t="s">
        <v>1021</v>
      </c>
      <c r="AI197" s="30" t="s">
        <v>1022</v>
      </c>
    </row>
    <row r="198" spans="1:35" ht="15.75" x14ac:dyDescent="0.3">
      <c r="A198" s="7">
        <v>2021</v>
      </c>
      <c r="B198" s="7">
        <v>99</v>
      </c>
      <c r="C198" s="101" t="s">
        <v>35</v>
      </c>
      <c r="D198" s="15" t="s">
        <v>410</v>
      </c>
      <c r="E198" s="9" t="s">
        <v>411</v>
      </c>
      <c r="F198" s="8" t="s">
        <v>38</v>
      </c>
      <c r="G198" s="7" t="s">
        <v>39</v>
      </c>
      <c r="H198" s="8" t="s">
        <v>40</v>
      </c>
      <c r="I198" s="9" t="s">
        <v>857</v>
      </c>
      <c r="J198" s="9" t="s">
        <v>1023</v>
      </c>
      <c r="K198" s="9" t="s">
        <v>1023</v>
      </c>
      <c r="L198" s="9" t="s">
        <v>1024</v>
      </c>
      <c r="M198" s="161">
        <v>80188444</v>
      </c>
      <c r="N198" s="8" t="s">
        <v>59</v>
      </c>
      <c r="O198" s="10">
        <v>44251</v>
      </c>
      <c r="P198" s="7" t="s">
        <v>321</v>
      </c>
      <c r="Q198" s="10">
        <v>44253</v>
      </c>
      <c r="R198" s="10">
        <v>44402</v>
      </c>
      <c r="S198" s="11" t="s">
        <v>46</v>
      </c>
      <c r="T198" s="11" t="s">
        <v>46</v>
      </c>
      <c r="U198" s="78" t="s">
        <v>46</v>
      </c>
      <c r="V198" s="7" t="s">
        <v>46</v>
      </c>
      <c r="W198" s="7"/>
      <c r="X198" s="7" t="s">
        <v>46</v>
      </c>
      <c r="Y198" s="7" t="s">
        <v>46</v>
      </c>
      <c r="Z198" s="11">
        <v>44402</v>
      </c>
      <c r="AA198" s="16">
        <v>27500000</v>
      </c>
      <c r="AB198" s="17">
        <v>0</v>
      </c>
      <c r="AC198" s="18">
        <f t="shared" si="3"/>
        <v>27500000</v>
      </c>
      <c r="AD198" s="31" t="s">
        <v>48</v>
      </c>
      <c r="AE198" s="9" t="s">
        <v>98</v>
      </c>
      <c r="AF198" s="8" t="s">
        <v>1025</v>
      </c>
      <c r="AG198" s="12" t="s">
        <v>266</v>
      </c>
      <c r="AH198" s="12" t="s">
        <v>264</v>
      </c>
      <c r="AI198" s="30">
        <v>20215420001703</v>
      </c>
    </row>
    <row r="199" spans="1:35" ht="15.75" x14ac:dyDescent="0.3">
      <c r="A199" s="7">
        <v>2022</v>
      </c>
      <c r="B199" s="7">
        <v>99</v>
      </c>
      <c r="C199" s="101" t="s">
        <v>35</v>
      </c>
      <c r="D199" s="15" t="s">
        <v>91</v>
      </c>
      <c r="E199" s="9" t="s">
        <v>66</v>
      </c>
      <c r="F199" s="8" t="s">
        <v>38</v>
      </c>
      <c r="G199" s="7" t="s">
        <v>39</v>
      </c>
      <c r="H199" s="8" t="s">
        <v>54</v>
      </c>
      <c r="I199" s="9" t="s">
        <v>1026</v>
      </c>
      <c r="J199" s="9" t="s">
        <v>1027</v>
      </c>
      <c r="K199" s="9" t="s">
        <v>1028</v>
      </c>
      <c r="L199" s="9" t="s">
        <v>1029</v>
      </c>
      <c r="M199" s="33">
        <v>52959797</v>
      </c>
      <c r="N199" s="8" t="s">
        <v>192</v>
      </c>
      <c r="O199" s="10">
        <v>44585</v>
      </c>
      <c r="P199" s="164">
        <v>11</v>
      </c>
      <c r="Q199" s="10">
        <v>44587</v>
      </c>
      <c r="R199" s="10">
        <v>44920</v>
      </c>
      <c r="S199" s="11" t="s">
        <v>46</v>
      </c>
      <c r="T199" s="11" t="s">
        <v>46</v>
      </c>
      <c r="U199" s="78" t="s">
        <v>46</v>
      </c>
      <c r="V199" s="7" t="s">
        <v>480</v>
      </c>
      <c r="W199" s="164">
        <v>1</v>
      </c>
      <c r="X199" s="7" t="s">
        <v>46</v>
      </c>
      <c r="Y199" s="7" t="s">
        <v>46</v>
      </c>
      <c r="Z199" s="11">
        <v>44951</v>
      </c>
      <c r="AA199" s="16">
        <v>40700000</v>
      </c>
      <c r="AB199" s="17">
        <v>3700000</v>
      </c>
      <c r="AC199" s="18">
        <f t="shared" si="3"/>
        <v>44400000</v>
      </c>
      <c r="AD199" s="196" t="s">
        <v>60</v>
      </c>
      <c r="AE199" s="79" t="s">
        <v>60</v>
      </c>
      <c r="AF199" s="8" t="s">
        <v>1030</v>
      </c>
      <c r="AG199" s="12" t="s">
        <v>100</v>
      </c>
      <c r="AH199" s="12" t="s">
        <v>101</v>
      </c>
      <c r="AI199" s="30" t="s">
        <v>102</v>
      </c>
    </row>
    <row r="200" spans="1:35" ht="15.75" x14ac:dyDescent="0.3">
      <c r="A200" s="7">
        <v>2021</v>
      </c>
      <c r="B200" s="7">
        <v>100</v>
      </c>
      <c r="C200" s="101" t="s">
        <v>35</v>
      </c>
      <c r="D200" s="15" t="s">
        <v>695</v>
      </c>
      <c r="E200" s="9" t="s">
        <v>696</v>
      </c>
      <c r="F200" s="8" t="s">
        <v>38</v>
      </c>
      <c r="G200" s="7" t="s">
        <v>39</v>
      </c>
      <c r="H200" s="8" t="s">
        <v>40</v>
      </c>
      <c r="I200" s="9" t="s">
        <v>1031</v>
      </c>
      <c r="J200" s="9" t="s">
        <v>1032</v>
      </c>
      <c r="K200" s="9" t="s">
        <v>1032</v>
      </c>
      <c r="L200" s="9" t="s">
        <v>1033</v>
      </c>
      <c r="M200" s="161">
        <v>52348469</v>
      </c>
      <c r="N200" s="8" t="s">
        <v>59</v>
      </c>
      <c r="O200" s="10">
        <v>44250</v>
      </c>
      <c r="P200" s="7" t="s">
        <v>642</v>
      </c>
      <c r="Q200" s="10">
        <v>44253</v>
      </c>
      <c r="R200" s="10">
        <v>44555</v>
      </c>
      <c r="S200" s="11">
        <v>44440</v>
      </c>
      <c r="T200" s="11" t="s">
        <v>1034</v>
      </c>
      <c r="U200" s="78">
        <v>80082039</v>
      </c>
      <c r="V200" s="7" t="s">
        <v>46</v>
      </c>
      <c r="W200" s="7"/>
      <c r="X200" s="7" t="s">
        <v>46</v>
      </c>
      <c r="Y200" s="7" t="s">
        <v>46</v>
      </c>
      <c r="Z200" s="11">
        <v>44555</v>
      </c>
      <c r="AA200" s="16">
        <v>55000000</v>
      </c>
      <c r="AB200" s="17">
        <v>0</v>
      </c>
      <c r="AC200" s="18">
        <f t="shared" si="3"/>
        <v>55000000</v>
      </c>
      <c r="AD200" s="31" t="s">
        <v>48</v>
      </c>
      <c r="AE200" s="9" t="s">
        <v>87</v>
      </c>
      <c r="AF200" s="8" t="s">
        <v>1035</v>
      </c>
      <c r="AG200" s="12" t="s">
        <v>701</v>
      </c>
      <c r="AH200" s="12" t="s">
        <v>75</v>
      </c>
      <c r="AI200" s="30">
        <v>20215420001673</v>
      </c>
    </row>
    <row r="201" spans="1:35" ht="15.75" x14ac:dyDescent="0.3">
      <c r="A201" s="7">
        <v>2022</v>
      </c>
      <c r="B201" s="7">
        <v>100</v>
      </c>
      <c r="C201" s="101" t="s">
        <v>35</v>
      </c>
      <c r="D201" s="15" t="s">
        <v>91</v>
      </c>
      <c r="E201" s="9" t="s">
        <v>66</v>
      </c>
      <c r="F201" s="8" t="s">
        <v>38</v>
      </c>
      <c r="G201" s="7" t="s">
        <v>39</v>
      </c>
      <c r="H201" s="8" t="s">
        <v>54</v>
      </c>
      <c r="I201" s="9" t="s">
        <v>1036</v>
      </c>
      <c r="J201" s="9" t="s">
        <v>1037</v>
      </c>
      <c r="K201" s="9" t="s">
        <v>1038</v>
      </c>
      <c r="L201" s="9" t="s">
        <v>267</v>
      </c>
      <c r="M201" s="33">
        <v>79971383</v>
      </c>
      <c r="N201" s="8" t="s">
        <v>170</v>
      </c>
      <c r="O201" s="10">
        <v>44587</v>
      </c>
      <c r="P201" s="164">
        <v>8</v>
      </c>
      <c r="Q201" s="10">
        <v>44596</v>
      </c>
      <c r="R201" s="10">
        <v>44837</v>
      </c>
      <c r="S201" s="11" t="s">
        <v>46</v>
      </c>
      <c r="T201" s="11" t="s">
        <v>46</v>
      </c>
      <c r="U201" s="78" t="s">
        <v>46</v>
      </c>
      <c r="V201" s="7" t="s">
        <v>1039</v>
      </c>
      <c r="W201" s="164" t="s">
        <v>1040</v>
      </c>
      <c r="X201" s="7">
        <v>44837</v>
      </c>
      <c r="Y201" s="7">
        <v>44844</v>
      </c>
      <c r="Z201" s="11">
        <v>44925</v>
      </c>
      <c r="AA201" s="16">
        <v>49440000</v>
      </c>
      <c r="AB201" s="17">
        <v>17922000</v>
      </c>
      <c r="AC201" s="18">
        <f t="shared" si="3"/>
        <v>67362000</v>
      </c>
      <c r="AD201" s="31" t="s">
        <v>48</v>
      </c>
      <c r="AE201" s="79" t="s">
        <v>98</v>
      </c>
      <c r="AF201" s="8" t="s">
        <v>1041</v>
      </c>
      <c r="AG201" s="12" t="s">
        <v>266</v>
      </c>
      <c r="AH201" s="12" t="s">
        <v>264</v>
      </c>
      <c r="AI201" s="30" t="s">
        <v>1042</v>
      </c>
    </row>
    <row r="202" spans="1:35" ht="15.75" x14ac:dyDescent="0.3">
      <c r="A202" s="7">
        <v>2021</v>
      </c>
      <c r="B202" s="7">
        <v>101</v>
      </c>
      <c r="C202" s="101" t="s">
        <v>35</v>
      </c>
      <c r="D202" s="15" t="s">
        <v>65</v>
      </c>
      <c r="E202" s="9" t="s">
        <v>66</v>
      </c>
      <c r="F202" s="8" t="s">
        <v>38</v>
      </c>
      <c r="G202" s="7" t="s">
        <v>39</v>
      </c>
      <c r="H202" s="8" t="s">
        <v>40</v>
      </c>
      <c r="I202" s="9" t="s">
        <v>1043</v>
      </c>
      <c r="J202" s="9" t="s">
        <v>1044</v>
      </c>
      <c r="K202" s="9" t="s">
        <v>1044</v>
      </c>
      <c r="L202" s="9" t="s">
        <v>1045</v>
      </c>
      <c r="M202" s="161">
        <v>79890536</v>
      </c>
      <c r="N202" s="8" t="s">
        <v>59</v>
      </c>
      <c r="O202" s="10">
        <v>44258</v>
      </c>
      <c r="P202" s="7" t="s">
        <v>1046</v>
      </c>
      <c r="Q202" s="10">
        <v>44259</v>
      </c>
      <c r="R202" s="10">
        <v>44561</v>
      </c>
      <c r="S202" s="11" t="s">
        <v>46</v>
      </c>
      <c r="T202" s="11" t="s">
        <v>46</v>
      </c>
      <c r="U202" s="78" t="s">
        <v>46</v>
      </c>
      <c r="V202" s="7" t="s">
        <v>46</v>
      </c>
      <c r="W202" s="7"/>
      <c r="X202" s="7" t="s">
        <v>46</v>
      </c>
      <c r="Y202" s="7" t="s">
        <v>46</v>
      </c>
      <c r="Z202" s="11">
        <v>44561</v>
      </c>
      <c r="AA202" s="16">
        <v>54633333</v>
      </c>
      <c r="AB202" s="17">
        <v>0</v>
      </c>
      <c r="AC202" s="18">
        <f t="shared" si="3"/>
        <v>54633333</v>
      </c>
      <c r="AD202" s="31" t="s">
        <v>48</v>
      </c>
      <c r="AE202" s="9" t="s">
        <v>98</v>
      </c>
      <c r="AF202" s="8" t="s">
        <v>1047</v>
      </c>
      <c r="AG202" s="12" t="s">
        <v>432</v>
      </c>
      <c r="AH202" s="12" t="s">
        <v>433</v>
      </c>
      <c r="AI202" s="30">
        <v>20215420004423</v>
      </c>
    </row>
    <row r="203" spans="1:35" ht="28.5" x14ac:dyDescent="0.3">
      <c r="A203" s="7">
        <v>2022</v>
      </c>
      <c r="B203" s="7">
        <v>101</v>
      </c>
      <c r="C203" s="101" t="s">
        <v>35</v>
      </c>
      <c r="D203" s="15" t="s">
        <v>539</v>
      </c>
      <c r="E203" s="9" t="s">
        <v>404</v>
      </c>
      <c r="F203" s="8" t="s">
        <v>38</v>
      </c>
      <c r="G203" s="7" t="s">
        <v>39</v>
      </c>
      <c r="H203" s="8" t="s">
        <v>54</v>
      </c>
      <c r="I203" s="9" t="s">
        <v>540</v>
      </c>
      <c r="J203" s="9" t="s">
        <v>1048</v>
      </c>
      <c r="K203" s="9" t="s">
        <v>542</v>
      </c>
      <c r="L203" s="9" t="s">
        <v>1049</v>
      </c>
      <c r="M203" s="33">
        <v>1023892890</v>
      </c>
      <c r="N203" s="8" t="s">
        <v>144</v>
      </c>
      <c r="O203" s="10">
        <v>44585</v>
      </c>
      <c r="P203" s="164">
        <v>6</v>
      </c>
      <c r="Q203" s="10">
        <v>44589</v>
      </c>
      <c r="R203" s="10">
        <v>44769</v>
      </c>
      <c r="S203" s="11" t="s">
        <v>46</v>
      </c>
      <c r="T203" s="11" t="s">
        <v>46</v>
      </c>
      <c r="U203" s="78" t="s">
        <v>46</v>
      </c>
      <c r="V203" s="7" t="s">
        <v>46</v>
      </c>
      <c r="W203" s="164">
        <v>6</v>
      </c>
      <c r="X203" s="7" t="s">
        <v>46</v>
      </c>
      <c r="Y203" s="7" t="s">
        <v>46</v>
      </c>
      <c r="Z203" s="11">
        <v>44769</v>
      </c>
      <c r="AA203" s="16">
        <v>21000000</v>
      </c>
      <c r="AB203" s="17">
        <v>0</v>
      </c>
      <c r="AC203" s="18">
        <f t="shared" si="3"/>
        <v>21000000</v>
      </c>
      <c r="AD203" s="31" t="s">
        <v>48</v>
      </c>
      <c r="AE203" s="79" t="s">
        <v>98</v>
      </c>
      <c r="AF203" s="8" t="s">
        <v>544</v>
      </c>
      <c r="AG203" s="12" t="s">
        <v>390</v>
      </c>
      <c r="AH203" s="12" t="s">
        <v>401</v>
      </c>
      <c r="AI203" s="30" t="s">
        <v>402</v>
      </c>
    </row>
    <row r="204" spans="1:35" ht="15.75" x14ac:dyDescent="0.3">
      <c r="A204" s="7">
        <v>2021</v>
      </c>
      <c r="B204" s="7">
        <v>102</v>
      </c>
      <c r="C204" s="101" t="s">
        <v>35</v>
      </c>
      <c r="D204" s="15" t="s">
        <v>65</v>
      </c>
      <c r="E204" s="9" t="s">
        <v>66</v>
      </c>
      <c r="F204" s="8" t="s">
        <v>38</v>
      </c>
      <c r="G204" s="7" t="s">
        <v>39</v>
      </c>
      <c r="H204" s="8" t="s">
        <v>40</v>
      </c>
      <c r="I204" s="9" t="s">
        <v>1050</v>
      </c>
      <c r="J204" s="9" t="s">
        <v>1051</v>
      </c>
      <c r="K204" s="9" t="s">
        <v>1051</v>
      </c>
      <c r="L204" s="9" t="s">
        <v>1052</v>
      </c>
      <c r="M204" s="161">
        <v>80206850</v>
      </c>
      <c r="N204" s="8" t="s">
        <v>137</v>
      </c>
      <c r="O204" s="10">
        <v>44250</v>
      </c>
      <c r="P204" s="7" t="s">
        <v>321</v>
      </c>
      <c r="Q204" s="10">
        <v>44251</v>
      </c>
      <c r="R204" s="10">
        <v>44400</v>
      </c>
      <c r="S204" s="11" t="s">
        <v>46</v>
      </c>
      <c r="T204" s="11" t="s">
        <v>46</v>
      </c>
      <c r="U204" s="78" t="s">
        <v>46</v>
      </c>
      <c r="V204" s="7" t="s">
        <v>46</v>
      </c>
      <c r="W204" s="7"/>
      <c r="X204" s="7" t="s">
        <v>46</v>
      </c>
      <c r="Y204" s="7" t="s">
        <v>46</v>
      </c>
      <c r="Z204" s="11">
        <v>44400</v>
      </c>
      <c r="AA204" s="16">
        <v>18000000</v>
      </c>
      <c r="AB204" s="17">
        <v>0</v>
      </c>
      <c r="AC204" s="18">
        <f t="shared" si="3"/>
        <v>18000000</v>
      </c>
      <c r="AD204" s="31" t="s">
        <v>48</v>
      </c>
      <c r="AE204" s="9" t="s">
        <v>98</v>
      </c>
      <c r="AF204" s="8" t="s">
        <v>1053</v>
      </c>
      <c r="AG204" s="12" t="s">
        <v>120</v>
      </c>
      <c r="AH204" s="12" t="s">
        <v>685</v>
      </c>
      <c r="AI204" s="30">
        <v>20215400000000</v>
      </c>
    </row>
    <row r="205" spans="1:35" ht="28.5" x14ac:dyDescent="0.3">
      <c r="A205" s="7">
        <v>2022</v>
      </c>
      <c r="B205" s="7">
        <v>102</v>
      </c>
      <c r="C205" s="101" t="s">
        <v>35</v>
      </c>
      <c r="D205" s="15" t="s">
        <v>539</v>
      </c>
      <c r="E205" s="9" t="s">
        <v>404</v>
      </c>
      <c r="F205" s="8" t="s">
        <v>38</v>
      </c>
      <c r="G205" s="7" t="s">
        <v>39</v>
      </c>
      <c r="H205" s="8" t="s">
        <v>54</v>
      </c>
      <c r="I205" s="9" t="s">
        <v>540</v>
      </c>
      <c r="J205" s="9" t="s">
        <v>1054</v>
      </c>
      <c r="K205" s="9" t="s">
        <v>542</v>
      </c>
      <c r="L205" s="9" t="s">
        <v>734</v>
      </c>
      <c r="M205" s="33">
        <v>1016046094</v>
      </c>
      <c r="N205" s="8" t="s">
        <v>144</v>
      </c>
      <c r="O205" s="10">
        <v>44585</v>
      </c>
      <c r="P205" s="164">
        <v>6</v>
      </c>
      <c r="Q205" s="10">
        <v>44586</v>
      </c>
      <c r="R205" s="10">
        <v>44766</v>
      </c>
      <c r="S205" s="11" t="s">
        <v>46</v>
      </c>
      <c r="T205" s="11" t="s">
        <v>46</v>
      </c>
      <c r="U205" s="78" t="s">
        <v>46</v>
      </c>
      <c r="V205" s="7" t="s">
        <v>46</v>
      </c>
      <c r="W205" s="164">
        <v>6</v>
      </c>
      <c r="X205" s="7" t="s">
        <v>46</v>
      </c>
      <c r="Y205" s="7" t="s">
        <v>46</v>
      </c>
      <c r="Z205" s="11">
        <v>44766</v>
      </c>
      <c r="AA205" s="16">
        <v>21000000</v>
      </c>
      <c r="AB205" s="17">
        <v>0</v>
      </c>
      <c r="AC205" s="18">
        <f t="shared" si="3"/>
        <v>21000000</v>
      </c>
      <c r="AD205" s="196" t="s">
        <v>60</v>
      </c>
      <c r="AE205" s="79" t="s">
        <v>60</v>
      </c>
      <c r="AF205" s="8" t="s">
        <v>544</v>
      </c>
      <c r="AG205" s="12" t="s">
        <v>390</v>
      </c>
      <c r="AH205" s="12" t="s">
        <v>401</v>
      </c>
      <c r="AI205" s="30" t="s">
        <v>402</v>
      </c>
    </row>
    <row r="206" spans="1:35" ht="15.75" x14ac:dyDescent="0.3">
      <c r="A206" s="7">
        <v>2021</v>
      </c>
      <c r="B206" s="7">
        <v>103</v>
      </c>
      <c r="C206" s="101" t="s">
        <v>35</v>
      </c>
      <c r="D206" s="15" t="s">
        <v>403</v>
      </c>
      <c r="E206" s="9" t="s">
        <v>404</v>
      </c>
      <c r="F206" s="8" t="s">
        <v>38</v>
      </c>
      <c r="G206" s="7" t="s">
        <v>39</v>
      </c>
      <c r="H206" s="8" t="s">
        <v>40</v>
      </c>
      <c r="I206" s="9" t="s">
        <v>1055</v>
      </c>
      <c r="J206" s="9" t="s">
        <v>1056</v>
      </c>
      <c r="K206" s="9" t="s">
        <v>1056</v>
      </c>
      <c r="L206" s="9" t="s">
        <v>1057</v>
      </c>
      <c r="M206" s="161">
        <v>52735984</v>
      </c>
      <c r="N206" s="8" t="s">
        <v>70</v>
      </c>
      <c r="O206" s="10">
        <v>44251</v>
      </c>
      <c r="P206" s="7" t="s">
        <v>642</v>
      </c>
      <c r="Q206" s="10">
        <v>44256</v>
      </c>
      <c r="R206" s="10">
        <v>44575</v>
      </c>
      <c r="S206" s="11" t="s">
        <v>46</v>
      </c>
      <c r="T206" s="11" t="s">
        <v>46</v>
      </c>
      <c r="U206" s="78" t="s">
        <v>46</v>
      </c>
      <c r="V206" s="7" t="s">
        <v>188</v>
      </c>
      <c r="W206" s="7"/>
      <c r="X206" s="7" t="s">
        <v>46</v>
      </c>
      <c r="Y206" s="7" t="s">
        <v>46</v>
      </c>
      <c r="Z206" s="11">
        <v>44575</v>
      </c>
      <c r="AA206" s="16">
        <v>36000000</v>
      </c>
      <c r="AB206" s="17">
        <v>1800000</v>
      </c>
      <c r="AC206" s="18">
        <f t="shared" si="3"/>
        <v>37800000</v>
      </c>
      <c r="AD206" s="31" t="s">
        <v>48</v>
      </c>
      <c r="AE206" s="9" t="s">
        <v>98</v>
      </c>
      <c r="AF206" s="8" t="s">
        <v>1058</v>
      </c>
      <c r="AG206" s="12" t="s">
        <v>390</v>
      </c>
      <c r="AH206" s="12" t="s">
        <v>407</v>
      </c>
      <c r="AI206" s="30">
        <v>20215420001993</v>
      </c>
    </row>
    <row r="207" spans="1:35" ht="15.75" x14ac:dyDescent="0.3">
      <c r="A207" s="7">
        <v>2022</v>
      </c>
      <c r="B207" s="7">
        <v>103</v>
      </c>
      <c r="C207" s="101" t="s">
        <v>35</v>
      </c>
      <c r="D207" s="15" t="s">
        <v>91</v>
      </c>
      <c r="E207" s="9" t="s">
        <v>66</v>
      </c>
      <c r="F207" s="8" t="s">
        <v>38</v>
      </c>
      <c r="G207" s="7" t="s">
        <v>39</v>
      </c>
      <c r="H207" s="8" t="s">
        <v>54</v>
      </c>
      <c r="I207" s="9" t="s">
        <v>92</v>
      </c>
      <c r="J207" s="9" t="s">
        <v>1059</v>
      </c>
      <c r="K207" s="9" t="s">
        <v>94</v>
      </c>
      <c r="L207" s="9" t="s">
        <v>1045</v>
      </c>
      <c r="M207" s="33">
        <v>79890536</v>
      </c>
      <c r="N207" s="8" t="s">
        <v>270</v>
      </c>
      <c r="O207" s="10">
        <v>44582</v>
      </c>
      <c r="P207" s="164">
        <v>8</v>
      </c>
      <c r="Q207" s="10">
        <v>44586</v>
      </c>
      <c r="R207" s="10">
        <v>44828</v>
      </c>
      <c r="S207" s="11" t="s">
        <v>46</v>
      </c>
      <c r="T207" s="11" t="s">
        <v>46</v>
      </c>
      <c r="U207" s="78" t="s">
        <v>46</v>
      </c>
      <c r="V207" s="7" t="s">
        <v>1060</v>
      </c>
      <c r="W207" s="164">
        <v>12</v>
      </c>
      <c r="X207" s="7" t="s">
        <v>46</v>
      </c>
      <c r="Y207" s="7" t="s">
        <v>46</v>
      </c>
      <c r="Z207" s="11">
        <v>44950</v>
      </c>
      <c r="AA207" s="16">
        <v>44000000</v>
      </c>
      <c r="AB207" s="17">
        <f>17600000+4400000</f>
        <v>22000000</v>
      </c>
      <c r="AC207" s="18">
        <f t="shared" si="3"/>
        <v>66000000</v>
      </c>
      <c r="AD207" s="196" t="s">
        <v>60</v>
      </c>
      <c r="AE207" s="79" t="s">
        <v>60</v>
      </c>
      <c r="AF207" s="8" t="s">
        <v>99</v>
      </c>
      <c r="AG207" s="12" t="s">
        <v>100</v>
      </c>
      <c r="AH207" s="12" t="s">
        <v>101</v>
      </c>
      <c r="AI207" s="30" t="s">
        <v>102</v>
      </c>
    </row>
    <row r="208" spans="1:35" ht="15.75" x14ac:dyDescent="0.3">
      <c r="A208" s="7">
        <v>2021</v>
      </c>
      <c r="B208" s="7">
        <v>104</v>
      </c>
      <c r="C208" s="101" t="s">
        <v>35</v>
      </c>
      <c r="D208" s="15" t="s">
        <v>410</v>
      </c>
      <c r="E208" s="9" t="s">
        <v>411</v>
      </c>
      <c r="F208" s="8" t="s">
        <v>38</v>
      </c>
      <c r="G208" s="7" t="s">
        <v>39</v>
      </c>
      <c r="H208" s="8" t="s">
        <v>40</v>
      </c>
      <c r="I208" s="9" t="s">
        <v>1061</v>
      </c>
      <c r="J208" s="9" t="s">
        <v>1062</v>
      </c>
      <c r="K208" s="9" t="s">
        <v>1062</v>
      </c>
      <c r="L208" s="9" t="s">
        <v>1063</v>
      </c>
      <c r="M208" s="161">
        <v>1001345788</v>
      </c>
      <c r="N208" s="8" t="s">
        <v>250</v>
      </c>
      <c r="O208" s="10">
        <v>44251</v>
      </c>
      <c r="P208" s="7" t="s">
        <v>642</v>
      </c>
      <c r="Q208" s="10">
        <v>44252</v>
      </c>
      <c r="R208" s="10">
        <v>44554</v>
      </c>
      <c r="S208" s="11" t="s">
        <v>46</v>
      </c>
      <c r="T208" s="11" t="s">
        <v>46</v>
      </c>
      <c r="U208" s="78" t="s">
        <v>46</v>
      </c>
      <c r="V208" s="7" t="s">
        <v>46</v>
      </c>
      <c r="W208" s="7"/>
      <c r="X208" s="7" t="s">
        <v>46</v>
      </c>
      <c r="Y208" s="7" t="s">
        <v>46</v>
      </c>
      <c r="Z208" s="11">
        <v>44554</v>
      </c>
      <c r="AA208" s="16">
        <v>27900000</v>
      </c>
      <c r="AB208" s="17">
        <v>0</v>
      </c>
      <c r="AC208" s="18">
        <f t="shared" si="3"/>
        <v>27900000</v>
      </c>
      <c r="AD208" s="31" t="s">
        <v>48</v>
      </c>
      <c r="AE208" s="9" t="s">
        <v>98</v>
      </c>
      <c r="AF208" s="8" t="s">
        <v>1064</v>
      </c>
      <c r="AG208" s="12" t="s">
        <v>266</v>
      </c>
      <c r="AH208" s="12" t="s">
        <v>267</v>
      </c>
      <c r="AI208" s="30">
        <v>20215420001703</v>
      </c>
    </row>
    <row r="209" spans="1:35" ht="15.75" x14ac:dyDescent="0.3">
      <c r="A209" s="7">
        <v>2022</v>
      </c>
      <c r="B209" s="7">
        <v>104</v>
      </c>
      <c r="C209" s="101" t="s">
        <v>35</v>
      </c>
      <c r="D209" s="15" t="s">
        <v>91</v>
      </c>
      <c r="E209" s="9" t="s">
        <v>66</v>
      </c>
      <c r="F209" s="8" t="s">
        <v>38</v>
      </c>
      <c r="G209" s="7" t="s">
        <v>39</v>
      </c>
      <c r="H209" s="8" t="s">
        <v>54</v>
      </c>
      <c r="I209" s="9" t="s">
        <v>92</v>
      </c>
      <c r="J209" s="9" t="s">
        <v>1065</v>
      </c>
      <c r="K209" s="9" t="s">
        <v>94</v>
      </c>
      <c r="L209" s="9" t="s">
        <v>1066</v>
      </c>
      <c r="M209" s="33">
        <v>1110475839</v>
      </c>
      <c r="N209" s="8" t="s">
        <v>270</v>
      </c>
      <c r="O209" s="10">
        <v>44607</v>
      </c>
      <c r="P209" s="164">
        <v>8</v>
      </c>
      <c r="Q209" s="10">
        <v>44595</v>
      </c>
      <c r="R209" s="10">
        <v>44836</v>
      </c>
      <c r="S209" s="11" t="s">
        <v>46</v>
      </c>
      <c r="T209" s="11" t="s">
        <v>46</v>
      </c>
      <c r="U209" s="78" t="s">
        <v>46</v>
      </c>
      <c r="V209" s="7" t="s">
        <v>46</v>
      </c>
      <c r="W209" s="164">
        <v>8</v>
      </c>
      <c r="X209" s="7" t="s">
        <v>46</v>
      </c>
      <c r="Y209" s="7" t="s">
        <v>46</v>
      </c>
      <c r="Z209" s="11">
        <v>44836</v>
      </c>
      <c r="AA209" s="16">
        <v>44000000</v>
      </c>
      <c r="AB209" s="17">
        <v>0</v>
      </c>
      <c r="AC209" s="18">
        <f t="shared" si="3"/>
        <v>44000000</v>
      </c>
      <c r="AD209" s="31" t="s">
        <v>48</v>
      </c>
      <c r="AE209" s="79" t="s">
        <v>98</v>
      </c>
      <c r="AF209" s="8" t="s">
        <v>99</v>
      </c>
      <c r="AG209" s="12" t="s">
        <v>100</v>
      </c>
      <c r="AH209" s="12" t="s">
        <v>101</v>
      </c>
      <c r="AI209" s="30" t="s">
        <v>102</v>
      </c>
    </row>
    <row r="210" spans="1:35" ht="15.75" x14ac:dyDescent="0.3">
      <c r="A210" s="7">
        <v>2021</v>
      </c>
      <c r="B210" s="7">
        <v>105</v>
      </c>
      <c r="C210" s="101" t="s">
        <v>35</v>
      </c>
      <c r="D210" s="15" t="s">
        <v>65</v>
      </c>
      <c r="E210" s="9" t="s">
        <v>66</v>
      </c>
      <c r="F210" s="8" t="s">
        <v>38</v>
      </c>
      <c r="G210" s="7" t="s">
        <v>39</v>
      </c>
      <c r="H210" s="8" t="s">
        <v>40</v>
      </c>
      <c r="I210" s="9" t="s">
        <v>1067</v>
      </c>
      <c r="J210" s="9" t="s">
        <v>1068</v>
      </c>
      <c r="K210" s="9" t="s">
        <v>1068</v>
      </c>
      <c r="L210" s="9" t="s">
        <v>1069</v>
      </c>
      <c r="M210" s="161">
        <v>1023885354</v>
      </c>
      <c r="N210" s="8" t="s">
        <v>250</v>
      </c>
      <c r="O210" s="10">
        <v>44251</v>
      </c>
      <c r="P210" s="7" t="s">
        <v>321</v>
      </c>
      <c r="Q210" s="10">
        <v>44252</v>
      </c>
      <c r="R210" s="10">
        <v>44401</v>
      </c>
      <c r="S210" s="11" t="s">
        <v>46</v>
      </c>
      <c r="T210" s="11" t="s">
        <v>46</v>
      </c>
      <c r="U210" s="78" t="s">
        <v>46</v>
      </c>
      <c r="V210" s="7" t="s">
        <v>46</v>
      </c>
      <c r="W210" s="7"/>
      <c r="X210" s="7" t="s">
        <v>46</v>
      </c>
      <c r="Y210" s="7" t="s">
        <v>46</v>
      </c>
      <c r="Z210" s="11">
        <v>44401</v>
      </c>
      <c r="AA210" s="16">
        <v>17500000</v>
      </c>
      <c r="AB210" s="17">
        <v>0</v>
      </c>
      <c r="AC210" s="18">
        <f t="shared" si="3"/>
        <v>17500000</v>
      </c>
      <c r="AD210" s="31" t="s">
        <v>48</v>
      </c>
      <c r="AE210" s="9" t="s">
        <v>98</v>
      </c>
      <c r="AF210" s="8" t="s">
        <v>1070</v>
      </c>
      <c r="AG210" s="12" t="s">
        <v>100</v>
      </c>
      <c r="AH210" s="12" t="s">
        <v>433</v>
      </c>
      <c r="AI210" s="30">
        <v>20215420003103</v>
      </c>
    </row>
    <row r="211" spans="1:35" ht="15.75" x14ac:dyDescent="0.3">
      <c r="A211" s="7">
        <v>2022</v>
      </c>
      <c r="B211" s="7">
        <v>105</v>
      </c>
      <c r="C211" s="101" t="s">
        <v>35</v>
      </c>
      <c r="D211" s="15" t="s">
        <v>410</v>
      </c>
      <c r="E211" s="9" t="s">
        <v>656</v>
      </c>
      <c r="F211" s="8" t="s">
        <v>38</v>
      </c>
      <c r="G211" s="7" t="s">
        <v>39</v>
      </c>
      <c r="H211" s="8" t="s">
        <v>54</v>
      </c>
      <c r="I211" s="9" t="s">
        <v>1071</v>
      </c>
      <c r="J211" s="9" t="s">
        <v>1072</v>
      </c>
      <c r="K211" s="9" t="s">
        <v>1073</v>
      </c>
      <c r="L211" s="9" t="s">
        <v>1074</v>
      </c>
      <c r="M211" s="33">
        <v>79462654</v>
      </c>
      <c r="N211" s="8" t="s">
        <v>170</v>
      </c>
      <c r="O211" s="10">
        <v>44595</v>
      </c>
      <c r="P211" s="164">
        <v>8</v>
      </c>
      <c r="Q211" s="10">
        <v>44596</v>
      </c>
      <c r="R211" s="10">
        <v>44837</v>
      </c>
      <c r="S211" s="11" t="s">
        <v>46</v>
      </c>
      <c r="T211" s="11" t="s">
        <v>46</v>
      </c>
      <c r="U211" s="78" t="s">
        <v>46</v>
      </c>
      <c r="V211" s="7" t="s">
        <v>46</v>
      </c>
      <c r="W211" s="164">
        <v>8</v>
      </c>
      <c r="X211" s="7" t="s">
        <v>46</v>
      </c>
      <c r="Y211" s="7" t="s">
        <v>46</v>
      </c>
      <c r="Z211" s="11">
        <v>44837</v>
      </c>
      <c r="AA211" s="16">
        <v>20800000</v>
      </c>
      <c r="AB211" s="17">
        <v>0</v>
      </c>
      <c r="AC211" s="18">
        <f t="shared" si="3"/>
        <v>20800000</v>
      </c>
      <c r="AD211" s="196" t="s">
        <v>60</v>
      </c>
      <c r="AE211" s="79" t="s">
        <v>60</v>
      </c>
      <c r="AF211" s="8" t="s">
        <v>1075</v>
      </c>
      <c r="AG211" s="12" t="s">
        <v>266</v>
      </c>
      <c r="AH211" s="12" t="s">
        <v>264</v>
      </c>
      <c r="AI211" s="30" t="s">
        <v>1042</v>
      </c>
    </row>
    <row r="212" spans="1:35" ht="15.75" x14ac:dyDescent="0.3">
      <c r="A212" s="7">
        <v>2021</v>
      </c>
      <c r="B212" s="7">
        <v>106</v>
      </c>
      <c r="C212" s="101" t="s">
        <v>35</v>
      </c>
      <c r="D212" s="15" t="s">
        <v>1076</v>
      </c>
      <c r="E212" s="9" t="s">
        <v>1077</v>
      </c>
      <c r="F212" s="8" t="s">
        <v>38</v>
      </c>
      <c r="G212" s="7" t="s">
        <v>39</v>
      </c>
      <c r="H212" s="8" t="s">
        <v>40</v>
      </c>
      <c r="I212" s="9" t="s">
        <v>1078</v>
      </c>
      <c r="J212" s="9" t="s">
        <v>1079</v>
      </c>
      <c r="K212" s="9" t="s">
        <v>1079</v>
      </c>
      <c r="L212" s="9" t="s">
        <v>1080</v>
      </c>
      <c r="M212" s="161">
        <v>1013618140</v>
      </c>
      <c r="N212" s="8" t="s">
        <v>165</v>
      </c>
      <c r="O212" s="10">
        <v>44251</v>
      </c>
      <c r="P212" s="7" t="s">
        <v>321</v>
      </c>
      <c r="Q212" s="10">
        <v>44252</v>
      </c>
      <c r="R212" s="10">
        <v>44401</v>
      </c>
      <c r="S212" s="11" t="s">
        <v>46</v>
      </c>
      <c r="T212" s="11" t="s">
        <v>46</v>
      </c>
      <c r="U212" s="78" t="s">
        <v>46</v>
      </c>
      <c r="V212" s="7" t="s">
        <v>46</v>
      </c>
      <c r="W212" s="7"/>
      <c r="X212" s="7" t="s">
        <v>46</v>
      </c>
      <c r="Y212" s="7" t="s">
        <v>46</v>
      </c>
      <c r="Z212" s="11">
        <v>44401</v>
      </c>
      <c r="AA212" s="16">
        <v>21500000</v>
      </c>
      <c r="AB212" s="17">
        <v>0</v>
      </c>
      <c r="AC212" s="18">
        <f t="shared" si="3"/>
        <v>21500000</v>
      </c>
      <c r="AD212" s="31" t="s">
        <v>48</v>
      </c>
      <c r="AE212" s="9" t="s">
        <v>98</v>
      </c>
      <c r="AF212" s="8" t="s">
        <v>1081</v>
      </c>
      <c r="AG212" s="12" t="s">
        <v>62</v>
      </c>
      <c r="AH212" s="12" t="s">
        <v>1082</v>
      </c>
      <c r="AI212" s="30">
        <v>20215420002043</v>
      </c>
    </row>
    <row r="213" spans="1:35" ht="15.75" x14ac:dyDescent="0.3">
      <c r="A213" s="7">
        <v>2022</v>
      </c>
      <c r="B213" s="7">
        <v>106</v>
      </c>
      <c r="C213" s="101" t="s">
        <v>35</v>
      </c>
      <c r="D213" s="15" t="s">
        <v>410</v>
      </c>
      <c r="E213" s="9" t="s">
        <v>656</v>
      </c>
      <c r="F213" s="8" t="s">
        <v>38</v>
      </c>
      <c r="G213" s="7" t="s">
        <v>39</v>
      </c>
      <c r="H213" s="8" t="s">
        <v>54</v>
      </c>
      <c r="I213" s="9" t="s">
        <v>1071</v>
      </c>
      <c r="J213" s="9" t="s">
        <v>1083</v>
      </c>
      <c r="K213" s="9" t="s">
        <v>1073</v>
      </c>
      <c r="L213" s="9" t="s">
        <v>1084</v>
      </c>
      <c r="M213" s="33">
        <v>79492933</v>
      </c>
      <c r="N213" s="8" t="s">
        <v>170</v>
      </c>
      <c r="O213" s="10">
        <v>44589</v>
      </c>
      <c r="P213" s="164">
        <v>8</v>
      </c>
      <c r="Q213" s="10">
        <v>44596</v>
      </c>
      <c r="R213" s="10">
        <v>44837</v>
      </c>
      <c r="S213" s="11" t="s">
        <v>46</v>
      </c>
      <c r="T213" s="11" t="s">
        <v>46</v>
      </c>
      <c r="U213" s="78" t="s">
        <v>46</v>
      </c>
      <c r="V213" s="7" t="s">
        <v>46</v>
      </c>
      <c r="W213" s="164">
        <v>8</v>
      </c>
      <c r="X213" s="7" t="s">
        <v>46</v>
      </c>
      <c r="Y213" s="7" t="s">
        <v>46</v>
      </c>
      <c r="Z213" s="11">
        <v>44837</v>
      </c>
      <c r="AA213" s="16">
        <v>20800000</v>
      </c>
      <c r="AB213" s="17">
        <v>0</v>
      </c>
      <c r="AC213" s="18">
        <f t="shared" si="3"/>
        <v>20800000</v>
      </c>
      <c r="AD213" s="196" t="s">
        <v>60</v>
      </c>
      <c r="AE213" s="79" t="s">
        <v>60</v>
      </c>
      <c r="AF213" s="8" t="s">
        <v>1075</v>
      </c>
      <c r="AG213" s="12" t="s">
        <v>266</v>
      </c>
      <c r="AH213" s="12" t="s">
        <v>264</v>
      </c>
      <c r="AI213" s="30" t="s">
        <v>1042</v>
      </c>
    </row>
    <row r="214" spans="1:35" ht="15.75" x14ac:dyDescent="0.3">
      <c r="A214" s="7">
        <v>2021</v>
      </c>
      <c r="B214" s="7">
        <v>107</v>
      </c>
      <c r="C214" s="101" t="s">
        <v>35</v>
      </c>
      <c r="D214" s="15" t="s">
        <v>65</v>
      </c>
      <c r="E214" s="9" t="s">
        <v>66</v>
      </c>
      <c r="F214" s="8" t="s">
        <v>38</v>
      </c>
      <c r="G214" s="7" t="s">
        <v>39</v>
      </c>
      <c r="H214" s="8" t="s">
        <v>40</v>
      </c>
      <c r="I214" s="9" t="s">
        <v>1085</v>
      </c>
      <c r="J214" s="9" t="s">
        <v>1086</v>
      </c>
      <c r="K214" s="9" t="s">
        <v>1086</v>
      </c>
      <c r="L214" s="9" t="s">
        <v>1087</v>
      </c>
      <c r="M214" s="161">
        <v>1022357843</v>
      </c>
      <c r="N214" s="8" t="s">
        <v>137</v>
      </c>
      <c r="O214" s="10">
        <v>44251</v>
      </c>
      <c r="P214" s="7" t="s">
        <v>642</v>
      </c>
      <c r="Q214" s="10">
        <v>44252</v>
      </c>
      <c r="R214" s="10">
        <v>44554</v>
      </c>
      <c r="S214" s="11" t="s">
        <v>46</v>
      </c>
      <c r="T214" s="11" t="s">
        <v>46</v>
      </c>
      <c r="U214" s="78" t="s">
        <v>46</v>
      </c>
      <c r="V214" s="7" t="s">
        <v>46</v>
      </c>
      <c r="W214" s="7"/>
      <c r="X214" s="7" t="s">
        <v>46</v>
      </c>
      <c r="Y214" s="7" t="s">
        <v>46</v>
      </c>
      <c r="Z214" s="11">
        <v>44554</v>
      </c>
      <c r="AA214" s="16">
        <v>55000000</v>
      </c>
      <c r="AB214" s="17">
        <v>0</v>
      </c>
      <c r="AC214" s="18">
        <f t="shared" si="3"/>
        <v>55000000</v>
      </c>
      <c r="AD214" s="31" t="s">
        <v>48</v>
      </c>
      <c r="AE214" s="9" t="s">
        <v>98</v>
      </c>
      <c r="AF214" s="8" t="s">
        <v>1088</v>
      </c>
      <c r="AG214" s="12" t="s">
        <v>315</v>
      </c>
      <c r="AH214" s="12" t="s">
        <v>75</v>
      </c>
      <c r="AI214" s="30">
        <v>20215420005783</v>
      </c>
    </row>
    <row r="215" spans="1:35" ht="15.75" x14ac:dyDescent="0.3">
      <c r="A215" s="7">
        <v>2022</v>
      </c>
      <c r="B215" s="7">
        <v>107</v>
      </c>
      <c r="C215" s="101" t="s">
        <v>35</v>
      </c>
      <c r="D215" s="15" t="s">
        <v>410</v>
      </c>
      <c r="E215" s="9" t="s">
        <v>656</v>
      </c>
      <c r="F215" s="8" t="s">
        <v>38</v>
      </c>
      <c r="G215" s="7" t="s">
        <v>39</v>
      </c>
      <c r="H215" s="8" t="s">
        <v>54</v>
      </c>
      <c r="I215" s="9" t="s">
        <v>1071</v>
      </c>
      <c r="J215" s="9" t="s">
        <v>1089</v>
      </c>
      <c r="K215" s="9" t="s">
        <v>1073</v>
      </c>
      <c r="L215" s="9" t="s">
        <v>1090</v>
      </c>
      <c r="M215" s="33">
        <v>35375831</v>
      </c>
      <c r="N215" s="8" t="s">
        <v>170</v>
      </c>
      <c r="O215" s="10">
        <v>44589</v>
      </c>
      <c r="P215" s="164">
        <v>8</v>
      </c>
      <c r="Q215" s="10">
        <v>44596</v>
      </c>
      <c r="R215" s="10">
        <v>44837</v>
      </c>
      <c r="S215" s="11" t="s">
        <v>46</v>
      </c>
      <c r="T215" s="11" t="s">
        <v>46</v>
      </c>
      <c r="U215" s="78" t="s">
        <v>46</v>
      </c>
      <c r="V215" s="7" t="s">
        <v>1039</v>
      </c>
      <c r="W215" s="164" t="s">
        <v>1040</v>
      </c>
      <c r="X215" s="7" t="s">
        <v>46</v>
      </c>
      <c r="Y215" s="7" t="s">
        <v>46</v>
      </c>
      <c r="Z215" s="11">
        <v>44925</v>
      </c>
      <c r="AA215" s="16">
        <v>20800000</v>
      </c>
      <c r="AB215" s="17">
        <v>7540000</v>
      </c>
      <c r="AC215" s="18">
        <f t="shared" si="3"/>
        <v>28340000</v>
      </c>
      <c r="AD215" s="196" t="s">
        <v>60</v>
      </c>
      <c r="AE215" s="79" t="s">
        <v>60</v>
      </c>
      <c r="AF215" s="8" t="s">
        <v>1075</v>
      </c>
      <c r="AG215" s="12" t="s">
        <v>266</v>
      </c>
      <c r="AH215" s="12" t="s">
        <v>264</v>
      </c>
      <c r="AI215" s="30" t="s">
        <v>1042</v>
      </c>
    </row>
    <row r="216" spans="1:35" ht="15.75" x14ac:dyDescent="0.3">
      <c r="A216" s="7">
        <v>2021</v>
      </c>
      <c r="B216" s="7">
        <v>108</v>
      </c>
      <c r="C216" s="101" t="s">
        <v>35</v>
      </c>
      <c r="D216" s="15" t="s">
        <v>65</v>
      </c>
      <c r="E216" s="9" t="s">
        <v>66</v>
      </c>
      <c r="F216" s="8" t="s">
        <v>38</v>
      </c>
      <c r="G216" s="7" t="s">
        <v>39</v>
      </c>
      <c r="H216" s="8" t="s">
        <v>40</v>
      </c>
      <c r="I216" s="9" t="s">
        <v>1091</v>
      </c>
      <c r="J216" s="9" t="s">
        <v>1092</v>
      </c>
      <c r="K216" s="9" t="s">
        <v>1092</v>
      </c>
      <c r="L216" s="9" t="s">
        <v>1093</v>
      </c>
      <c r="M216" s="161">
        <v>51563254</v>
      </c>
      <c r="N216" s="8" t="s">
        <v>118</v>
      </c>
      <c r="O216" s="10">
        <v>44252</v>
      </c>
      <c r="P216" s="7" t="s">
        <v>642</v>
      </c>
      <c r="Q216" s="10">
        <v>44252</v>
      </c>
      <c r="R216" s="10">
        <v>44554</v>
      </c>
      <c r="S216" s="11" t="s">
        <v>46</v>
      </c>
      <c r="T216" s="11" t="s">
        <v>46</v>
      </c>
      <c r="U216" s="78" t="s">
        <v>46</v>
      </c>
      <c r="V216" s="7" t="s">
        <v>1094</v>
      </c>
      <c r="W216" s="7"/>
      <c r="X216" s="7" t="s">
        <v>46</v>
      </c>
      <c r="Y216" s="7" t="s">
        <v>46</v>
      </c>
      <c r="Z216" s="11">
        <v>44575</v>
      </c>
      <c r="AA216" s="16">
        <v>62000000</v>
      </c>
      <c r="AB216" s="17">
        <v>4133333</v>
      </c>
      <c r="AC216" s="18">
        <f t="shared" si="3"/>
        <v>66133333</v>
      </c>
      <c r="AD216" s="31" t="s">
        <v>48</v>
      </c>
      <c r="AE216" s="9" t="s">
        <v>98</v>
      </c>
      <c r="AF216" s="8" t="s">
        <v>1095</v>
      </c>
      <c r="AG216" s="12" t="s">
        <v>459</v>
      </c>
      <c r="AH216" s="12" t="s">
        <v>1096</v>
      </c>
      <c r="AI216" s="30">
        <v>20215420001783</v>
      </c>
    </row>
    <row r="217" spans="1:35" ht="15.75" x14ac:dyDescent="0.3">
      <c r="A217" s="7">
        <v>2022</v>
      </c>
      <c r="B217" s="7">
        <v>108</v>
      </c>
      <c r="C217" s="101" t="s">
        <v>35</v>
      </c>
      <c r="D217" s="15" t="s">
        <v>91</v>
      </c>
      <c r="E217" s="9" t="s">
        <v>66</v>
      </c>
      <c r="F217" s="8" t="s">
        <v>38</v>
      </c>
      <c r="G217" s="7" t="s">
        <v>39</v>
      </c>
      <c r="H217" s="8" t="s">
        <v>54</v>
      </c>
      <c r="I217" s="9" t="s">
        <v>92</v>
      </c>
      <c r="J217" s="9" t="s">
        <v>1097</v>
      </c>
      <c r="K217" s="9" t="s">
        <v>94</v>
      </c>
      <c r="L217" s="9" t="s">
        <v>1098</v>
      </c>
      <c r="M217" s="33">
        <v>79812331</v>
      </c>
      <c r="N217" s="8" t="s">
        <v>270</v>
      </c>
      <c r="O217" s="10">
        <v>44585</v>
      </c>
      <c r="P217" s="164">
        <v>8</v>
      </c>
      <c r="Q217" s="10">
        <v>44586</v>
      </c>
      <c r="R217" s="10">
        <v>44828</v>
      </c>
      <c r="S217" s="11" t="s">
        <v>46</v>
      </c>
      <c r="T217" s="11" t="s">
        <v>46</v>
      </c>
      <c r="U217" s="78" t="s">
        <v>46</v>
      </c>
      <c r="V217" s="7" t="s">
        <v>1099</v>
      </c>
      <c r="W217" s="164" t="s">
        <v>471</v>
      </c>
      <c r="X217" s="7" t="s">
        <v>46</v>
      </c>
      <c r="Y217" s="7" t="s">
        <v>46</v>
      </c>
      <c r="Z217" s="11">
        <v>44950</v>
      </c>
      <c r="AA217" s="16">
        <v>44000000</v>
      </c>
      <c r="AB217" s="17">
        <v>17600000</v>
      </c>
      <c r="AC217" s="18">
        <f t="shared" si="3"/>
        <v>61600000</v>
      </c>
      <c r="AD217" s="196" t="s">
        <v>60</v>
      </c>
      <c r="AE217" s="79" t="s">
        <v>60</v>
      </c>
      <c r="AF217" s="8" t="s">
        <v>99</v>
      </c>
      <c r="AG217" s="12" t="s">
        <v>100</v>
      </c>
      <c r="AH217" s="12" t="s">
        <v>101</v>
      </c>
      <c r="AI217" s="30" t="s">
        <v>102</v>
      </c>
    </row>
    <row r="218" spans="1:35" ht="15.75" x14ac:dyDescent="0.3">
      <c r="A218" s="7">
        <v>2021</v>
      </c>
      <c r="B218" s="7">
        <v>109</v>
      </c>
      <c r="C218" s="101" t="s">
        <v>35</v>
      </c>
      <c r="D218" s="15" t="s">
        <v>65</v>
      </c>
      <c r="E218" s="9" t="s">
        <v>66</v>
      </c>
      <c r="F218" s="8" t="s">
        <v>38</v>
      </c>
      <c r="G218" s="7" t="s">
        <v>39</v>
      </c>
      <c r="H218" s="8" t="s">
        <v>40</v>
      </c>
      <c r="I218" s="9" t="s">
        <v>1100</v>
      </c>
      <c r="J218" s="9" t="s">
        <v>1101</v>
      </c>
      <c r="K218" s="9" t="s">
        <v>1101</v>
      </c>
      <c r="L218" s="9" t="s">
        <v>1102</v>
      </c>
      <c r="M218" s="161">
        <v>1020720464</v>
      </c>
      <c r="N218" s="8" t="s">
        <v>137</v>
      </c>
      <c r="O218" s="10">
        <v>44251</v>
      </c>
      <c r="P218" s="7" t="s">
        <v>642</v>
      </c>
      <c r="Q218" s="10">
        <v>44252</v>
      </c>
      <c r="R218" s="10">
        <v>44554</v>
      </c>
      <c r="S218" s="11">
        <v>44540</v>
      </c>
      <c r="T218" s="11" t="s">
        <v>101</v>
      </c>
      <c r="U218" s="78">
        <v>1122647761</v>
      </c>
      <c r="V218" s="7" t="s">
        <v>1103</v>
      </c>
      <c r="W218" s="7"/>
      <c r="X218" s="7" t="s">
        <v>46</v>
      </c>
      <c r="Y218" s="7" t="s">
        <v>46</v>
      </c>
      <c r="Z218" s="11">
        <v>44575</v>
      </c>
      <c r="AA218" s="16">
        <v>68500000</v>
      </c>
      <c r="AB218" s="17">
        <v>4566666</v>
      </c>
      <c r="AC218" s="18">
        <f t="shared" si="3"/>
        <v>73066666</v>
      </c>
      <c r="AD218" s="31" t="s">
        <v>48</v>
      </c>
      <c r="AE218" s="9" t="s">
        <v>98</v>
      </c>
      <c r="AF218" s="8" t="s">
        <v>1104</v>
      </c>
      <c r="AG218" s="12" t="s">
        <v>432</v>
      </c>
      <c r="AH218" s="12" t="s">
        <v>69</v>
      </c>
      <c r="AI218" s="30">
        <v>20215420001683</v>
      </c>
    </row>
    <row r="219" spans="1:35" ht="15.75" x14ac:dyDescent="0.3">
      <c r="A219" s="7">
        <v>2022</v>
      </c>
      <c r="B219" s="7">
        <v>109</v>
      </c>
      <c r="C219" s="101" t="s">
        <v>35</v>
      </c>
      <c r="D219" s="15" t="s">
        <v>52</v>
      </c>
      <c r="E219" s="9" t="s">
        <v>53</v>
      </c>
      <c r="F219" s="8" t="s">
        <v>38</v>
      </c>
      <c r="G219" s="7" t="s">
        <v>39</v>
      </c>
      <c r="H219" s="8" t="s">
        <v>54</v>
      </c>
      <c r="I219" s="9" t="s">
        <v>422</v>
      </c>
      <c r="J219" s="9" t="s">
        <v>1105</v>
      </c>
      <c r="K219" s="9" t="s">
        <v>424</v>
      </c>
      <c r="L219" s="9" t="s">
        <v>1106</v>
      </c>
      <c r="M219" s="33">
        <v>1023968090</v>
      </c>
      <c r="N219" s="8" t="s">
        <v>144</v>
      </c>
      <c r="O219" s="10">
        <v>44589</v>
      </c>
      <c r="P219" s="164">
        <v>6</v>
      </c>
      <c r="Q219" s="10">
        <v>44594</v>
      </c>
      <c r="R219" s="10">
        <v>44774</v>
      </c>
      <c r="S219" s="11" t="s">
        <v>46</v>
      </c>
      <c r="T219" s="11" t="s">
        <v>46</v>
      </c>
      <c r="U219" s="78" t="s">
        <v>46</v>
      </c>
      <c r="V219" s="7" t="s">
        <v>46</v>
      </c>
      <c r="W219" s="164">
        <v>6</v>
      </c>
      <c r="X219" s="7" t="s">
        <v>46</v>
      </c>
      <c r="Y219" s="7" t="s">
        <v>46</v>
      </c>
      <c r="Z219" s="11">
        <v>44774</v>
      </c>
      <c r="AA219" s="16">
        <v>14400000</v>
      </c>
      <c r="AB219" s="17">
        <v>0</v>
      </c>
      <c r="AC219" s="18">
        <f t="shared" si="3"/>
        <v>14400000</v>
      </c>
      <c r="AD219" s="196" t="s">
        <v>60</v>
      </c>
      <c r="AE219" s="79" t="s">
        <v>60</v>
      </c>
      <c r="AF219" s="8" t="s">
        <v>427</v>
      </c>
      <c r="AG219" s="12" t="s">
        <v>62</v>
      </c>
      <c r="AH219" s="12" t="s">
        <v>63</v>
      </c>
      <c r="AI219" s="30" t="s">
        <v>64</v>
      </c>
    </row>
    <row r="220" spans="1:35" ht="15.75" x14ac:dyDescent="0.3">
      <c r="A220" s="7">
        <v>2021</v>
      </c>
      <c r="B220" s="7">
        <v>110</v>
      </c>
      <c r="C220" s="101" t="s">
        <v>35</v>
      </c>
      <c r="D220" s="15" t="s">
        <v>1107</v>
      </c>
      <c r="E220" s="9" t="s">
        <v>1108</v>
      </c>
      <c r="F220" s="8" t="s">
        <v>38</v>
      </c>
      <c r="G220" s="7" t="s">
        <v>39</v>
      </c>
      <c r="H220" s="8" t="s">
        <v>40</v>
      </c>
      <c r="I220" s="9" t="s">
        <v>1109</v>
      </c>
      <c r="J220" s="9" t="s">
        <v>1110</v>
      </c>
      <c r="K220" s="9" t="s">
        <v>1110</v>
      </c>
      <c r="L220" s="9" t="s">
        <v>1111</v>
      </c>
      <c r="M220" s="161">
        <v>80807404</v>
      </c>
      <c r="N220" s="8" t="s">
        <v>70</v>
      </c>
      <c r="O220" s="10">
        <v>44252</v>
      </c>
      <c r="P220" s="7" t="s">
        <v>642</v>
      </c>
      <c r="Q220" s="10">
        <v>44256</v>
      </c>
      <c r="R220" s="10">
        <v>44560</v>
      </c>
      <c r="S220" s="11" t="s">
        <v>46</v>
      </c>
      <c r="T220" s="11" t="s">
        <v>46</v>
      </c>
      <c r="U220" s="78" t="s">
        <v>46</v>
      </c>
      <c r="V220" s="7" t="s">
        <v>46</v>
      </c>
      <c r="W220" s="7"/>
      <c r="X220" s="7" t="s">
        <v>46</v>
      </c>
      <c r="Y220" s="7" t="s">
        <v>46</v>
      </c>
      <c r="Z220" s="11">
        <v>44560</v>
      </c>
      <c r="AA220" s="16">
        <v>43500000</v>
      </c>
      <c r="AB220" s="17">
        <v>0</v>
      </c>
      <c r="AC220" s="18">
        <f t="shared" si="3"/>
        <v>43500000</v>
      </c>
      <c r="AD220" s="31" t="s">
        <v>48</v>
      </c>
      <c r="AE220" s="9" t="s">
        <v>98</v>
      </c>
      <c r="AF220" s="8" t="s">
        <v>1112</v>
      </c>
      <c r="AG220" s="12" t="s">
        <v>1113</v>
      </c>
      <c r="AH220" s="12" t="s">
        <v>1114</v>
      </c>
      <c r="AI220" s="30">
        <v>20215420001683</v>
      </c>
    </row>
    <row r="221" spans="1:35" ht="15.75" x14ac:dyDescent="0.3">
      <c r="A221" s="7">
        <v>2022</v>
      </c>
      <c r="B221" s="7">
        <v>110</v>
      </c>
      <c r="C221" s="101" t="s">
        <v>35</v>
      </c>
      <c r="D221" s="15" t="s">
        <v>91</v>
      </c>
      <c r="E221" s="9" t="s">
        <v>66</v>
      </c>
      <c r="F221" s="8" t="s">
        <v>38</v>
      </c>
      <c r="G221" s="7" t="s">
        <v>39</v>
      </c>
      <c r="H221" s="8" t="s">
        <v>54</v>
      </c>
      <c r="I221" s="9" t="s">
        <v>1115</v>
      </c>
      <c r="J221" s="9" t="s">
        <v>1116</v>
      </c>
      <c r="K221" s="9" t="s">
        <v>1117</v>
      </c>
      <c r="L221" s="9" t="s">
        <v>1118</v>
      </c>
      <c r="M221" s="33">
        <v>79719940</v>
      </c>
      <c r="N221" s="8" t="s">
        <v>170</v>
      </c>
      <c r="O221" s="10">
        <v>44586</v>
      </c>
      <c r="P221" s="164">
        <v>6</v>
      </c>
      <c r="Q221" s="10">
        <v>44595</v>
      </c>
      <c r="R221" s="10">
        <v>44775</v>
      </c>
      <c r="S221" s="11" t="s">
        <v>46</v>
      </c>
      <c r="T221" s="11" t="s">
        <v>46</v>
      </c>
      <c r="U221" s="78" t="s">
        <v>46</v>
      </c>
      <c r="V221" s="7" t="s">
        <v>46</v>
      </c>
      <c r="W221" s="164">
        <v>6</v>
      </c>
      <c r="X221" s="7" t="s">
        <v>46</v>
      </c>
      <c r="Y221" s="7" t="s">
        <v>46</v>
      </c>
      <c r="Z221" s="11">
        <v>44775</v>
      </c>
      <c r="AA221" s="16">
        <v>33000000</v>
      </c>
      <c r="AB221" s="17">
        <v>0</v>
      </c>
      <c r="AC221" s="18">
        <f t="shared" si="3"/>
        <v>33000000</v>
      </c>
      <c r="AD221" s="196" t="s">
        <v>60</v>
      </c>
      <c r="AE221" s="79" t="s">
        <v>60</v>
      </c>
      <c r="AF221" s="8" t="s">
        <v>1119</v>
      </c>
      <c r="AG221" s="12" t="s">
        <v>100</v>
      </c>
      <c r="AH221" s="12" t="s">
        <v>101</v>
      </c>
      <c r="AI221" s="30" t="s">
        <v>102</v>
      </c>
    </row>
    <row r="222" spans="1:35" ht="15.75" x14ac:dyDescent="0.3">
      <c r="A222" s="7">
        <v>2021</v>
      </c>
      <c r="B222" s="7">
        <v>111</v>
      </c>
      <c r="C222" s="101" t="s">
        <v>35</v>
      </c>
      <c r="D222" s="15" t="s">
        <v>65</v>
      </c>
      <c r="E222" s="9" t="s">
        <v>66</v>
      </c>
      <c r="F222" s="8" t="s">
        <v>38</v>
      </c>
      <c r="G222" s="7" t="s">
        <v>39</v>
      </c>
      <c r="H222" s="8" t="s">
        <v>40</v>
      </c>
      <c r="I222" s="9" t="s">
        <v>1120</v>
      </c>
      <c r="J222" s="9" t="s">
        <v>1121</v>
      </c>
      <c r="K222" s="9" t="s">
        <v>1121</v>
      </c>
      <c r="L222" s="9" t="s">
        <v>1122</v>
      </c>
      <c r="M222" s="161">
        <v>52446455</v>
      </c>
      <c r="N222" s="8" t="s">
        <v>59</v>
      </c>
      <c r="O222" s="10">
        <v>44252</v>
      </c>
      <c r="P222" s="7" t="s">
        <v>642</v>
      </c>
      <c r="Q222" s="10">
        <v>44257</v>
      </c>
      <c r="R222" s="10">
        <v>44562</v>
      </c>
      <c r="S222" s="11" t="s">
        <v>46</v>
      </c>
      <c r="T222" s="11" t="s">
        <v>46</v>
      </c>
      <c r="U222" s="78" t="s">
        <v>46</v>
      </c>
      <c r="V222" s="7" t="s">
        <v>46</v>
      </c>
      <c r="W222" s="7"/>
      <c r="X222" s="7" t="s">
        <v>46</v>
      </c>
      <c r="Y222" s="7" t="s">
        <v>46</v>
      </c>
      <c r="Z222" s="11">
        <v>44562</v>
      </c>
      <c r="AA222" s="16">
        <v>25000000</v>
      </c>
      <c r="AB222" s="17">
        <v>0</v>
      </c>
      <c r="AC222" s="18">
        <f t="shared" si="3"/>
        <v>25000000</v>
      </c>
      <c r="AD222" s="31" t="s">
        <v>48</v>
      </c>
      <c r="AE222" s="9" t="s">
        <v>98</v>
      </c>
      <c r="AF222" s="8" t="s">
        <v>1123</v>
      </c>
      <c r="AG222" s="12" t="s">
        <v>564</v>
      </c>
      <c r="AH222" s="12" t="s">
        <v>90</v>
      </c>
      <c r="AI222" s="30">
        <v>20215420002443</v>
      </c>
    </row>
    <row r="223" spans="1:35" ht="15.75" x14ac:dyDescent="0.3">
      <c r="A223" s="7">
        <v>2022</v>
      </c>
      <c r="B223" s="7">
        <v>111</v>
      </c>
      <c r="C223" s="101" t="s">
        <v>35</v>
      </c>
      <c r="D223" s="15" t="s">
        <v>91</v>
      </c>
      <c r="E223" s="9" t="s">
        <v>66</v>
      </c>
      <c r="F223" s="8" t="s">
        <v>38</v>
      </c>
      <c r="G223" s="7" t="s">
        <v>39</v>
      </c>
      <c r="H223" s="8" t="s">
        <v>54</v>
      </c>
      <c r="I223" s="9" t="s">
        <v>1115</v>
      </c>
      <c r="J223" s="9" t="s">
        <v>1124</v>
      </c>
      <c r="K223" s="9" t="s">
        <v>1117</v>
      </c>
      <c r="L223" s="9" t="s">
        <v>1125</v>
      </c>
      <c r="M223" s="33">
        <v>52527997</v>
      </c>
      <c r="N223" s="8" t="s">
        <v>170</v>
      </c>
      <c r="O223" s="10">
        <v>44586</v>
      </c>
      <c r="P223" s="164">
        <v>6</v>
      </c>
      <c r="Q223" s="10">
        <v>44597</v>
      </c>
      <c r="R223" s="10">
        <v>44777</v>
      </c>
      <c r="S223" s="11" t="s">
        <v>46</v>
      </c>
      <c r="T223" s="11" t="s">
        <v>46</v>
      </c>
      <c r="U223" s="78" t="s">
        <v>46</v>
      </c>
      <c r="V223" s="7" t="s">
        <v>46</v>
      </c>
      <c r="W223" s="164">
        <v>6</v>
      </c>
      <c r="X223" s="7" t="s">
        <v>46</v>
      </c>
      <c r="Y223" s="7" t="s">
        <v>46</v>
      </c>
      <c r="Z223" s="11">
        <v>44777</v>
      </c>
      <c r="AA223" s="16">
        <v>33000000</v>
      </c>
      <c r="AB223" s="17">
        <v>0</v>
      </c>
      <c r="AC223" s="18">
        <f t="shared" si="3"/>
        <v>33000000</v>
      </c>
      <c r="AD223" s="196" t="s">
        <v>60</v>
      </c>
      <c r="AE223" s="79" t="s">
        <v>60</v>
      </c>
      <c r="AF223" s="8" t="s">
        <v>1119</v>
      </c>
      <c r="AG223" s="12" t="s">
        <v>100</v>
      </c>
      <c r="AH223" s="12" t="s">
        <v>101</v>
      </c>
      <c r="AI223" s="30" t="s">
        <v>102</v>
      </c>
    </row>
    <row r="224" spans="1:35" ht="15.75" x14ac:dyDescent="0.3">
      <c r="A224" s="7">
        <v>2021</v>
      </c>
      <c r="B224" s="7">
        <v>112</v>
      </c>
      <c r="C224" s="101" t="s">
        <v>35</v>
      </c>
      <c r="D224" s="15" t="s">
        <v>65</v>
      </c>
      <c r="E224" s="9" t="s">
        <v>66</v>
      </c>
      <c r="F224" s="8" t="s">
        <v>38</v>
      </c>
      <c r="G224" s="7" t="s">
        <v>39</v>
      </c>
      <c r="H224" s="8" t="s">
        <v>40</v>
      </c>
      <c r="I224" s="9" t="s">
        <v>1126</v>
      </c>
      <c r="J224" s="9" t="s">
        <v>1127</v>
      </c>
      <c r="K224" s="9" t="s">
        <v>1127</v>
      </c>
      <c r="L224" s="9" t="s">
        <v>1128</v>
      </c>
      <c r="M224" s="161">
        <v>1019129637</v>
      </c>
      <c r="N224" s="8" t="s">
        <v>165</v>
      </c>
      <c r="O224" s="10">
        <v>44270</v>
      </c>
      <c r="P224" s="7" t="s">
        <v>1129</v>
      </c>
      <c r="Q224" s="10">
        <v>44272</v>
      </c>
      <c r="R224" s="10">
        <v>44556</v>
      </c>
      <c r="S224" s="11">
        <v>44546</v>
      </c>
      <c r="T224" s="11" t="s">
        <v>1130</v>
      </c>
      <c r="U224" s="78">
        <v>1015431632</v>
      </c>
      <c r="V224" s="7" t="s">
        <v>1131</v>
      </c>
      <c r="W224" s="7"/>
      <c r="X224" s="7" t="s">
        <v>46</v>
      </c>
      <c r="Y224" s="7" t="s">
        <v>46</v>
      </c>
      <c r="Z224" s="11">
        <v>44575</v>
      </c>
      <c r="AA224" s="16">
        <v>38640000</v>
      </c>
      <c r="AB224" s="17">
        <v>2484000</v>
      </c>
      <c r="AC224" s="18">
        <f t="shared" si="3"/>
        <v>41124000</v>
      </c>
      <c r="AD224" s="31" t="s">
        <v>48</v>
      </c>
      <c r="AE224" s="9" t="s">
        <v>98</v>
      </c>
      <c r="AF224" s="8" t="s">
        <v>1132</v>
      </c>
      <c r="AG224" s="12" t="s">
        <v>330</v>
      </c>
      <c r="AH224" s="12" t="s">
        <v>1133</v>
      </c>
      <c r="AI224" s="30">
        <v>20215420002523</v>
      </c>
    </row>
    <row r="225" spans="1:35" ht="15.75" x14ac:dyDescent="0.3">
      <c r="A225" s="7">
        <v>2022</v>
      </c>
      <c r="B225" s="7">
        <v>112</v>
      </c>
      <c r="C225" s="101" t="s">
        <v>1134</v>
      </c>
      <c r="D225" s="15" t="s">
        <v>1135</v>
      </c>
      <c r="E225" s="9" t="s">
        <v>1136</v>
      </c>
      <c r="F225" s="8" t="s">
        <v>1137</v>
      </c>
      <c r="G225" s="7" t="s">
        <v>1138</v>
      </c>
      <c r="H225" s="8" t="s">
        <v>54</v>
      </c>
      <c r="I225" s="9" t="s">
        <v>1139</v>
      </c>
      <c r="J225" s="9" t="s">
        <v>1140</v>
      </c>
      <c r="K225" s="9" t="s">
        <v>1141</v>
      </c>
      <c r="L225" s="9" t="s">
        <v>1142</v>
      </c>
      <c r="M225" s="33">
        <v>899999115</v>
      </c>
      <c r="N225" s="8" t="s">
        <v>70</v>
      </c>
      <c r="O225" s="10">
        <v>44743</v>
      </c>
      <c r="P225" s="164">
        <v>12</v>
      </c>
      <c r="Q225" s="10">
        <v>44746</v>
      </c>
      <c r="R225" s="10">
        <v>45110</v>
      </c>
      <c r="S225" s="11" t="s">
        <v>46</v>
      </c>
      <c r="T225" s="11" t="s">
        <v>46</v>
      </c>
      <c r="U225" s="78" t="s">
        <v>46</v>
      </c>
      <c r="V225" s="7" t="s">
        <v>46</v>
      </c>
      <c r="W225" s="164">
        <v>12</v>
      </c>
      <c r="X225" s="7" t="s">
        <v>46</v>
      </c>
      <c r="Y225" s="7" t="s">
        <v>46</v>
      </c>
      <c r="Z225" s="11">
        <v>45110</v>
      </c>
      <c r="AA225" s="16">
        <v>16251192</v>
      </c>
      <c r="AB225" s="17"/>
      <c r="AC225" s="18">
        <f t="shared" si="3"/>
        <v>16251192</v>
      </c>
      <c r="AD225" s="31" t="s">
        <v>48</v>
      </c>
      <c r="AE225" s="79" t="s">
        <v>98</v>
      </c>
      <c r="AF225" s="8" t="s">
        <v>1143</v>
      </c>
      <c r="AG225" s="12" t="s">
        <v>160</v>
      </c>
      <c r="AH225" s="12" t="s">
        <v>156</v>
      </c>
      <c r="AI225" s="30" t="s">
        <v>1144</v>
      </c>
    </row>
    <row r="226" spans="1:35" ht="15.75" x14ac:dyDescent="0.3">
      <c r="A226" s="7">
        <v>2021</v>
      </c>
      <c r="B226" s="7">
        <v>113</v>
      </c>
      <c r="C226" s="101" t="s">
        <v>35</v>
      </c>
      <c r="D226" s="15" t="s">
        <v>65</v>
      </c>
      <c r="E226" s="9" t="s">
        <v>66</v>
      </c>
      <c r="F226" s="8" t="s">
        <v>38</v>
      </c>
      <c r="G226" s="7" t="s">
        <v>39</v>
      </c>
      <c r="H226" s="8" t="s">
        <v>40</v>
      </c>
      <c r="I226" s="9" t="s">
        <v>273</v>
      </c>
      <c r="J226" s="9" t="s">
        <v>1145</v>
      </c>
      <c r="K226" s="9" t="s">
        <v>1145</v>
      </c>
      <c r="L226" s="9" t="s">
        <v>1146</v>
      </c>
      <c r="M226" s="161">
        <v>1026587134</v>
      </c>
      <c r="N226" s="8" t="s">
        <v>250</v>
      </c>
      <c r="O226" s="10">
        <v>44253</v>
      </c>
      <c r="P226" s="7" t="s">
        <v>321</v>
      </c>
      <c r="Q226" s="10">
        <v>44256</v>
      </c>
      <c r="R226" s="10">
        <v>44408</v>
      </c>
      <c r="S226" s="11" t="s">
        <v>46</v>
      </c>
      <c r="T226" s="11" t="s">
        <v>46</v>
      </c>
      <c r="U226" s="78" t="s">
        <v>46</v>
      </c>
      <c r="V226" s="7" t="s">
        <v>46</v>
      </c>
      <c r="W226" s="7"/>
      <c r="X226" s="7" t="s">
        <v>46</v>
      </c>
      <c r="Y226" s="7" t="s">
        <v>46</v>
      </c>
      <c r="Z226" s="11">
        <v>44408</v>
      </c>
      <c r="AA226" s="16">
        <v>20500000</v>
      </c>
      <c r="AB226" s="17">
        <v>0</v>
      </c>
      <c r="AC226" s="18">
        <f t="shared" si="3"/>
        <v>20500000</v>
      </c>
      <c r="AD226" s="31" t="s">
        <v>48</v>
      </c>
      <c r="AE226" s="9" t="s">
        <v>98</v>
      </c>
      <c r="AF226" s="8" t="s">
        <v>1147</v>
      </c>
      <c r="AG226" s="12" t="s">
        <v>277</v>
      </c>
      <c r="AH226" s="12" t="s">
        <v>685</v>
      </c>
      <c r="AI226" s="30">
        <v>20215400000000</v>
      </c>
    </row>
    <row r="227" spans="1:35" ht="15.75" x14ac:dyDescent="0.3">
      <c r="A227" s="7">
        <v>2022</v>
      </c>
      <c r="B227" s="7">
        <v>113</v>
      </c>
      <c r="C227" s="101" t="s">
        <v>35</v>
      </c>
      <c r="D227" s="15" t="s">
        <v>91</v>
      </c>
      <c r="E227" s="9" t="s">
        <v>66</v>
      </c>
      <c r="F227" s="8" t="s">
        <v>38</v>
      </c>
      <c r="G227" s="7" t="s">
        <v>39</v>
      </c>
      <c r="H227" s="8" t="s">
        <v>54</v>
      </c>
      <c r="I227" s="9" t="s">
        <v>1115</v>
      </c>
      <c r="J227" s="9" t="s">
        <v>1148</v>
      </c>
      <c r="K227" s="9" t="s">
        <v>1117</v>
      </c>
      <c r="L227" s="9" t="s">
        <v>1149</v>
      </c>
      <c r="M227" s="33">
        <v>19221558</v>
      </c>
      <c r="N227" s="8" t="s">
        <v>170</v>
      </c>
      <c r="O227" s="10">
        <v>44586</v>
      </c>
      <c r="P227" s="164">
        <v>6</v>
      </c>
      <c r="Q227" s="10">
        <v>44595</v>
      </c>
      <c r="R227" s="10">
        <v>44775</v>
      </c>
      <c r="S227" s="11" t="s">
        <v>46</v>
      </c>
      <c r="T227" s="11" t="s">
        <v>46</v>
      </c>
      <c r="U227" s="78" t="s">
        <v>46</v>
      </c>
      <c r="V227" s="7" t="s">
        <v>46</v>
      </c>
      <c r="W227" s="164">
        <v>6</v>
      </c>
      <c r="X227" s="7" t="s">
        <v>46</v>
      </c>
      <c r="Y227" s="7" t="s">
        <v>46</v>
      </c>
      <c r="Z227" s="11">
        <v>44775</v>
      </c>
      <c r="AA227" s="16">
        <v>33000000</v>
      </c>
      <c r="AB227" s="17">
        <v>0</v>
      </c>
      <c r="AC227" s="18">
        <f t="shared" si="3"/>
        <v>33000000</v>
      </c>
      <c r="AD227" s="196" t="s">
        <v>60</v>
      </c>
      <c r="AE227" s="79" t="s">
        <v>60</v>
      </c>
      <c r="AF227" s="8" t="s">
        <v>1119</v>
      </c>
      <c r="AG227" s="12" t="s">
        <v>100</v>
      </c>
      <c r="AH227" s="12" t="s">
        <v>101</v>
      </c>
      <c r="AI227" s="30" t="s">
        <v>102</v>
      </c>
    </row>
    <row r="228" spans="1:35" ht="15.75" x14ac:dyDescent="0.3">
      <c r="A228" s="7">
        <v>2021</v>
      </c>
      <c r="B228" s="7">
        <v>114</v>
      </c>
      <c r="C228" s="101" t="s">
        <v>35</v>
      </c>
      <c r="D228" s="15" t="s">
        <v>65</v>
      </c>
      <c r="E228" s="9" t="s">
        <v>66</v>
      </c>
      <c r="F228" s="8" t="s">
        <v>38</v>
      </c>
      <c r="G228" s="7" t="s">
        <v>39</v>
      </c>
      <c r="H228" s="8" t="s">
        <v>40</v>
      </c>
      <c r="I228" s="9" t="s">
        <v>1150</v>
      </c>
      <c r="J228" s="9" t="s">
        <v>1151</v>
      </c>
      <c r="K228" s="9" t="s">
        <v>1151</v>
      </c>
      <c r="L228" s="9" t="s">
        <v>1082</v>
      </c>
      <c r="M228" s="161">
        <v>19462315</v>
      </c>
      <c r="N228" s="8" t="s">
        <v>250</v>
      </c>
      <c r="O228" s="10">
        <v>44253</v>
      </c>
      <c r="P228" s="7" t="s">
        <v>642</v>
      </c>
      <c r="Q228" s="10">
        <v>44256</v>
      </c>
      <c r="R228" s="10">
        <v>44560</v>
      </c>
      <c r="S228" s="11" t="s">
        <v>46</v>
      </c>
      <c r="T228" s="11" t="s">
        <v>46</v>
      </c>
      <c r="U228" s="78" t="s">
        <v>46</v>
      </c>
      <c r="V228" s="7" t="s">
        <v>46</v>
      </c>
      <c r="W228" s="7"/>
      <c r="X228" s="7" t="s">
        <v>46</v>
      </c>
      <c r="Y228" s="7" t="s">
        <v>46</v>
      </c>
      <c r="Z228" s="11">
        <v>44560</v>
      </c>
      <c r="AA228" s="16">
        <v>70000000</v>
      </c>
      <c r="AB228" s="17">
        <v>0</v>
      </c>
      <c r="AC228" s="18">
        <f t="shared" si="3"/>
        <v>70000000</v>
      </c>
      <c r="AD228" s="31" t="s">
        <v>48</v>
      </c>
      <c r="AE228" s="9" t="s">
        <v>98</v>
      </c>
      <c r="AF228" s="8" t="s">
        <v>1152</v>
      </c>
      <c r="AG228" s="12" t="s">
        <v>62</v>
      </c>
      <c r="AH228" s="12" t="s">
        <v>63</v>
      </c>
      <c r="AI228" s="30">
        <v>20215420002033</v>
      </c>
    </row>
    <row r="229" spans="1:35" ht="15.75" x14ac:dyDescent="0.3">
      <c r="A229" s="7">
        <v>2022</v>
      </c>
      <c r="B229" s="7">
        <v>114</v>
      </c>
      <c r="C229" s="101" t="s">
        <v>35</v>
      </c>
      <c r="D229" s="15" t="s">
        <v>91</v>
      </c>
      <c r="E229" s="9" t="s">
        <v>66</v>
      </c>
      <c r="F229" s="8" t="s">
        <v>38</v>
      </c>
      <c r="G229" s="7" t="s">
        <v>39</v>
      </c>
      <c r="H229" s="8" t="s">
        <v>54</v>
      </c>
      <c r="I229" s="9" t="s">
        <v>1115</v>
      </c>
      <c r="J229" s="9" t="s">
        <v>1153</v>
      </c>
      <c r="K229" s="9" t="s">
        <v>1117</v>
      </c>
      <c r="L229" s="9" t="s">
        <v>1154</v>
      </c>
      <c r="M229" s="33">
        <v>79378456</v>
      </c>
      <c r="N229" s="8" t="s">
        <v>170</v>
      </c>
      <c r="O229" s="10">
        <v>44586</v>
      </c>
      <c r="P229" s="164">
        <v>6</v>
      </c>
      <c r="Q229" s="10">
        <v>44595</v>
      </c>
      <c r="R229" s="10">
        <v>44775</v>
      </c>
      <c r="S229" s="11" t="s">
        <v>46</v>
      </c>
      <c r="T229" s="11" t="s">
        <v>46</v>
      </c>
      <c r="U229" s="78" t="s">
        <v>46</v>
      </c>
      <c r="V229" s="7" t="s">
        <v>46</v>
      </c>
      <c r="W229" s="164">
        <v>6</v>
      </c>
      <c r="X229" s="7" t="s">
        <v>46</v>
      </c>
      <c r="Y229" s="7" t="s">
        <v>46</v>
      </c>
      <c r="Z229" s="11">
        <v>44775</v>
      </c>
      <c r="AA229" s="16">
        <v>33000000</v>
      </c>
      <c r="AB229" s="17">
        <v>0</v>
      </c>
      <c r="AC229" s="18">
        <f t="shared" si="3"/>
        <v>33000000</v>
      </c>
      <c r="AD229" s="196" t="s">
        <v>60</v>
      </c>
      <c r="AE229" s="79" t="s">
        <v>60</v>
      </c>
      <c r="AF229" s="8" t="s">
        <v>1119</v>
      </c>
      <c r="AG229" s="12" t="s">
        <v>100</v>
      </c>
      <c r="AH229" s="12" t="s">
        <v>101</v>
      </c>
      <c r="AI229" s="30" t="s">
        <v>102</v>
      </c>
    </row>
    <row r="230" spans="1:35" ht="15.75" x14ac:dyDescent="0.3">
      <c r="A230" s="7">
        <v>2021</v>
      </c>
      <c r="B230" s="7">
        <v>115</v>
      </c>
      <c r="C230" s="101" t="s">
        <v>35</v>
      </c>
      <c r="D230" s="15" t="s">
        <v>410</v>
      </c>
      <c r="E230" s="9" t="s">
        <v>411</v>
      </c>
      <c r="F230" s="8" t="s">
        <v>38</v>
      </c>
      <c r="G230" s="7" t="s">
        <v>39</v>
      </c>
      <c r="H230" s="8" t="s">
        <v>40</v>
      </c>
      <c r="I230" s="9" t="s">
        <v>1155</v>
      </c>
      <c r="J230" s="9" t="s">
        <v>1156</v>
      </c>
      <c r="K230" s="9" t="s">
        <v>1156</v>
      </c>
      <c r="L230" s="9" t="s">
        <v>799</v>
      </c>
      <c r="M230" s="161">
        <v>1023943024</v>
      </c>
      <c r="N230" s="8" t="s">
        <v>250</v>
      </c>
      <c r="O230" s="10">
        <v>44301</v>
      </c>
      <c r="P230" s="7" t="s">
        <v>321</v>
      </c>
      <c r="Q230" s="10">
        <v>44302</v>
      </c>
      <c r="R230" s="10">
        <v>44454</v>
      </c>
      <c r="S230" s="11" t="s">
        <v>46</v>
      </c>
      <c r="T230" s="11" t="s">
        <v>46</v>
      </c>
      <c r="U230" s="78" t="s">
        <v>46</v>
      </c>
      <c r="V230" s="7" t="s">
        <v>46</v>
      </c>
      <c r="W230" s="7"/>
      <c r="X230" s="7" t="s">
        <v>46</v>
      </c>
      <c r="Y230" s="7" t="s">
        <v>46</v>
      </c>
      <c r="Z230" s="11">
        <v>44454</v>
      </c>
      <c r="AA230" s="16">
        <v>18000000</v>
      </c>
      <c r="AB230" s="17">
        <v>0</v>
      </c>
      <c r="AC230" s="18">
        <f t="shared" si="3"/>
        <v>18000000</v>
      </c>
      <c r="AD230" s="31" t="s">
        <v>48</v>
      </c>
      <c r="AE230" s="9" t="s">
        <v>98</v>
      </c>
      <c r="AF230" s="8" t="s">
        <v>1157</v>
      </c>
      <c r="AG230" s="12" t="s">
        <v>266</v>
      </c>
      <c r="AH230" s="12" t="s">
        <v>267</v>
      </c>
      <c r="AI230" s="30">
        <v>20215420003103</v>
      </c>
    </row>
    <row r="231" spans="1:35" ht="15.75" x14ac:dyDescent="0.3">
      <c r="A231" s="7">
        <v>2022</v>
      </c>
      <c r="B231" s="7">
        <v>115</v>
      </c>
      <c r="C231" s="101" t="s">
        <v>35</v>
      </c>
      <c r="D231" s="15" t="s">
        <v>91</v>
      </c>
      <c r="E231" s="9" t="s">
        <v>66</v>
      </c>
      <c r="F231" s="8" t="s">
        <v>38</v>
      </c>
      <c r="G231" s="7" t="s">
        <v>39</v>
      </c>
      <c r="H231" s="8" t="s">
        <v>54</v>
      </c>
      <c r="I231" s="9" t="s">
        <v>1115</v>
      </c>
      <c r="J231" s="9" t="s">
        <v>1158</v>
      </c>
      <c r="K231" s="9" t="s">
        <v>1117</v>
      </c>
      <c r="L231" s="9" t="s">
        <v>1159</v>
      </c>
      <c r="M231" s="33">
        <v>79611143</v>
      </c>
      <c r="N231" s="8" t="s">
        <v>170</v>
      </c>
      <c r="O231" s="10">
        <v>44586</v>
      </c>
      <c r="P231" s="164">
        <v>6</v>
      </c>
      <c r="Q231" s="10">
        <v>44589</v>
      </c>
      <c r="R231" s="10">
        <v>44769</v>
      </c>
      <c r="S231" s="11">
        <v>44747</v>
      </c>
      <c r="T231" s="11" t="s">
        <v>1160</v>
      </c>
      <c r="U231" s="78">
        <v>19456366</v>
      </c>
      <c r="V231" s="7" t="s">
        <v>46</v>
      </c>
      <c r="W231" s="164">
        <v>6</v>
      </c>
      <c r="X231" s="7" t="s">
        <v>46</v>
      </c>
      <c r="Y231" s="7" t="s">
        <v>46</v>
      </c>
      <c r="Z231" s="11">
        <v>44769</v>
      </c>
      <c r="AA231" s="16">
        <v>33000000</v>
      </c>
      <c r="AB231" s="17">
        <v>0</v>
      </c>
      <c r="AC231" s="18">
        <f t="shared" si="3"/>
        <v>33000000</v>
      </c>
      <c r="AD231" s="31" t="s">
        <v>48</v>
      </c>
      <c r="AE231" s="79" t="s">
        <v>87</v>
      </c>
      <c r="AF231" s="8" t="s">
        <v>1119</v>
      </c>
      <c r="AG231" s="12" t="s">
        <v>100</v>
      </c>
      <c r="AH231" s="12" t="s">
        <v>101</v>
      </c>
      <c r="AI231" s="30" t="s">
        <v>102</v>
      </c>
    </row>
    <row r="232" spans="1:35" ht="15.75" x14ac:dyDescent="0.3">
      <c r="A232" s="7">
        <v>2021</v>
      </c>
      <c r="B232" s="7">
        <v>116</v>
      </c>
      <c r="C232" s="101" t="s">
        <v>35</v>
      </c>
      <c r="D232" s="15" t="s">
        <v>410</v>
      </c>
      <c r="E232" s="9" t="s">
        <v>411</v>
      </c>
      <c r="F232" s="8" t="s">
        <v>38</v>
      </c>
      <c r="G232" s="7" t="s">
        <v>39</v>
      </c>
      <c r="H232" s="8" t="s">
        <v>40</v>
      </c>
      <c r="I232" s="9" t="s">
        <v>412</v>
      </c>
      <c r="J232" s="9" t="s">
        <v>1161</v>
      </c>
      <c r="K232" s="9" t="s">
        <v>1161</v>
      </c>
      <c r="L232" s="9" t="s">
        <v>1162</v>
      </c>
      <c r="M232" s="161">
        <v>1023977736</v>
      </c>
      <c r="N232" s="8" t="s">
        <v>165</v>
      </c>
      <c r="O232" s="10">
        <v>44253</v>
      </c>
      <c r="P232" s="7" t="s">
        <v>321</v>
      </c>
      <c r="Q232" s="10">
        <v>44264</v>
      </c>
      <c r="R232" s="10">
        <v>44416</v>
      </c>
      <c r="S232" s="11" t="s">
        <v>46</v>
      </c>
      <c r="T232" s="11" t="s">
        <v>46</v>
      </c>
      <c r="U232" s="78" t="s">
        <v>46</v>
      </c>
      <c r="V232" s="7" t="s">
        <v>46</v>
      </c>
      <c r="W232" s="7"/>
      <c r="X232" s="7" t="s">
        <v>46</v>
      </c>
      <c r="Y232" s="7" t="s">
        <v>46</v>
      </c>
      <c r="Z232" s="11">
        <v>44416</v>
      </c>
      <c r="AA232" s="16">
        <v>12400000</v>
      </c>
      <c r="AB232" s="17">
        <v>0</v>
      </c>
      <c r="AC232" s="18">
        <f t="shared" si="3"/>
        <v>12400000</v>
      </c>
      <c r="AD232" s="31" t="s">
        <v>48</v>
      </c>
      <c r="AE232" s="9" t="s">
        <v>98</v>
      </c>
      <c r="AF232" s="8" t="s">
        <v>1163</v>
      </c>
      <c r="AG232" s="12" t="s">
        <v>266</v>
      </c>
      <c r="AH232" s="12" t="s">
        <v>264</v>
      </c>
      <c r="AI232" s="30">
        <v>20215400000000</v>
      </c>
    </row>
    <row r="233" spans="1:35" ht="15.75" x14ac:dyDescent="0.3">
      <c r="A233" s="7">
        <v>2022</v>
      </c>
      <c r="B233" s="7">
        <v>116</v>
      </c>
      <c r="C233" s="101" t="s">
        <v>35</v>
      </c>
      <c r="D233" s="15" t="s">
        <v>1164</v>
      </c>
      <c r="E233" s="9" t="s">
        <v>1165</v>
      </c>
      <c r="F233" s="8" t="s">
        <v>38</v>
      </c>
      <c r="G233" s="7" t="s">
        <v>39</v>
      </c>
      <c r="H233" s="8" t="s">
        <v>54</v>
      </c>
      <c r="I233" s="9" t="s">
        <v>1166</v>
      </c>
      <c r="J233" s="9" t="s">
        <v>1167</v>
      </c>
      <c r="K233" s="9" t="s">
        <v>1168</v>
      </c>
      <c r="L233" s="9" t="s">
        <v>1169</v>
      </c>
      <c r="M233" s="33">
        <v>1023869235</v>
      </c>
      <c r="N233" s="8" t="s">
        <v>270</v>
      </c>
      <c r="O233" s="10">
        <v>44587</v>
      </c>
      <c r="P233" s="164">
        <v>11</v>
      </c>
      <c r="Q233" s="10">
        <v>44597</v>
      </c>
      <c r="R233" s="10">
        <v>44930</v>
      </c>
      <c r="S233" s="11" t="s">
        <v>46</v>
      </c>
      <c r="T233" s="11" t="s">
        <v>46</v>
      </c>
      <c r="U233" s="78" t="s">
        <v>46</v>
      </c>
      <c r="V233" s="7" t="s">
        <v>46</v>
      </c>
      <c r="W233" s="164">
        <v>11</v>
      </c>
      <c r="X233" s="7" t="s">
        <v>46</v>
      </c>
      <c r="Y233" s="7" t="s">
        <v>46</v>
      </c>
      <c r="Z233" s="11">
        <v>44775</v>
      </c>
      <c r="AA233" s="16">
        <v>77583000</v>
      </c>
      <c r="AB233" s="17">
        <v>0</v>
      </c>
      <c r="AC233" s="18">
        <f t="shared" si="3"/>
        <v>77583000</v>
      </c>
      <c r="AD233" s="31" t="s">
        <v>48</v>
      </c>
      <c r="AE233" s="79" t="s">
        <v>48</v>
      </c>
      <c r="AF233" s="8" t="s">
        <v>1170</v>
      </c>
      <c r="AG233" s="12" t="s">
        <v>1171</v>
      </c>
      <c r="AH233" s="12" t="s">
        <v>71</v>
      </c>
      <c r="AI233" s="30" t="s">
        <v>1172</v>
      </c>
    </row>
    <row r="234" spans="1:35" ht="15.75" x14ac:dyDescent="0.3">
      <c r="A234" s="7">
        <v>2021</v>
      </c>
      <c r="B234" s="7">
        <v>117</v>
      </c>
      <c r="C234" s="101" t="s">
        <v>35</v>
      </c>
      <c r="D234" s="15" t="s">
        <v>65</v>
      </c>
      <c r="E234" s="9" t="s">
        <v>66</v>
      </c>
      <c r="F234" s="8" t="s">
        <v>38</v>
      </c>
      <c r="G234" s="7" t="s">
        <v>39</v>
      </c>
      <c r="H234" s="8" t="s">
        <v>40</v>
      </c>
      <c r="I234" s="9" t="s">
        <v>1173</v>
      </c>
      <c r="J234" s="9" t="s">
        <v>1174</v>
      </c>
      <c r="K234" s="9" t="s">
        <v>1174</v>
      </c>
      <c r="L234" s="9" t="s">
        <v>1175</v>
      </c>
      <c r="M234" s="161">
        <v>1033701888</v>
      </c>
      <c r="N234" s="8" t="s">
        <v>70</v>
      </c>
      <c r="O234" s="10">
        <v>44252</v>
      </c>
      <c r="P234" s="7" t="s">
        <v>642</v>
      </c>
      <c r="Q234" s="10">
        <v>44256</v>
      </c>
      <c r="R234" s="10">
        <v>44560</v>
      </c>
      <c r="S234" s="11" t="s">
        <v>46</v>
      </c>
      <c r="T234" s="11" t="s">
        <v>46</v>
      </c>
      <c r="U234" s="78" t="s">
        <v>46</v>
      </c>
      <c r="V234" s="7" t="s">
        <v>46</v>
      </c>
      <c r="W234" s="7"/>
      <c r="X234" s="7" t="s">
        <v>46</v>
      </c>
      <c r="Y234" s="7" t="s">
        <v>46</v>
      </c>
      <c r="Z234" s="11">
        <v>44560</v>
      </c>
      <c r="AA234" s="16">
        <v>43000000</v>
      </c>
      <c r="AB234" s="17">
        <v>0</v>
      </c>
      <c r="AC234" s="18">
        <f t="shared" si="3"/>
        <v>43000000</v>
      </c>
      <c r="AD234" s="31" t="s">
        <v>48</v>
      </c>
      <c r="AE234" s="9" t="s">
        <v>98</v>
      </c>
      <c r="AF234" s="8" t="s">
        <v>1176</v>
      </c>
      <c r="AG234" s="12" t="s">
        <v>1113</v>
      </c>
      <c r="AH234" s="12" t="s">
        <v>1111</v>
      </c>
      <c r="AI234" s="30">
        <v>20215420002053</v>
      </c>
    </row>
    <row r="235" spans="1:35" ht="15.75" x14ac:dyDescent="0.3">
      <c r="A235" s="7">
        <v>2022</v>
      </c>
      <c r="B235" s="7">
        <v>117</v>
      </c>
      <c r="C235" s="101" t="s">
        <v>35</v>
      </c>
      <c r="D235" s="15" t="s">
        <v>410</v>
      </c>
      <c r="E235" s="9" t="s">
        <v>656</v>
      </c>
      <c r="F235" s="8" t="s">
        <v>38</v>
      </c>
      <c r="G235" s="7" t="s">
        <v>39</v>
      </c>
      <c r="H235" s="8" t="s">
        <v>54</v>
      </c>
      <c r="I235" s="9" t="s">
        <v>1177</v>
      </c>
      <c r="J235" s="9" t="s">
        <v>1178</v>
      </c>
      <c r="K235" s="9" t="s">
        <v>1179</v>
      </c>
      <c r="L235" s="9" t="s">
        <v>1180</v>
      </c>
      <c r="M235" s="33">
        <v>66932552</v>
      </c>
      <c r="N235" s="8" t="s">
        <v>170</v>
      </c>
      <c r="O235" s="10">
        <v>44586</v>
      </c>
      <c r="P235" s="164">
        <v>11</v>
      </c>
      <c r="Q235" s="10">
        <v>44596</v>
      </c>
      <c r="R235" s="10">
        <v>44929</v>
      </c>
      <c r="S235" s="11" t="s">
        <v>46</v>
      </c>
      <c r="T235" s="11" t="s">
        <v>46</v>
      </c>
      <c r="U235" s="78" t="s">
        <v>46</v>
      </c>
      <c r="V235" s="7" t="s">
        <v>46</v>
      </c>
      <c r="W235" s="164">
        <v>11</v>
      </c>
      <c r="X235" s="7" t="s">
        <v>46</v>
      </c>
      <c r="Y235" s="7" t="s">
        <v>46</v>
      </c>
      <c r="Z235" s="11">
        <v>44929</v>
      </c>
      <c r="AA235" s="16">
        <v>60500000</v>
      </c>
      <c r="AB235" s="17"/>
      <c r="AC235" s="18">
        <f t="shared" si="3"/>
        <v>60500000</v>
      </c>
      <c r="AD235" s="196" t="s">
        <v>60</v>
      </c>
      <c r="AE235" s="79" t="s">
        <v>60</v>
      </c>
      <c r="AF235" s="8" t="s">
        <v>1181</v>
      </c>
      <c r="AG235" s="12" t="s">
        <v>266</v>
      </c>
      <c r="AH235" s="12" t="s">
        <v>264</v>
      </c>
      <c r="AI235" s="30" t="s">
        <v>1042</v>
      </c>
    </row>
    <row r="236" spans="1:35" ht="15.75" x14ac:dyDescent="0.3">
      <c r="A236" s="7">
        <v>2021</v>
      </c>
      <c r="B236" s="7">
        <v>118</v>
      </c>
      <c r="C236" s="101" t="s">
        <v>35</v>
      </c>
      <c r="D236" s="15" t="s">
        <v>410</v>
      </c>
      <c r="E236" s="9" t="s">
        <v>411</v>
      </c>
      <c r="F236" s="8" t="s">
        <v>38</v>
      </c>
      <c r="G236" s="7" t="s">
        <v>39</v>
      </c>
      <c r="H236" s="8" t="s">
        <v>40</v>
      </c>
      <c r="I236" s="9" t="s">
        <v>1182</v>
      </c>
      <c r="J236" s="9" t="s">
        <v>1183</v>
      </c>
      <c r="K236" s="9" t="s">
        <v>1183</v>
      </c>
      <c r="L236" s="9" t="s">
        <v>1184</v>
      </c>
      <c r="M236" s="161">
        <v>1049615846</v>
      </c>
      <c r="N236" s="8" t="s">
        <v>250</v>
      </c>
      <c r="O236" s="10">
        <v>44301</v>
      </c>
      <c r="P236" s="7" t="s">
        <v>1185</v>
      </c>
      <c r="Q236" s="10">
        <v>44302</v>
      </c>
      <c r="R236" s="10">
        <v>44560</v>
      </c>
      <c r="S236" s="11" t="s">
        <v>46</v>
      </c>
      <c r="T236" s="11" t="s">
        <v>46</v>
      </c>
      <c r="U236" s="78" t="s">
        <v>46</v>
      </c>
      <c r="V236" s="7" t="s">
        <v>46</v>
      </c>
      <c r="W236" s="7"/>
      <c r="X236" s="7" t="s">
        <v>46</v>
      </c>
      <c r="Y236" s="7" t="s">
        <v>46</v>
      </c>
      <c r="Z236" s="11">
        <v>44560</v>
      </c>
      <c r="AA236" s="16">
        <v>30600000</v>
      </c>
      <c r="AB236" s="17">
        <v>0</v>
      </c>
      <c r="AC236" s="18">
        <f t="shared" si="3"/>
        <v>30600000</v>
      </c>
      <c r="AD236" s="31" t="s">
        <v>48</v>
      </c>
      <c r="AE236" s="9" t="s">
        <v>98</v>
      </c>
      <c r="AF236" s="8" t="s">
        <v>1186</v>
      </c>
      <c r="AG236" s="12" t="s">
        <v>266</v>
      </c>
      <c r="AH236" s="12" t="s">
        <v>264</v>
      </c>
      <c r="AI236" s="30">
        <v>20215420003103</v>
      </c>
    </row>
    <row r="237" spans="1:35" ht="15.75" x14ac:dyDescent="0.3">
      <c r="A237" s="7">
        <v>2022</v>
      </c>
      <c r="B237" s="7">
        <v>118</v>
      </c>
      <c r="C237" s="101" t="s">
        <v>35</v>
      </c>
      <c r="D237" s="15" t="s">
        <v>410</v>
      </c>
      <c r="E237" s="9" t="s">
        <v>656</v>
      </c>
      <c r="F237" s="8" t="s">
        <v>38</v>
      </c>
      <c r="G237" s="7" t="s">
        <v>39</v>
      </c>
      <c r="H237" s="8" t="s">
        <v>54</v>
      </c>
      <c r="I237" s="9" t="s">
        <v>1071</v>
      </c>
      <c r="J237" s="9" t="s">
        <v>1187</v>
      </c>
      <c r="K237" s="9" t="s">
        <v>1073</v>
      </c>
      <c r="L237" s="9" t="s">
        <v>1188</v>
      </c>
      <c r="M237" s="33">
        <v>1136889669</v>
      </c>
      <c r="N237" s="8" t="s">
        <v>170</v>
      </c>
      <c r="O237" s="10">
        <v>44589</v>
      </c>
      <c r="P237" s="164">
        <v>8</v>
      </c>
      <c r="Q237" s="10">
        <v>44596</v>
      </c>
      <c r="R237" s="10">
        <v>44837</v>
      </c>
      <c r="S237" s="11" t="s">
        <v>46</v>
      </c>
      <c r="T237" s="11" t="s">
        <v>46</v>
      </c>
      <c r="U237" s="78" t="s">
        <v>46</v>
      </c>
      <c r="V237" s="7" t="s">
        <v>46</v>
      </c>
      <c r="W237" s="164">
        <v>8</v>
      </c>
      <c r="X237" s="7">
        <v>44813</v>
      </c>
      <c r="Y237" s="7">
        <v>44831</v>
      </c>
      <c r="Z237" s="11">
        <v>44857</v>
      </c>
      <c r="AA237" s="16">
        <v>20800000</v>
      </c>
      <c r="AB237" s="17">
        <v>0</v>
      </c>
      <c r="AC237" s="18">
        <f t="shared" si="3"/>
        <v>20800000</v>
      </c>
      <c r="AD237" s="196" t="s">
        <v>60</v>
      </c>
      <c r="AE237" s="79" t="s">
        <v>60</v>
      </c>
      <c r="AF237" s="8" t="s">
        <v>1075</v>
      </c>
      <c r="AG237" s="12" t="s">
        <v>266</v>
      </c>
      <c r="AH237" s="12" t="s">
        <v>264</v>
      </c>
      <c r="AI237" s="30" t="s">
        <v>1042</v>
      </c>
    </row>
    <row r="238" spans="1:35" ht="15.75" x14ac:dyDescent="0.3">
      <c r="A238" s="7">
        <v>2021</v>
      </c>
      <c r="B238" s="7">
        <v>119</v>
      </c>
      <c r="C238" s="101" t="s">
        <v>35</v>
      </c>
      <c r="D238" s="15" t="s">
        <v>403</v>
      </c>
      <c r="E238" s="9" t="s">
        <v>404</v>
      </c>
      <c r="F238" s="8" t="s">
        <v>38</v>
      </c>
      <c r="G238" s="7" t="s">
        <v>39</v>
      </c>
      <c r="H238" s="8" t="s">
        <v>40</v>
      </c>
      <c r="I238" s="9" t="s">
        <v>1189</v>
      </c>
      <c r="J238" s="9" t="s">
        <v>1190</v>
      </c>
      <c r="K238" s="9" t="s">
        <v>1190</v>
      </c>
      <c r="L238" s="9" t="s">
        <v>1191</v>
      </c>
      <c r="M238" s="161">
        <v>11338887</v>
      </c>
      <c r="N238" s="8" t="s">
        <v>118</v>
      </c>
      <c r="O238" s="10">
        <v>44256</v>
      </c>
      <c r="P238" s="7" t="s">
        <v>642</v>
      </c>
      <c r="Q238" s="10">
        <v>44257</v>
      </c>
      <c r="R238" s="10">
        <v>44575</v>
      </c>
      <c r="S238" s="11" t="s">
        <v>46</v>
      </c>
      <c r="T238" s="11" t="s">
        <v>46</v>
      </c>
      <c r="U238" s="78" t="s">
        <v>46</v>
      </c>
      <c r="V238" s="7" t="s">
        <v>188</v>
      </c>
      <c r="W238" s="7"/>
      <c r="X238" s="7" t="s">
        <v>46</v>
      </c>
      <c r="Y238" s="7" t="s">
        <v>46</v>
      </c>
      <c r="Z238" s="11">
        <v>44575</v>
      </c>
      <c r="AA238" s="16">
        <v>45000000</v>
      </c>
      <c r="AB238" s="17">
        <v>1950000</v>
      </c>
      <c r="AC238" s="18">
        <f t="shared" si="3"/>
        <v>46950000</v>
      </c>
      <c r="AD238" s="31" t="s">
        <v>48</v>
      </c>
      <c r="AE238" s="9" t="s">
        <v>98</v>
      </c>
      <c r="AF238" s="8" t="s">
        <v>1192</v>
      </c>
      <c r="AG238" s="12" t="s">
        <v>390</v>
      </c>
      <c r="AH238" s="12" t="s">
        <v>407</v>
      </c>
      <c r="AI238" s="30">
        <v>20215420001993</v>
      </c>
    </row>
    <row r="239" spans="1:35" ht="15.75" x14ac:dyDescent="0.3">
      <c r="A239" s="7">
        <v>2022</v>
      </c>
      <c r="B239" s="7">
        <v>119</v>
      </c>
      <c r="C239" s="101" t="s">
        <v>35</v>
      </c>
      <c r="D239" s="15" t="s">
        <v>91</v>
      </c>
      <c r="E239" s="9" t="s">
        <v>66</v>
      </c>
      <c r="F239" s="8" t="s">
        <v>38</v>
      </c>
      <c r="G239" s="7" t="s">
        <v>39</v>
      </c>
      <c r="H239" s="8" t="s">
        <v>54</v>
      </c>
      <c r="I239" s="9" t="s">
        <v>1193</v>
      </c>
      <c r="J239" s="9" t="s">
        <v>1194</v>
      </c>
      <c r="K239" s="9" t="s">
        <v>1195</v>
      </c>
      <c r="L239" s="9" t="s">
        <v>1196</v>
      </c>
      <c r="M239" s="33">
        <v>1032491655</v>
      </c>
      <c r="N239" s="8" t="s">
        <v>299</v>
      </c>
      <c r="O239" s="10">
        <v>44588</v>
      </c>
      <c r="P239" s="164">
        <v>8</v>
      </c>
      <c r="Q239" s="10">
        <v>44594</v>
      </c>
      <c r="R239" s="10">
        <v>44835</v>
      </c>
      <c r="S239" s="11" t="s">
        <v>46</v>
      </c>
      <c r="T239" s="11" t="s">
        <v>46</v>
      </c>
      <c r="U239" s="78" t="s">
        <v>46</v>
      </c>
      <c r="V239" s="7" t="s">
        <v>46</v>
      </c>
      <c r="W239" s="164">
        <v>8</v>
      </c>
      <c r="X239" s="7" t="s">
        <v>46</v>
      </c>
      <c r="Y239" s="7" t="s">
        <v>46</v>
      </c>
      <c r="Z239" s="11">
        <v>44835</v>
      </c>
      <c r="AA239" s="16">
        <v>25448000</v>
      </c>
      <c r="AB239" s="17">
        <v>0</v>
      </c>
      <c r="AC239" s="18">
        <f t="shared" si="3"/>
        <v>25448000</v>
      </c>
      <c r="AD239" s="196" t="s">
        <v>60</v>
      </c>
      <c r="AE239" s="79" t="s">
        <v>60</v>
      </c>
      <c r="AF239" s="8" t="s">
        <v>1197</v>
      </c>
      <c r="AG239" s="12" t="s">
        <v>207</v>
      </c>
      <c r="AH239" s="12" t="s">
        <v>205</v>
      </c>
      <c r="AI239" s="30" t="s">
        <v>1198</v>
      </c>
    </row>
    <row r="240" spans="1:35" ht="15.75" x14ac:dyDescent="0.3">
      <c r="A240" s="7">
        <v>2021</v>
      </c>
      <c r="B240" s="7">
        <v>120</v>
      </c>
      <c r="C240" s="101" t="s">
        <v>35</v>
      </c>
      <c r="D240" s="15" t="s">
        <v>403</v>
      </c>
      <c r="E240" s="9" t="s">
        <v>404</v>
      </c>
      <c r="F240" s="8" t="s">
        <v>38</v>
      </c>
      <c r="G240" s="7" t="s">
        <v>39</v>
      </c>
      <c r="H240" s="8" t="s">
        <v>40</v>
      </c>
      <c r="I240" s="9" t="s">
        <v>1199</v>
      </c>
      <c r="J240" s="9" t="s">
        <v>1200</v>
      </c>
      <c r="K240" s="9" t="s">
        <v>1200</v>
      </c>
      <c r="L240" s="9" t="s">
        <v>1201</v>
      </c>
      <c r="M240" s="161">
        <v>52220503</v>
      </c>
      <c r="N240" s="8" t="s">
        <v>118</v>
      </c>
      <c r="O240" s="10">
        <v>44256</v>
      </c>
      <c r="P240" s="7" t="s">
        <v>642</v>
      </c>
      <c r="Q240" s="10">
        <v>44257</v>
      </c>
      <c r="R240" s="10">
        <v>44575</v>
      </c>
      <c r="S240" s="11" t="s">
        <v>46</v>
      </c>
      <c r="T240" s="11" t="s">
        <v>46</v>
      </c>
      <c r="U240" s="78" t="s">
        <v>46</v>
      </c>
      <c r="V240" s="7" t="s">
        <v>1202</v>
      </c>
      <c r="W240" s="7"/>
      <c r="X240" s="7" t="s">
        <v>46</v>
      </c>
      <c r="Y240" s="7" t="s">
        <v>46</v>
      </c>
      <c r="Z240" s="11">
        <v>44575</v>
      </c>
      <c r="AA240" s="16">
        <v>45000000</v>
      </c>
      <c r="AB240" s="17">
        <v>1950000</v>
      </c>
      <c r="AC240" s="18">
        <f t="shared" si="3"/>
        <v>46950000</v>
      </c>
      <c r="AD240" s="31" t="s">
        <v>48</v>
      </c>
      <c r="AE240" s="9" t="s">
        <v>98</v>
      </c>
      <c r="AF240" s="8" t="s">
        <v>1203</v>
      </c>
      <c r="AG240" s="12" t="s">
        <v>390</v>
      </c>
      <c r="AH240" s="12" t="s">
        <v>407</v>
      </c>
      <c r="AI240" s="30">
        <v>20215420001993</v>
      </c>
    </row>
    <row r="241" spans="1:35" ht="15.75" x14ac:dyDescent="0.3">
      <c r="A241" s="7">
        <v>2022</v>
      </c>
      <c r="B241" s="7">
        <v>120</v>
      </c>
      <c r="C241" s="101" t="s">
        <v>35</v>
      </c>
      <c r="D241" s="15" t="s">
        <v>91</v>
      </c>
      <c r="E241" s="9" t="s">
        <v>66</v>
      </c>
      <c r="F241" s="8" t="s">
        <v>38</v>
      </c>
      <c r="G241" s="7" t="s">
        <v>39</v>
      </c>
      <c r="H241" s="8" t="s">
        <v>54</v>
      </c>
      <c r="I241" s="9" t="s">
        <v>434</v>
      </c>
      <c r="J241" s="9" t="s">
        <v>1204</v>
      </c>
      <c r="K241" s="9" t="s">
        <v>436</v>
      </c>
      <c r="L241" s="9" t="s">
        <v>577</v>
      </c>
      <c r="M241" s="33">
        <v>52729476</v>
      </c>
      <c r="N241" s="8" t="s">
        <v>170</v>
      </c>
      <c r="O241" s="10">
        <v>44587</v>
      </c>
      <c r="P241" s="164">
        <v>8</v>
      </c>
      <c r="Q241" s="10">
        <v>44588</v>
      </c>
      <c r="R241" s="10">
        <v>44830</v>
      </c>
      <c r="S241" s="11">
        <v>44823</v>
      </c>
      <c r="T241" s="11" t="s">
        <v>232</v>
      </c>
      <c r="U241" s="78">
        <v>1010171571</v>
      </c>
      <c r="V241" s="7" t="s">
        <v>1205</v>
      </c>
      <c r="W241" s="164">
        <v>11</v>
      </c>
      <c r="X241" s="7" t="s">
        <v>46</v>
      </c>
      <c r="Y241" s="7" t="s">
        <v>46</v>
      </c>
      <c r="Z241" s="11">
        <v>44925</v>
      </c>
      <c r="AA241" s="16">
        <v>31200000</v>
      </c>
      <c r="AB241" s="17">
        <v>12220000</v>
      </c>
      <c r="AC241" s="18">
        <f t="shared" si="3"/>
        <v>43420000</v>
      </c>
      <c r="AD241" s="31" t="s">
        <v>48</v>
      </c>
      <c r="AE241" s="79" t="s">
        <v>48</v>
      </c>
      <c r="AF241" s="8" t="s">
        <v>438</v>
      </c>
      <c r="AG241" s="12" t="s">
        <v>175</v>
      </c>
      <c r="AH241" s="12" t="s">
        <v>132</v>
      </c>
      <c r="AI241" s="30" t="s">
        <v>176</v>
      </c>
    </row>
    <row r="242" spans="1:35" ht="15.75" x14ac:dyDescent="0.3">
      <c r="A242" s="7">
        <v>2021</v>
      </c>
      <c r="B242" s="7">
        <v>121</v>
      </c>
      <c r="C242" s="101" t="s">
        <v>35</v>
      </c>
      <c r="D242" s="15" t="s">
        <v>403</v>
      </c>
      <c r="E242" s="9" t="s">
        <v>404</v>
      </c>
      <c r="F242" s="8" t="s">
        <v>38</v>
      </c>
      <c r="G242" s="7" t="s">
        <v>39</v>
      </c>
      <c r="H242" s="8" t="s">
        <v>40</v>
      </c>
      <c r="I242" s="9" t="s">
        <v>1206</v>
      </c>
      <c r="J242" s="9" t="s">
        <v>1207</v>
      </c>
      <c r="K242" s="9" t="s">
        <v>1207</v>
      </c>
      <c r="L242" s="9" t="s">
        <v>1208</v>
      </c>
      <c r="M242" s="161">
        <v>1019032573</v>
      </c>
      <c r="N242" s="8" t="s">
        <v>118</v>
      </c>
      <c r="O242" s="10">
        <v>44256</v>
      </c>
      <c r="P242" s="7" t="s">
        <v>642</v>
      </c>
      <c r="Q242" s="10">
        <v>44257</v>
      </c>
      <c r="R242" s="10">
        <v>44575</v>
      </c>
      <c r="S242" s="11" t="s">
        <v>46</v>
      </c>
      <c r="T242" s="11" t="s">
        <v>46</v>
      </c>
      <c r="U242" s="78" t="s">
        <v>46</v>
      </c>
      <c r="V242" s="7" t="s">
        <v>1209</v>
      </c>
      <c r="W242" s="7"/>
      <c r="X242" s="7" t="s">
        <v>46</v>
      </c>
      <c r="Y242" s="7" t="s">
        <v>46</v>
      </c>
      <c r="Z242" s="11">
        <v>44575</v>
      </c>
      <c r="AA242" s="16">
        <v>45000000</v>
      </c>
      <c r="AB242" s="17">
        <v>1950000</v>
      </c>
      <c r="AC242" s="18">
        <f t="shared" si="3"/>
        <v>46950000</v>
      </c>
      <c r="AD242" s="31" t="s">
        <v>48</v>
      </c>
      <c r="AE242" s="9" t="s">
        <v>98</v>
      </c>
      <c r="AF242" s="8" t="s">
        <v>1210</v>
      </c>
      <c r="AG242" s="12" t="s">
        <v>390</v>
      </c>
      <c r="AH242" s="12" t="s">
        <v>407</v>
      </c>
      <c r="AI242" s="30">
        <v>20215420001993</v>
      </c>
    </row>
    <row r="243" spans="1:35" ht="15.75" x14ac:dyDescent="0.3">
      <c r="A243" s="7">
        <v>2022</v>
      </c>
      <c r="B243" s="7">
        <v>121</v>
      </c>
      <c r="C243" s="101" t="s">
        <v>35</v>
      </c>
      <c r="D243" s="15" t="s">
        <v>91</v>
      </c>
      <c r="E243" s="9" t="s">
        <v>66</v>
      </c>
      <c r="F243" s="8" t="s">
        <v>38</v>
      </c>
      <c r="G243" s="7" t="s">
        <v>39</v>
      </c>
      <c r="H243" s="8" t="s">
        <v>54</v>
      </c>
      <c r="I243" s="9" t="s">
        <v>1211</v>
      </c>
      <c r="J243" s="9" t="s">
        <v>1212</v>
      </c>
      <c r="K243" s="9" t="s">
        <v>1213</v>
      </c>
      <c r="L243" s="9" t="s">
        <v>731</v>
      </c>
      <c r="M243" s="33">
        <v>1023875840</v>
      </c>
      <c r="N243" s="8" t="s">
        <v>170</v>
      </c>
      <c r="O243" s="10">
        <v>44587</v>
      </c>
      <c r="P243" s="164">
        <v>8</v>
      </c>
      <c r="Q243" s="10">
        <v>44594</v>
      </c>
      <c r="R243" s="10">
        <v>44835</v>
      </c>
      <c r="S243" s="11">
        <v>44692</v>
      </c>
      <c r="T243" s="11" t="s">
        <v>730</v>
      </c>
      <c r="U243" s="78">
        <v>1013650314</v>
      </c>
      <c r="V243" s="7" t="s">
        <v>46</v>
      </c>
      <c r="W243" s="164">
        <v>8</v>
      </c>
      <c r="X243" s="7" t="s">
        <v>46</v>
      </c>
      <c r="Y243" s="7" t="s">
        <v>46</v>
      </c>
      <c r="Z243" s="11">
        <v>44835</v>
      </c>
      <c r="AA243" s="16">
        <v>32795200</v>
      </c>
      <c r="AB243" s="17">
        <v>0</v>
      </c>
      <c r="AC243" s="18">
        <f t="shared" si="3"/>
        <v>32795200</v>
      </c>
      <c r="AD243" s="31" t="s">
        <v>48</v>
      </c>
      <c r="AE243" s="79" t="s">
        <v>87</v>
      </c>
      <c r="AF243" s="8" t="s">
        <v>1214</v>
      </c>
      <c r="AG243" s="12" t="s">
        <v>74</v>
      </c>
      <c r="AH243" s="12" t="s">
        <v>647</v>
      </c>
      <c r="AI243" s="30" t="s">
        <v>1215</v>
      </c>
    </row>
    <row r="244" spans="1:35" ht="15.75" x14ac:dyDescent="0.3">
      <c r="A244" s="7">
        <v>2021</v>
      </c>
      <c r="B244" s="7">
        <v>122</v>
      </c>
      <c r="C244" s="101" t="s">
        <v>35</v>
      </c>
      <c r="D244" s="15" t="s">
        <v>65</v>
      </c>
      <c r="E244" s="9" t="s">
        <v>66</v>
      </c>
      <c r="F244" s="8" t="s">
        <v>38</v>
      </c>
      <c r="G244" s="7" t="s">
        <v>39</v>
      </c>
      <c r="H244" s="8" t="s">
        <v>40</v>
      </c>
      <c r="I244" s="9" t="s">
        <v>1216</v>
      </c>
      <c r="J244" s="9" t="s">
        <v>1217</v>
      </c>
      <c r="K244" s="9" t="s">
        <v>1217</v>
      </c>
      <c r="L244" s="9" t="s">
        <v>813</v>
      </c>
      <c r="M244" s="161">
        <v>52063432</v>
      </c>
      <c r="N244" s="8" t="s">
        <v>118</v>
      </c>
      <c r="O244" s="10">
        <v>44256</v>
      </c>
      <c r="P244" s="7" t="s">
        <v>321</v>
      </c>
      <c r="Q244" s="10">
        <v>44258</v>
      </c>
      <c r="R244" s="10">
        <v>44410</v>
      </c>
      <c r="S244" s="11" t="s">
        <v>46</v>
      </c>
      <c r="T244" s="11" t="s">
        <v>46</v>
      </c>
      <c r="U244" s="78" t="s">
        <v>46</v>
      </c>
      <c r="V244" s="7" t="s">
        <v>46</v>
      </c>
      <c r="W244" s="7"/>
      <c r="X244" s="7" t="s">
        <v>46</v>
      </c>
      <c r="Y244" s="7" t="s">
        <v>46</v>
      </c>
      <c r="Z244" s="11">
        <v>44410</v>
      </c>
      <c r="AA244" s="16">
        <v>18000000</v>
      </c>
      <c r="AB244" s="17">
        <v>0</v>
      </c>
      <c r="AC244" s="18">
        <f t="shared" si="3"/>
        <v>18000000</v>
      </c>
      <c r="AD244" s="31" t="s">
        <v>48</v>
      </c>
      <c r="AE244" s="9" t="s">
        <v>98</v>
      </c>
      <c r="AF244" s="8" t="s">
        <v>1218</v>
      </c>
      <c r="AG244" s="12" t="s">
        <v>811</v>
      </c>
      <c r="AH244" s="12" t="s">
        <v>808</v>
      </c>
      <c r="AI244" s="30">
        <v>20215420002023</v>
      </c>
    </row>
    <row r="245" spans="1:35" ht="15.75" x14ac:dyDescent="0.3">
      <c r="A245" s="7">
        <v>2022</v>
      </c>
      <c r="B245" s="7">
        <v>122</v>
      </c>
      <c r="C245" s="101" t="s">
        <v>35</v>
      </c>
      <c r="D245" s="15" t="s">
        <v>1219</v>
      </c>
      <c r="E245" s="9" t="s">
        <v>1220</v>
      </c>
      <c r="F245" s="8" t="s">
        <v>38</v>
      </c>
      <c r="G245" s="7" t="s">
        <v>39</v>
      </c>
      <c r="H245" s="8" t="s">
        <v>54</v>
      </c>
      <c r="I245" s="9" t="s">
        <v>1221</v>
      </c>
      <c r="J245" s="9" t="s">
        <v>1222</v>
      </c>
      <c r="K245" s="9" t="s">
        <v>1223</v>
      </c>
      <c r="L245" s="9" t="s">
        <v>1224</v>
      </c>
      <c r="M245" s="33">
        <v>79803207</v>
      </c>
      <c r="N245" s="8" t="s">
        <v>270</v>
      </c>
      <c r="O245" s="10">
        <v>44589</v>
      </c>
      <c r="P245" s="164">
        <v>6</v>
      </c>
      <c r="Q245" s="10">
        <v>44594</v>
      </c>
      <c r="R245" s="10">
        <v>44774</v>
      </c>
      <c r="S245" s="11" t="s">
        <v>46</v>
      </c>
      <c r="T245" s="11" t="s">
        <v>46</v>
      </c>
      <c r="U245" s="78" t="s">
        <v>46</v>
      </c>
      <c r="V245" s="7" t="s">
        <v>46</v>
      </c>
      <c r="W245" s="164">
        <v>6</v>
      </c>
      <c r="X245" s="7" t="s">
        <v>46</v>
      </c>
      <c r="Y245" s="7" t="s">
        <v>46</v>
      </c>
      <c r="Z245" s="11">
        <v>44774</v>
      </c>
      <c r="AA245" s="16">
        <v>27084000</v>
      </c>
      <c r="AB245" s="17">
        <v>0</v>
      </c>
      <c r="AC245" s="18">
        <f t="shared" si="3"/>
        <v>27084000</v>
      </c>
      <c r="AD245" s="196" t="s">
        <v>60</v>
      </c>
      <c r="AE245" s="79" t="s">
        <v>60</v>
      </c>
      <c r="AF245" s="8" t="s">
        <v>1225</v>
      </c>
      <c r="AG245" s="12" t="s">
        <v>286</v>
      </c>
      <c r="AH245" s="12" t="s">
        <v>287</v>
      </c>
      <c r="AI245" s="30" t="s">
        <v>288</v>
      </c>
    </row>
    <row r="246" spans="1:35" ht="15.75" x14ac:dyDescent="0.3">
      <c r="A246" s="7">
        <v>2021</v>
      </c>
      <c r="B246" s="7">
        <v>123</v>
      </c>
      <c r="C246" s="101" t="s">
        <v>35</v>
      </c>
      <c r="D246" s="15" t="s">
        <v>65</v>
      </c>
      <c r="E246" s="9" t="s">
        <v>66</v>
      </c>
      <c r="F246" s="8" t="s">
        <v>38</v>
      </c>
      <c r="G246" s="7" t="s">
        <v>39</v>
      </c>
      <c r="H246" s="8" t="s">
        <v>40</v>
      </c>
      <c r="I246" s="9" t="s">
        <v>1226</v>
      </c>
      <c r="J246" s="9" t="s">
        <v>1227</v>
      </c>
      <c r="K246" s="9" t="s">
        <v>1227</v>
      </c>
      <c r="L246" s="9" t="s">
        <v>1228</v>
      </c>
      <c r="M246" s="161">
        <v>15664177</v>
      </c>
      <c r="N246" s="8" t="s">
        <v>118</v>
      </c>
      <c r="O246" s="10">
        <v>44257</v>
      </c>
      <c r="P246" s="7" t="s">
        <v>321</v>
      </c>
      <c r="Q246" s="10">
        <v>44258</v>
      </c>
      <c r="R246" s="10">
        <v>44410</v>
      </c>
      <c r="S246" s="11" t="s">
        <v>46</v>
      </c>
      <c r="T246" s="11" t="s">
        <v>46</v>
      </c>
      <c r="U246" s="78" t="s">
        <v>46</v>
      </c>
      <c r="V246" s="7" t="s">
        <v>46</v>
      </c>
      <c r="W246" s="7"/>
      <c r="X246" s="7" t="s">
        <v>46</v>
      </c>
      <c r="Y246" s="7" t="s">
        <v>46</v>
      </c>
      <c r="Z246" s="11">
        <v>44410</v>
      </c>
      <c r="AA246" s="16">
        <v>19500000</v>
      </c>
      <c r="AB246" s="17">
        <v>0</v>
      </c>
      <c r="AC246" s="18">
        <f t="shared" si="3"/>
        <v>19500000</v>
      </c>
      <c r="AD246" s="31" t="s">
        <v>48</v>
      </c>
      <c r="AE246" s="9" t="s">
        <v>98</v>
      </c>
      <c r="AF246" s="8" t="s">
        <v>1229</v>
      </c>
      <c r="AG246" s="12" t="s">
        <v>286</v>
      </c>
      <c r="AH246" s="12" t="s">
        <v>515</v>
      </c>
      <c r="AI246" s="30">
        <v>20215420002063</v>
      </c>
    </row>
    <row r="247" spans="1:35" ht="15.75" x14ac:dyDescent="0.3">
      <c r="A247" s="7">
        <v>2022</v>
      </c>
      <c r="B247" s="7">
        <v>123</v>
      </c>
      <c r="C247" s="101" t="s">
        <v>35</v>
      </c>
      <c r="D247" s="15" t="s">
        <v>278</v>
      </c>
      <c r="E247" s="9" t="s">
        <v>279</v>
      </c>
      <c r="F247" s="8" t="s">
        <v>38</v>
      </c>
      <c r="G247" s="7" t="s">
        <v>39</v>
      </c>
      <c r="H247" s="8" t="s">
        <v>54</v>
      </c>
      <c r="I247" s="9" t="s">
        <v>745</v>
      </c>
      <c r="J247" s="9" t="s">
        <v>1230</v>
      </c>
      <c r="K247" s="9" t="s">
        <v>1223</v>
      </c>
      <c r="L247" s="9" t="s">
        <v>583</v>
      </c>
      <c r="M247" s="33">
        <v>80114000</v>
      </c>
      <c r="N247" s="8" t="s">
        <v>144</v>
      </c>
      <c r="O247" s="10">
        <v>44589</v>
      </c>
      <c r="P247" s="164">
        <v>11</v>
      </c>
      <c r="Q247" s="10">
        <v>44594</v>
      </c>
      <c r="R247" s="10">
        <v>44927</v>
      </c>
      <c r="S247" s="11" t="s">
        <v>46</v>
      </c>
      <c r="T247" s="11" t="s">
        <v>46</v>
      </c>
      <c r="U247" s="78" t="s">
        <v>46</v>
      </c>
      <c r="V247" s="7" t="s">
        <v>46</v>
      </c>
      <c r="W247" s="164">
        <v>11</v>
      </c>
      <c r="X247" s="7" t="s">
        <v>46</v>
      </c>
      <c r="Y247" s="7" t="s">
        <v>46</v>
      </c>
      <c r="Z247" s="11">
        <v>44927</v>
      </c>
      <c r="AA247" s="16">
        <v>73700000</v>
      </c>
      <c r="AB247" s="17"/>
      <c r="AC247" s="18">
        <f t="shared" si="3"/>
        <v>73700000</v>
      </c>
      <c r="AD247" s="31" t="s">
        <v>48</v>
      </c>
      <c r="AE247" s="79" t="s">
        <v>98</v>
      </c>
      <c r="AF247" s="8" t="s">
        <v>1225</v>
      </c>
      <c r="AG247" s="12" t="s">
        <v>286</v>
      </c>
      <c r="AH247" s="12" t="s">
        <v>287</v>
      </c>
      <c r="AI247" s="30" t="s">
        <v>288</v>
      </c>
    </row>
    <row r="248" spans="1:35" ht="15.75" x14ac:dyDescent="0.3">
      <c r="A248" s="7">
        <v>2021</v>
      </c>
      <c r="B248" s="7">
        <v>124</v>
      </c>
      <c r="C248" s="101" t="s">
        <v>35</v>
      </c>
      <c r="D248" s="15" t="s">
        <v>410</v>
      </c>
      <c r="E248" s="9" t="s">
        <v>411</v>
      </c>
      <c r="F248" s="8" t="s">
        <v>38</v>
      </c>
      <c r="G248" s="7" t="s">
        <v>39</v>
      </c>
      <c r="H248" s="8" t="s">
        <v>40</v>
      </c>
      <c r="I248" s="9" t="s">
        <v>1231</v>
      </c>
      <c r="J248" s="9" t="s">
        <v>1232</v>
      </c>
      <c r="K248" s="9" t="s">
        <v>1232</v>
      </c>
      <c r="L248" s="9" t="s">
        <v>1233</v>
      </c>
      <c r="M248" s="161">
        <v>79627810</v>
      </c>
      <c r="N248" s="8" t="s">
        <v>59</v>
      </c>
      <c r="O248" s="10">
        <v>44256</v>
      </c>
      <c r="P248" s="7" t="s">
        <v>642</v>
      </c>
      <c r="Q248" s="10">
        <v>44257</v>
      </c>
      <c r="R248" s="10">
        <v>44562</v>
      </c>
      <c r="S248" s="11" t="s">
        <v>46</v>
      </c>
      <c r="T248" s="11" t="s">
        <v>46</v>
      </c>
      <c r="U248" s="78" t="s">
        <v>46</v>
      </c>
      <c r="V248" s="7" t="s">
        <v>46</v>
      </c>
      <c r="W248" s="7"/>
      <c r="X248" s="7" t="s">
        <v>46</v>
      </c>
      <c r="Y248" s="7" t="s">
        <v>46</v>
      </c>
      <c r="Z248" s="11">
        <v>44562</v>
      </c>
      <c r="AA248" s="16">
        <v>55000000</v>
      </c>
      <c r="AB248" s="17">
        <v>0</v>
      </c>
      <c r="AC248" s="18">
        <f t="shared" si="3"/>
        <v>55000000</v>
      </c>
      <c r="AD248" s="31" t="s">
        <v>48</v>
      </c>
      <c r="AE248" s="9" t="s">
        <v>98</v>
      </c>
      <c r="AF248" s="8" t="s">
        <v>1234</v>
      </c>
      <c r="AG248" s="12" t="s">
        <v>266</v>
      </c>
      <c r="AH248" s="12" t="s">
        <v>264</v>
      </c>
      <c r="AI248" s="30">
        <v>20215420001703</v>
      </c>
    </row>
    <row r="249" spans="1:35" ht="15.75" x14ac:dyDescent="0.3">
      <c r="A249" s="7">
        <v>2022</v>
      </c>
      <c r="B249" s="7">
        <v>124</v>
      </c>
      <c r="C249" s="101" t="s">
        <v>35</v>
      </c>
      <c r="D249" s="15" t="s">
        <v>91</v>
      </c>
      <c r="E249" s="9" t="s">
        <v>66</v>
      </c>
      <c r="F249" s="8" t="s">
        <v>38</v>
      </c>
      <c r="G249" s="7" t="s">
        <v>39</v>
      </c>
      <c r="H249" s="8" t="s">
        <v>54</v>
      </c>
      <c r="I249" s="9" t="s">
        <v>1235</v>
      </c>
      <c r="J249" s="9" t="s">
        <v>1236</v>
      </c>
      <c r="K249" s="9" t="s">
        <v>1237</v>
      </c>
      <c r="L249" s="9" t="s">
        <v>1238</v>
      </c>
      <c r="M249" s="33">
        <v>52872370</v>
      </c>
      <c r="N249" s="8" t="s">
        <v>170</v>
      </c>
      <c r="O249" s="10">
        <v>44587</v>
      </c>
      <c r="P249" s="164">
        <v>8</v>
      </c>
      <c r="Q249" s="10">
        <v>44596</v>
      </c>
      <c r="R249" s="10">
        <v>44837</v>
      </c>
      <c r="S249" s="11" t="s">
        <v>46</v>
      </c>
      <c r="T249" s="11" t="s">
        <v>46</v>
      </c>
      <c r="U249" s="78" t="s">
        <v>46</v>
      </c>
      <c r="V249" s="7" t="s">
        <v>1239</v>
      </c>
      <c r="W249" s="164" t="s">
        <v>680</v>
      </c>
      <c r="X249" s="7" t="s">
        <v>46</v>
      </c>
      <c r="Y249" s="7" t="s">
        <v>46</v>
      </c>
      <c r="Z249" s="11">
        <v>44956</v>
      </c>
      <c r="AA249" s="16">
        <v>56000000</v>
      </c>
      <c r="AB249" s="17">
        <f>20533324+7000000</f>
        <v>27533324</v>
      </c>
      <c r="AC249" s="18">
        <f t="shared" si="3"/>
        <v>83533324</v>
      </c>
      <c r="AD249" s="31" t="s">
        <v>48</v>
      </c>
      <c r="AE249" s="79" t="s">
        <v>98</v>
      </c>
      <c r="AF249" s="8" t="s">
        <v>1240</v>
      </c>
      <c r="AG249" s="12" t="s">
        <v>1241</v>
      </c>
      <c r="AH249" s="12" t="s">
        <v>316</v>
      </c>
      <c r="AI249" s="30" t="s">
        <v>317</v>
      </c>
    </row>
    <row r="250" spans="1:35" ht="15.75" x14ac:dyDescent="0.3">
      <c r="A250" s="7">
        <v>2021</v>
      </c>
      <c r="B250" s="7">
        <v>125</v>
      </c>
      <c r="C250" s="101" t="s">
        <v>35</v>
      </c>
      <c r="D250" s="15" t="s">
        <v>392</v>
      </c>
      <c r="E250" s="9" t="s">
        <v>393</v>
      </c>
      <c r="F250" s="8" t="s">
        <v>38</v>
      </c>
      <c r="G250" s="7" t="s">
        <v>39</v>
      </c>
      <c r="H250" s="8" t="s">
        <v>40</v>
      </c>
      <c r="I250" s="9" t="s">
        <v>1242</v>
      </c>
      <c r="J250" s="9" t="s">
        <v>1243</v>
      </c>
      <c r="K250" s="9" t="s">
        <v>1243</v>
      </c>
      <c r="L250" s="9" t="s">
        <v>1244</v>
      </c>
      <c r="M250" s="161">
        <v>79494348</v>
      </c>
      <c r="N250" s="8" t="s">
        <v>250</v>
      </c>
      <c r="O250" s="10">
        <v>44295</v>
      </c>
      <c r="P250" s="7" t="s">
        <v>321</v>
      </c>
      <c r="Q250" s="10">
        <v>44298</v>
      </c>
      <c r="R250" s="10">
        <v>44450</v>
      </c>
      <c r="S250" s="11" t="s">
        <v>46</v>
      </c>
      <c r="T250" s="11" t="s">
        <v>46</v>
      </c>
      <c r="U250" s="78" t="s">
        <v>46</v>
      </c>
      <c r="V250" s="7" t="s">
        <v>46</v>
      </c>
      <c r="W250" s="7"/>
      <c r="X250" s="7" t="s">
        <v>46</v>
      </c>
      <c r="Y250" s="7" t="s">
        <v>46</v>
      </c>
      <c r="Z250" s="11">
        <v>44450</v>
      </c>
      <c r="AA250" s="16">
        <v>12000000</v>
      </c>
      <c r="AB250" s="17">
        <v>0</v>
      </c>
      <c r="AC250" s="18">
        <f t="shared" si="3"/>
        <v>12000000</v>
      </c>
      <c r="AD250" s="31" t="s">
        <v>48</v>
      </c>
      <c r="AE250" s="9" t="s">
        <v>98</v>
      </c>
      <c r="AF250" s="8" t="s">
        <v>1245</v>
      </c>
      <c r="AG250" s="12" t="s">
        <v>365</v>
      </c>
      <c r="AH250" s="12" t="s">
        <v>979</v>
      </c>
      <c r="AI250" s="30">
        <v>20215420002883</v>
      </c>
    </row>
    <row r="251" spans="1:35" ht="15.75" x14ac:dyDescent="0.3">
      <c r="A251" s="7">
        <v>2022</v>
      </c>
      <c r="B251" s="7">
        <v>125</v>
      </c>
      <c r="C251" s="101" t="s">
        <v>35</v>
      </c>
      <c r="D251" s="15" t="s">
        <v>36</v>
      </c>
      <c r="E251" s="9" t="s">
        <v>37</v>
      </c>
      <c r="F251" s="8" t="s">
        <v>38</v>
      </c>
      <c r="G251" s="7" t="s">
        <v>39</v>
      </c>
      <c r="H251" s="8" t="s">
        <v>54</v>
      </c>
      <c r="I251" s="9" t="s">
        <v>253</v>
      </c>
      <c r="J251" s="9" t="s">
        <v>1246</v>
      </c>
      <c r="K251" s="9" t="s">
        <v>255</v>
      </c>
      <c r="L251" s="9" t="s">
        <v>1014</v>
      </c>
      <c r="M251" s="33">
        <v>1022391291</v>
      </c>
      <c r="N251" s="8" t="s">
        <v>345</v>
      </c>
      <c r="O251" s="10">
        <v>44585</v>
      </c>
      <c r="P251" s="164">
        <v>6</v>
      </c>
      <c r="Q251" s="10">
        <v>44590</v>
      </c>
      <c r="R251" s="10">
        <v>44770</v>
      </c>
      <c r="S251" s="11" t="s">
        <v>46</v>
      </c>
      <c r="T251" s="11" t="s">
        <v>46</v>
      </c>
      <c r="U251" s="78" t="s">
        <v>46</v>
      </c>
      <c r="V251" s="7" t="s">
        <v>46</v>
      </c>
      <c r="W251" s="164">
        <v>6</v>
      </c>
      <c r="X251" s="7" t="s">
        <v>46</v>
      </c>
      <c r="Y251" s="7" t="s">
        <v>46</v>
      </c>
      <c r="Z251" s="11">
        <v>44770</v>
      </c>
      <c r="AA251" s="16">
        <v>14400000</v>
      </c>
      <c r="AB251" s="17">
        <v>0</v>
      </c>
      <c r="AC251" s="18">
        <f t="shared" si="3"/>
        <v>14400000</v>
      </c>
      <c r="AD251" s="196" t="s">
        <v>60</v>
      </c>
      <c r="AE251" s="79" t="s">
        <v>60</v>
      </c>
      <c r="AF251" s="8" t="s">
        <v>257</v>
      </c>
      <c r="AG251" s="12" t="s">
        <v>258</v>
      </c>
      <c r="AH251" s="12" t="s">
        <v>259</v>
      </c>
      <c r="AI251" s="30" t="s">
        <v>260</v>
      </c>
    </row>
    <row r="252" spans="1:35" ht="15.75" x14ac:dyDescent="0.3">
      <c r="A252" s="7">
        <v>2021</v>
      </c>
      <c r="B252" s="7">
        <v>126</v>
      </c>
      <c r="C252" s="101" t="s">
        <v>35</v>
      </c>
      <c r="D252" s="15" t="s">
        <v>65</v>
      </c>
      <c r="E252" s="9" t="s">
        <v>66</v>
      </c>
      <c r="F252" s="8" t="s">
        <v>38</v>
      </c>
      <c r="G252" s="7" t="s">
        <v>39</v>
      </c>
      <c r="H252" s="8" t="s">
        <v>40</v>
      </c>
      <c r="I252" s="9" t="s">
        <v>1247</v>
      </c>
      <c r="J252" s="9" t="s">
        <v>1248</v>
      </c>
      <c r="K252" s="9" t="s">
        <v>1248</v>
      </c>
      <c r="L252" s="9" t="s">
        <v>1249</v>
      </c>
      <c r="M252" s="161">
        <v>80741150</v>
      </c>
      <c r="N252" s="8" t="s">
        <v>137</v>
      </c>
      <c r="O252" s="10">
        <v>44252</v>
      </c>
      <c r="P252" s="7" t="s">
        <v>321</v>
      </c>
      <c r="Q252" s="10">
        <v>44253</v>
      </c>
      <c r="R252" s="10">
        <v>44402</v>
      </c>
      <c r="S252" s="11" t="s">
        <v>46</v>
      </c>
      <c r="T252" s="11" t="s">
        <v>46</v>
      </c>
      <c r="U252" s="78" t="s">
        <v>46</v>
      </c>
      <c r="V252" s="7" t="s">
        <v>46</v>
      </c>
      <c r="W252" s="7"/>
      <c r="X252" s="7" t="s">
        <v>46</v>
      </c>
      <c r="Y252" s="7" t="s">
        <v>46</v>
      </c>
      <c r="Z252" s="11">
        <v>44402</v>
      </c>
      <c r="AA252" s="16">
        <v>30000000</v>
      </c>
      <c r="AB252" s="17">
        <v>0</v>
      </c>
      <c r="AC252" s="18">
        <f t="shared" si="3"/>
        <v>30000000</v>
      </c>
      <c r="AD252" s="31" t="s">
        <v>47</v>
      </c>
      <c r="AE252" s="9" t="s">
        <v>98</v>
      </c>
      <c r="AF252" s="8" t="s">
        <v>1250</v>
      </c>
      <c r="AG252" s="12" t="s">
        <v>315</v>
      </c>
      <c r="AH252" s="12" t="s">
        <v>69</v>
      </c>
      <c r="AI252" s="30">
        <v>20215420002033</v>
      </c>
    </row>
    <row r="253" spans="1:35" ht="15.75" x14ac:dyDescent="0.3">
      <c r="A253" s="7">
        <v>2022</v>
      </c>
      <c r="B253" s="7">
        <v>126</v>
      </c>
      <c r="C253" s="101" t="s">
        <v>35</v>
      </c>
      <c r="D253" s="15" t="s">
        <v>36</v>
      </c>
      <c r="E253" s="9" t="s">
        <v>37</v>
      </c>
      <c r="F253" s="8" t="s">
        <v>38</v>
      </c>
      <c r="G253" s="7" t="s">
        <v>39</v>
      </c>
      <c r="H253" s="8" t="s">
        <v>54</v>
      </c>
      <c r="I253" s="9" t="s">
        <v>253</v>
      </c>
      <c r="J253" s="9" t="s">
        <v>1251</v>
      </c>
      <c r="K253" s="9" t="s">
        <v>255</v>
      </c>
      <c r="L253" s="9" t="s">
        <v>1252</v>
      </c>
      <c r="M253" s="33">
        <v>1026259960</v>
      </c>
      <c r="N253" s="8" t="s">
        <v>345</v>
      </c>
      <c r="O253" s="10">
        <v>44585</v>
      </c>
      <c r="P253" s="164">
        <v>6</v>
      </c>
      <c r="Q253" s="10">
        <v>44587</v>
      </c>
      <c r="R253" s="10">
        <v>44767</v>
      </c>
      <c r="S253" s="11" t="s">
        <v>46</v>
      </c>
      <c r="T253" s="11" t="s">
        <v>46</v>
      </c>
      <c r="U253" s="78" t="s">
        <v>46</v>
      </c>
      <c r="V253" s="7" t="s">
        <v>46</v>
      </c>
      <c r="W253" s="164">
        <v>6</v>
      </c>
      <c r="X253" s="7" t="s">
        <v>46</v>
      </c>
      <c r="Y253" s="7" t="s">
        <v>46</v>
      </c>
      <c r="Z253" s="11">
        <v>44767</v>
      </c>
      <c r="AA253" s="16">
        <v>14400000</v>
      </c>
      <c r="AB253" s="17">
        <v>0</v>
      </c>
      <c r="AC253" s="18">
        <f t="shared" si="3"/>
        <v>14400000</v>
      </c>
      <c r="AD253" s="196" t="s">
        <v>60</v>
      </c>
      <c r="AE253" s="79" t="s">
        <v>60</v>
      </c>
      <c r="AF253" s="8" t="s">
        <v>257</v>
      </c>
      <c r="AG253" s="12" t="s">
        <v>258</v>
      </c>
      <c r="AH253" s="12" t="s">
        <v>259</v>
      </c>
      <c r="AI253" s="30" t="s">
        <v>260</v>
      </c>
    </row>
    <row r="254" spans="1:35" ht="15.75" x14ac:dyDescent="0.3">
      <c r="A254" s="7">
        <v>2021</v>
      </c>
      <c r="B254" s="7">
        <v>127</v>
      </c>
      <c r="C254" s="101" t="s">
        <v>35</v>
      </c>
      <c r="D254" s="15" t="s">
        <v>65</v>
      </c>
      <c r="E254" s="9" t="s">
        <v>66</v>
      </c>
      <c r="F254" s="8" t="s">
        <v>38</v>
      </c>
      <c r="G254" s="7" t="s">
        <v>39</v>
      </c>
      <c r="H254" s="8" t="s">
        <v>40</v>
      </c>
      <c r="I254" s="9" t="s">
        <v>1253</v>
      </c>
      <c r="J254" s="9" t="s">
        <v>1254</v>
      </c>
      <c r="K254" s="9" t="s">
        <v>1254</v>
      </c>
      <c r="L254" s="9" t="s">
        <v>1255</v>
      </c>
      <c r="M254" s="161">
        <v>81715606</v>
      </c>
      <c r="N254" s="8" t="s">
        <v>165</v>
      </c>
      <c r="O254" s="10">
        <v>44253</v>
      </c>
      <c r="P254" s="7" t="s">
        <v>642</v>
      </c>
      <c r="Q254" s="10">
        <v>44256</v>
      </c>
      <c r="R254" s="10">
        <v>44560</v>
      </c>
      <c r="S254" s="11" t="s">
        <v>46</v>
      </c>
      <c r="T254" s="11" t="s">
        <v>46</v>
      </c>
      <c r="U254" s="78" t="s">
        <v>46</v>
      </c>
      <c r="V254" s="7" t="s">
        <v>46</v>
      </c>
      <c r="W254" s="7"/>
      <c r="X254" s="7" t="s">
        <v>46</v>
      </c>
      <c r="Y254" s="7" t="s">
        <v>46</v>
      </c>
      <c r="Z254" s="11">
        <v>44560</v>
      </c>
      <c r="AA254" s="16">
        <v>46000000</v>
      </c>
      <c r="AB254" s="17">
        <v>0</v>
      </c>
      <c r="AC254" s="18">
        <f t="shared" si="3"/>
        <v>46000000</v>
      </c>
      <c r="AD254" s="31" t="s">
        <v>48</v>
      </c>
      <c r="AE254" s="9" t="s">
        <v>98</v>
      </c>
      <c r="AF254" s="8" t="s">
        <v>1256</v>
      </c>
      <c r="AG254" s="12" t="s">
        <v>330</v>
      </c>
      <c r="AH254" s="12" t="s">
        <v>1133</v>
      </c>
      <c r="AI254" s="30">
        <v>20215420002073</v>
      </c>
    </row>
    <row r="255" spans="1:35" ht="15.75" x14ac:dyDescent="0.3">
      <c r="A255" s="7">
        <v>2022</v>
      </c>
      <c r="B255" s="7">
        <v>127</v>
      </c>
      <c r="C255" s="101" t="s">
        <v>35</v>
      </c>
      <c r="D255" s="15" t="s">
        <v>36</v>
      </c>
      <c r="E255" s="9" t="s">
        <v>37</v>
      </c>
      <c r="F255" s="8" t="s">
        <v>38</v>
      </c>
      <c r="G255" s="7" t="s">
        <v>39</v>
      </c>
      <c r="H255" s="8" t="s">
        <v>54</v>
      </c>
      <c r="I255" s="9" t="s">
        <v>253</v>
      </c>
      <c r="J255" s="9" t="s">
        <v>1257</v>
      </c>
      <c r="K255" s="9" t="s">
        <v>255</v>
      </c>
      <c r="L255" s="9" t="s">
        <v>1258</v>
      </c>
      <c r="M255" s="33">
        <v>79558626</v>
      </c>
      <c r="N255" s="8" t="s">
        <v>345</v>
      </c>
      <c r="O255" s="10">
        <v>44585</v>
      </c>
      <c r="P255" s="164">
        <v>6</v>
      </c>
      <c r="Q255" s="10">
        <v>44587</v>
      </c>
      <c r="R255" s="10">
        <v>44767</v>
      </c>
      <c r="S255" s="11" t="s">
        <v>46</v>
      </c>
      <c r="T255" s="11" t="s">
        <v>46</v>
      </c>
      <c r="U255" s="78" t="s">
        <v>46</v>
      </c>
      <c r="V255" s="7" t="s">
        <v>46</v>
      </c>
      <c r="W255" s="164">
        <v>6</v>
      </c>
      <c r="X255" s="7" t="s">
        <v>46</v>
      </c>
      <c r="Y255" s="7" t="s">
        <v>46</v>
      </c>
      <c r="Z255" s="11">
        <v>44767</v>
      </c>
      <c r="AA255" s="16">
        <v>14400000</v>
      </c>
      <c r="AB255" s="17">
        <v>0</v>
      </c>
      <c r="AC255" s="18">
        <f t="shared" si="3"/>
        <v>14400000</v>
      </c>
      <c r="AD255" s="196" t="s">
        <v>60</v>
      </c>
      <c r="AE255" s="79" t="s">
        <v>60</v>
      </c>
      <c r="AF255" s="8" t="s">
        <v>257</v>
      </c>
      <c r="AG255" s="12" t="s">
        <v>258</v>
      </c>
      <c r="AH255" s="12" t="s">
        <v>259</v>
      </c>
      <c r="AI255" s="30" t="s">
        <v>260</v>
      </c>
    </row>
    <row r="256" spans="1:35" ht="57" x14ac:dyDescent="0.3">
      <c r="A256" s="7">
        <v>2021</v>
      </c>
      <c r="B256" s="7">
        <v>128</v>
      </c>
      <c r="C256" s="101" t="s">
        <v>35</v>
      </c>
      <c r="D256" s="15" t="s">
        <v>65</v>
      </c>
      <c r="E256" s="9" t="s">
        <v>66</v>
      </c>
      <c r="F256" s="8" t="s">
        <v>38</v>
      </c>
      <c r="G256" s="7" t="s">
        <v>39</v>
      </c>
      <c r="H256" s="8" t="s">
        <v>40</v>
      </c>
      <c r="I256" s="9" t="s">
        <v>1259</v>
      </c>
      <c r="J256" s="9" t="s">
        <v>1260</v>
      </c>
      <c r="K256" s="9" t="s">
        <v>1260</v>
      </c>
      <c r="L256" s="9" t="s">
        <v>1261</v>
      </c>
      <c r="M256" s="161">
        <v>80851019</v>
      </c>
      <c r="N256" s="8" t="s">
        <v>137</v>
      </c>
      <c r="O256" s="10">
        <v>44253</v>
      </c>
      <c r="P256" s="7" t="s">
        <v>642</v>
      </c>
      <c r="Q256" s="10">
        <v>44256</v>
      </c>
      <c r="R256" s="10">
        <v>44560</v>
      </c>
      <c r="S256" s="11" t="s">
        <v>46</v>
      </c>
      <c r="T256" s="11" t="s">
        <v>46</v>
      </c>
      <c r="U256" s="78" t="s">
        <v>46</v>
      </c>
      <c r="V256" s="7" t="s">
        <v>46</v>
      </c>
      <c r="W256" s="7"/>
      <c r="X256" s="7" t="s">
        <v>46</v>
      </c>
      <c r="Y256" s="7" t="s">
        <v>46</v>
      </c>
      <c r="Z256" s="11">
        <v>44560</v>
      </c>
      <c r="AA256" s="16">
        <v>56000000</v>
      </c>
      <c r="AB256" s="17">
        <v>0</v>
      </c>
      <c r="AC256" s="18">
        <f t="shared" si="3"/>
        <v>56000000</v>
      </c>
      <c r="AD256" s="31" t="s">
        <v>48</v>
      </c>
      <c r="AE256" s="9" t="s">
        <v>98</v>
      </c>
      <c r="AF256" s="8" t="s">
        <v>1262</v>
      </c>
      <c r="AG256" s="12" t="s">
        <v>1263</v>
      </c>
      <c r="AH256" s="12" t="s">
        <v>1264</v>
      </c>
      <c r="AI256" s="30" t="s">
        <v>1265</v>
      </c>
    </row>
    <row r="257" spans="1:35" ht="15.75" x14ac:dyDescent="0.3">
      <c r="A257" s="7">
        <v>2022</v>
      </c>
      <c r="B257" s="7">
        <v>128</v>
      </c>
      <c r="C257" s="101" t="s">
        <v>35</v>
      </c>
      <c r="D257" s="15" t="s">
        <v>1266</v>
      </c>
      <c r="E257" s="9" t="s">
        <v>1267</v>
      </c>
      <c r="F257" s="8" t="s">
        <v>38</v>
      </c>
      <c r="G257" s="7" t="s">
        <v>39</v>
      </c>
      <c r="H257" s="8" t="s">
        <v>54</v>
      </c>
      <c r="I257" s="9" t="s">
        <v>1268</v>
      </c>
      <c r="J257" s="9" t="s">
        <v>1269</v>
      </c>
      <c r="K257" s="9" t="s">
        <v>1270</v>
      </c>
      <c r="L257" s="9" t="s">
        <v>808</v>
      </c>
      <c r="M257" s="33">
        <v>1031148439</v>
      </c>
      <c r="N257" s="8" t="s">
        <v>144</v>
      </c>
      <c r="O257" s="10">
        <v>44588</v>
      </c>
      <c r="P257" s="164">
        <v>8</v>
      </c>
      <c r="Q257" s="10">
        <v>44596</v>
      </c>
      <c r="R257" s="10">
        <v>44837</v>
      </c>
      <c r="S257" s="11" t="s">
        <v>46</v>
      </c>
      <c r="T257" s="11" t="s">
        <v>46</v>
      </c>
      <c r="U257" s="78" t="s">
        <v>46</v>
      </c>
      <c r="V257" s="7" t="s">
        <v>1271</v>
      </c>
      <c r="W257" s="164" t="s">
        <v>706</v>
      </c>
      <c r="X257" s="7" t="s">
        <v>46</v>
      </c>
      <c r="Y257" s="7" t="s">
        <v>46</v>
      </c>
      <c r="Z257" s="11">
        <v>44956</v>
      </c>
      <c r="AA257" s="16">
        <v>41296000</v>
      </c>
      <c r="AB257" s="17">
        <f>14969800+5162000</f>
        <v>20131800</v>
      </c>
      <c r="AC257" s="18">
        <f t="shared" si="3"/>
        <v>61427800</v>
      </c>
      <c r="AD257" s="196" t="s">
        <v>60</v>
      </c>
      <c r="AE257" s="79" t="s">
        <v>60</v>
      </c>
      <c r="AF257" s="8" t="s">
        <v>1272</v>
      </c>
      <c r="AG257" s="12" t="s">
        <v>811</v>
      </c>
      <c r="AH257" s="12" t="s">
        <v>208</v>
      </c>
      <c r="AI257" s="30" t="s">
        <v>209</v>
      </c>
    </row>
    <row r="258" spans="1:35" ht="15.75" x14ac:dyDescent="0.3">
      <c r="A258" s="7">
        <v>2021</v>
      </c>
      <c r="B258" s="7">
        <v>129</v>
      </c>
      <c r="C258" s="101" t="s">
        <v>35</v>
      </c>
      <c r="D258" s="15" t="s">
        <v>65</v>
      </c>
      <c r="E258" s="9" t="s">
        <v>66</v>
      </c>
      <c r="F258" s="8" t="s">
        <v>38</v>
      </c>
      <c r="G258" s="7" t="s">
        <v>39</v>
      </c>
      <c r="H258" s="8" t="s">
        <v>40</v>
      </c>
      <c r="I258" s="9" t="s">
        <v>1273</v>
      </c>
      <c r="J258" s="9" t="s">
        <v>1274</v>
      </c>
      <c r="K258" s="9" t="s">
        <v>1274</v>
      </c>
      <c r="L258" s="9" t="s">
        <v>1275</v>
      </c>
      <c r="M258" s="162">
        <v>79582787</v>
      </c>
      <c r="N258" s="8" t="s">
        <v>70</v>
      </c>
      <c r="O258" s="10">
        <v>44253</v>
      </c>
      <c r="P258" s="7" t="s">
        <v>321</v>
      </c>
      <c r="Q258" s="10">
        <v>44258</v>
      </c>
      <c r="R258" s="10">
        <v>44410</v>
      </c>
      <c r="S258" s="11" t="s">
        <v>46</v>
      </c>
      <c r="T258" s="11" t="s">
        <v>46</v>
      </c>
      <c r="U258" s="78" t="s">
        <v>46</v>
      </c>
      <c r="V258" s="7" t="s">
        <v>46</v>
      </c>
      <c r="W258" s="7"/>
      <c r="X258" s="7" t="s">
        <v>46</v>
      </c>
      <c r="Y258" s="7" t="s">
        <v>46</v>
      </c>
      <c r="Z258" s="11">
        <v>44410</v>
      </c>
      <c r="AA258" s="16">
        <v>27500000</v>
      </c>
      <c r="AB258" s="17">
        <v>0</v>
      </c>
      <c r="AC258" s="18">
        <f t="shared" ref="AC258:AC321" si="4">+AA258+AB258</f>
        <v>27500000</v>
      </c>
      <c r="AD258" s="31" t="s">
        <v>48</v>
      </c>
      <c r="AE258" s="9" t="s">
        <v>98</v>
      </c>
      <c r="AF258" s="8" t="s">
        <v>1276</v>
      </c>
      <c r="AG258" s="12" t="s">
        <v>803</v>
      </c>
      <c r="AH258" s="12" t="s">
        <v>1277</v>
      </c>
      <c r="AI258" s="30">
        <v>20215420003383</v>
      </c>
    </row>
    <row r="259" spans="1:35" ht="15.75" x14ac:dyDescent="0.3">
      <c r="A259" s="7">
        <v>2022</v>
      </c>
      <c r="B259" s="7">
        <v>129</v>
      </c>
      <c r="C259" s="101" t="s">
        <v>35</v>
      </c>
      <c r="D259" s="15" t="s">
        <v>36</v>
      </c>
      <c r="E259" s="9" t="s">
        <v>37</v>
      </c>
      <c r="F259" s="8" t="s">
        <v>38</v>
      </c>
      <c r="G259" s="7" t="s">
        <v>39</v>
      </c>
      <c r="H259" s="8" t="s">
        <v>54</v>
      </c>
      <c r="I259" s="9" t="s">
        <v>253</v>
      </c>
      <c r="J259" s="9" t="s">
        <v>1278</v>
      </c>
      <c r="K259" s="9" t="s">
        <v>255</v>
      </c>
      <c r="L259" s="9" t="s">
        <v>1279</v>
      </c>
      <c r="M259" s="33">
        <v>79810863</v>
      </c>
      <c r="N259" s="8" t="s">
        <v>345</v>
      </c>
      <c r="O259" s="10">
        <v>44585</v>
      </c>
      <c r="P259" s="164">
        <v>6</v>
      </c>
      <c r="Q259" s="10">
        <v>44587</v>
      </c>
      <c r="R259" s="10">
        <v>44767</v>
      </c>
      <c r="S259" s="11" t="s">
        <v>46</v>
      </c>
      <c r="T259" s="11" t="s">
        <v>46</v>
      </c>
      <c r="U259" s="78" t="s">
        <v>46</v>
      </c>
      <c r="V259" s="7" t="s">
        <v>46</v>
      </c>
      <c r="W259" s="164">
        <v>6</v>
      </c>
      <c r="X259" s="7" t="s">
        <v>46</v>
      </c>
      <c r="Y259" s="7" t="s">
        <v>46</v>
      </c>
      <c r="Z259" s="11">
        <v>44767</v>
      </c>
      <c r="AA259" s="16">
        <v>14400000</v>
      </c>
      <c r="AB259" s="17">
        <v>0</v>
      </c>
      <c r="AC259" s="18">
        <f t="shared" si="4"/>
        <v>14400000</v>
      </c>
      <c r="AD259" s="196" t="s">
        <v>60</v>
      </c>
      <c r="AE259" s="79" t="s">
        <v>60</v>
      </c>
      <c r="AF259" s="8" t="s">
        <v>257</v>
      </c>
      <c r="AG259" s="12" t="s">
        <v>258</v>
      </c>
      <c r="AH259" s="12" t="s">
        <v>259</v>
      </c>
      <c r="AI259" s="30" t="s">
        <v>260</v>
      </c>
    </row>
    <row r="260" spans="1:35" ht="15.75" x14ac:dyDescent="0.3">
      <c r="A260" s="7">
        <v>2021</v>
      </c>
      <c r="B260" s="7">
        <v>130</v>
      </c>
      <c r="C260" s="101" t="s">
        <v>35</v>
      </c>
      <c r="D260" s="15" t="s">
        <v>65</v>
      </c>
      <c r="E260" s="9" t="s">
        <v>66</v>
      </c>
      <c r="F260" s="8" t="s">
        <v>38</v>
      </c>
      <c r="G260" s="7" t="s">
        <v>39</v>
      </c>
      <c r="H260" s="8" t="s">
        <v>40</v>
      </c>
      <c r="I260" s="9" t="s">
        <v>1273</v>
      </c>
      <c r="J260" s="9" t="s">
        <v>1280</v>
      </c>
      <c r="K260" s="9" t="s">
        <v>1280</v>
      </c>
      <c r="L260" s="9" t="s">
        <v>1281</v>
      </c>
      <c r="M260" s="162">
        <v>79937933</v>
      </c>
      <c r="N260" s="8" t="s">
        <v>70</v>
      </c>
      <c r="O260" s="10">
        <v>44253</v>
      </c>
      <c r="P260" s="7" t="s">
        <v>321</v>
      </c>
      <c r="Q260" s="10">
        <v>44258</v>
      </c>
      <c r="R260" s="10">
        <v>44410</v>
      </c>
      <c r="S260" s="11" t="s">
        <v>46</v>
      </c>
      <c r="T260" s="11" t="s">
        <v>46</v>
      </c>
      <c r="U260" s="78" t="s">
        <v>46</v>
      </c>
      <c r="V260" s="7" t="s">
        <v>46</v>
      </c>
      <c r="W260" s="7"/>
      <c r="X260" s="7" t="s">
        <v>46</v>
      </c>
      <c r="Y260" s="7" t="s">
        <v>46</v>
      </c>
      <c r="Z260" s="11">
        <v>44410</v>
      </c>
      <c r="AA260" s="16">
        <v>27500000</v>
      </c>
      <c r="AB260" s="17">
        <v>0</v>
      </c>
      <c r="AC260" s="18">
        <f t="shared" si="4"/>
        <v>27500000</v>
      </c>
      <c r="AD260" s="31" t="s">
        <v>48</v>
      </c>
      <c r="AE260" s="9" t="s">
        <v>98</v>
      </c>
      <c r="AF260" s="8" t="s">
        <v>1282</v>
      </c>
      <c r="AG260" s="12" t="s">
        <v>803</v>
      </c>
      <c r="AH260" s="12" t="s">
        <v>1283</v>
      </c>
      <c r="AI260" s="30">
        <v>20215420002463</v>
      </c>
    </row>
    <row r="261" spans="1:35" ht="15.75" x14ac:dyDescent="0.3">
      <c r="A261" s="7">
        <v>2022</v>
      </c>
      <c r="B261" s="7">
        <v>130</v>
      </c>
      <c r="C261" s="101" t="s">
        <v>35</v>
      </c>
      <c r="D261" s="15" t="s">
        <v>36</v>
      </c>
      <c r="E261" s="9" t="s">
        <v>37</v>
      </c>
      <c r="F261" s="8" t="s">
        <v>38</v>
      </c>
      <c r="G261" s="7" t="s">
        <v>39</v>
      </c>
      <c r="H261" s="8" t="s">
        <v>54</v>
      </c>
      <c r="I261" s="9" t="s">
        <v>253</v>
      </c>
      <c r="J261" s="9" t="s">
        <v>1284</v>
      </c>
      <c r="K261" s="9" t="s">
        <v>255</v>
      </c>
      <c r="L261" s="9" t="s">
        <v>1285</v>
      </c>
      <c r="M261" s="33">
        <v>1000618560</v>
      </c>
      <c r="N261" s="8" t="s">
        <v>345</v>
      </c>
      <c r="O261" s="10">
        <v>44587</v>
      </c>
      <c r="P261" s="164">
        <v>6</v>
      </c>
      <c r="Q261" s="10">
        <v>44590</v>
      </c>
      <c r="R261" s="10">
        <v>44770</v>
      </c>
      <c r="S261" s="11" t="s">
        <v>46</v>
      </c>
      <c r="T261" s="11" t="s">
        <v>46</v>
      </c>
      <c r="U261" s="78" t="s">
        <v>46</v>
      </c>
      <c r="V261" s="7" t="s">
        <v>46</v>
      </c>
      <c r="W261" s="164">
        <v>6</v>
      </c>
      <c r="X261" s="7" t="s">
        <v>46</v>
      </c>
      <c r="Y261" s="7" t="s">
        <v>46</v>
      </c>
      <c r="Z261" s="11">
        <v>44770</v>
      </c>
      <c r="AA261" s="16">
        <v>14400000</v>
      </c>
      <c r="AB261" s="17">
        <v>0</v>
      </c>
      <c r="AC261" s="18">
        <f t="shared" si="4"/>
        <v>14400000</v>
      </c>
      <c r="AD261" s="196" t="s">
        <v>60</v>
      </c>
      <c r="AE261" s="79" t="s">
        <v>60</v>
      </c>
      <c r="AF261" s="8" t="s">
        <v>257</v>
      </c>
      <c r="AG261" s="12" t="s">
        <v>258</v>
      </c>
      <c r="AH261" s="12" t="s">
        <v>259</v>
      </c>
      <c r="AI261" s="30" t="s">
        <v>260</v>
      </c>
    </row>
    <row r="262" spans="1:35" ht="15.75" x14ac:dyDescent="0.3">
      <c r="A262" s="7">
        <v>2021</v>
      </c>
      <c r="B262" s="7">
        <v>131</v>
      </c>
      <c r="C262" s="101" t="s">
        <v>35</v>
      </c>
      <c r="D262" s="15" t="s">
        <v>65</v>
      </c>
      <c r="E262" s="9" t="s">
        <v>66</v>
      </c>
      <c r="F262" s="8" t="s">
        <v>38</v>
      </c>
      <c r="G262" s="7" t="s">
        <v>39</v>
      </c>
      <c r="H262" s="8" t="s">
        <v>40</v>
      </c>
      <c r="I262" s="9" t="s">
        <v>1273</v>
      </c>
      <c r="J262" s="9" t="s">
        <v>1286</v>
      </c>
      <c r="K262" s="9" t="s">
        <v>1286</v>
      </c>
      <c r="L262" s="9" t="s">
        <v>1287</v>
      </c>
      <c r="M262" s="162">
        <v>79860686</v>
      </c>
      <c r="N262" s="8" t="s">
        <v>70</v>
      </c>
      <c r="O262" s="10">
        <v>44256</v>
      </c>
      <c r="P262" s="7" t="s">
        <v>321</v>
      </c>
      <c r="Q262" s="10">
        <v>44259</v>
      </c>
      <c r="R262" s="10">
        <v>44411</v>
      </c>
      <c r="S262" s="11" t="s">
        <v>46</v>
      </c>
      <c r="T262" s="11" t="s">
        <v>46</v>
      </c>
      <c r="U262" s="78" t="s">
        <v>46</v>
      </c>
      <c r="V262" s="7" t="s">
        <v>46</v>
      </c>
      <c r="W262" s="7"/>
      <c r="X262" s="7" t="s">
        <v>46</v>
      </c>
      <c r="Y262" s="7" t="s">
        <v>46</v>
      </c>
      <c r="Z262" s="11">
        <v>44411</v>
      </c>
      <c r="AA262" s="16">
        <v>27500000</v>
      </c>
      <c r="AB262" s="17">
        <v>0</v>
      </c>
      <c r="AC262" s="18">
        <f t="shared" si="4"/>
        <v>27500000</v>
      </c>
      <c r="AD262" s="31" t="s">
        <v>48</v>
      </c>
      <c r="AE262" s="9" t="s">
        <v>98</v>
      </c>
      <c r="AF262" s="8" t="s">
        <v>1288</v>
      </c>
      <c r="AG262" s="12" t="s">
        <v>803</v>
      </c>
      <c r="AH262" s="12" t="s">
        <v>1289</v>
      </c>
      <c r="AI262" s="30">
        <v>20215420001913</v>
      </c>
    </row>
    <row r="263" spans="1:35" ht="15.75" x14ac:dyDescent="0.3">
      <c r="A263" s="7">
        <v>2022</v>
      </c>
      <c r="B263" s="7">
        <v>131</v>
      </c>
      <c r="C263" s="101" t="s">
        <v>35</v>
      </c>
      <c r="D263" s="15" t="s">
        <v>36</v>
      </c>
      <c r="E263" s="9" t="s">
        <v>37</v>
      </c>
      <c r="F263" s="8" t="s">
        <v>38</v>
      </c>
      <c r="G263" s="7" t="s">
        <v>39</v>
      </c>
      <c r="H263" s="8" t="s">
        <v>54</v>
      </c>
      <c r="I263" s="9" t="s">
        <v>253</v>
      </c>
      <c r="J263" s="9" t="s">
        <v>1290</v>
      </c>
      <c r="K263" s="9" t="s">
        <v>255</v>
      </c>
      <c r="L263" s="9" t="s">
        <v>1291</v>
      </c>
      <c r="M263" s="33">
        <v>79560317</v>
      </c>
      <c r="N263" s="8" t="s">
        <v>345</v>
      </c>
      <c r="O263" s="10">
        <v>44585</v>
      </c>
      <c r="P263" s="164">
        <v>6</v>
      </c>
      <c r="Q263" s="10">
        <v>44587</v>
      </c>
      <c r="R263" s="10">
        <v>44767</v>
      </c>
      <c r="S263" s="11" t="s">
        <v>46</v>
      </c>
      <c r="T263" s="11" t="s">
        <v>46</v>
      </c>
      <c r="U263" s="78" t="s">
        <v>46</v>
      </c>
      <c r="V263" s="7" t="s">
        <v>46</v>
      </c>
      <c r="W263" s="164">
        <v>6</v>
      </c>
      <c r="X263" s="7" t="s">
        <v>46</v>
      </c>
      <c r="Y263" s="7" t="s">
        <v>46</v>
      </c>
      <c r="Z263" s="11">
        <v>44767</v>
      </c>
      <c r="AA263" s="16">
        <v>14400000</v>
      </c>
      <c r="AB263" s="17">
        <v>0</v>
      </c>
      <c r="AC263" s="18">
        <f t="shared" si="4"/>
        <v>14400000</v>
      </c>
      <c r="AD263" s="196" t="s">
        <v>60</v>
      </c>
      <c r="AE263" s="79" t="s">
        <v>60</v>
      </c>
      <c r="AF263" s="8" t="s">
        <v>257</v>
      </c>
      <c r="AG263" s="12" t="s">
        <v>258</v>
      </c>
      <c r="AH263" s="12" t="s">
        <v>259</v>
      </c>
      <c r="AI263" s="30" t="s">
        <v>260</v>
      </c>
    </row>
    <row r="264" spans="1:35" ht="15.75" x14ac:dyDescent="0.3">
      <c r="A264" s="7">
        <v>2021</v>
      </c>
      <c r="B264" s="7">
        <v>132</v>
      </c>
      <c r="C264" s="101" t="s">
        <v>35</v>
      </c>
      <c r="D264" s="15" t="s">
        <v>65</v>
      </c>
      <c r="E264" s="9" t="s">
        <v>66</v>
      </c>
      <c r="F264" s="8" t="s">
        <v>38</v>
      </c>
      <c r="G264" s="7" t="s">
        <v>39</v>
      </c>
      <c r="H264" s="8" t="s">
        <v>40</v>
      </c>
      <c r="I264" s="9" t="s">
        <v>1292</v>
      </c>
      <c r="J264" s="9" t="s">
        <v>1293</v>
      </c>
      <c r="K264" s="9" t="s">
        <v>1293</v>
      </c>
      <c r="L264" s="9" t="s">
        <v>1294</v>
      </c>
      <c r="M264" s="162">
        <v>1090425332</v>
      </c>
      <c r="N264" s="8" t="s">
        <v>70</v>
      </c>
      <c r="O264" s="10">
        <v>44256</v>
      </c>
      <c r="P264" s="7" t="s">
        <v>321</v>
      </c>
      <c r="Q264" s="10">
        <v>44258</v>
      </c>
      <c r="R264" s="10">
        <v>44410</v>
      </c>
      <c r="S264" s="11" t="s">
        <v>46</v>
      </c>
      <c r="T264" s="11" t="s">
        <v>46</v>
      </c>
      <c r="U264" s="78" t="s">
        <v>46</v>
      </c>
      <c r="V264" s="7" t="s">
        <v>46</v>
      </c>
      <c r="W264" s="7"/>
      <c r="X264" s="7" t="s">
        <v>46</v>
      </c>
      <c r="Y264" s="7" t="s">
        <v>46</v>
      </c>
      <c r="Z264" s="11">
        <v>44410</v>
      </c>
      <c r="AA264" s="16">
        <v>27500000</v>
      </c>
      <c r="AB264" s="17">
        <v>0</v>
      </c>
      <c r="AC264" s="18">
        <f t="shared" si="4"/>
        <v>27500000</v>
      </c>
      <c r="AD264" s="31" t="s">
        <v>48</v>
      </c>
      <c r="AE264" s="9" t="s">
        <v>98</v>
      </c>
      <c r="AF264" s="8" t="s">
        <v>1295</v>
      </c>
      <c r="AG264" s="12" t="s">
        <v>803</v>
      </c>
      <c r="AH264" s="12" t="s">
        <v>1283</v>
      </c>
      <c r="AI264" s="30">
        <v>20215420002463</v>
      </c>
    </row>
    <row r="265" spans="1:35" ht="15.75" x14ac:dyDescent="0.3">
      <c r="A265" s="7">
        <v>2022</v>
      </c>
      <c r="B265" s="7">
        <v>132</v>
      </c>
      <c r="C265" s="101" t="s">
        <v>35</v>
      </c>
      <c r="D265" s="15" t="s">
        <v>36</v>
      </c>
      <c r="E265" s="9" t="s">
        <v>37</v>
      </c>
      <c r="F265" s="8" t="s">
        <v>38</v>
      </c>
      <c r="G265" s="7" t="s">
        <v>39</v>
      </c>
      <c r="H265" s="8" t="s">
        <v>54</v>
      </c>
      <c r="I265" s="9" t="s">
        <v>253</v>
      </c>
      <c r="J265" s="9" t="s">
        <v>1296</v>
      </c>
      <c r="K265" s="9" t="s">
        <v>255</v>
      </c>
      <c r="L265" s="9" t="s">
        <v>1244</v>
      </c>
      <c r="M265" s="33">
        <v>79494348</v>
      </c>
      <c r="N265" s="8" t="s">
        <v>345</v>
      </c>
      <c r="O265" s="10">
        <v>44585</v>
      </c>
      <c r="P265" s="164">
        <v>6</v>
      </c>
      <c r="Q265" s="10">
        <v>44587</v>
      </c>
      <c r="R265" s="10">
        <v>44767</v>
      </c>
      <c r="S265" s="11" t="s">
        <v>46</v>
      </c>
      <c r="T265" s="11" t="s">
        <v>46</v>
      </c>
      <c r="U265" s="78" t="s">
        <v>46</v>
      </c>
      <c r="V265" s="7" t="s">
        <v>46</v>
      </c>
      <c r="W265" s="164">
        <v>6</v>
      </c>
      <c r="X265" s="7" t="s">
        <v>46</v>
      </c>
      <c r="Y265" s="7" t="s">
        <v>46</v>
      </c>
      <c r="Z265" s="11">
        <v>44767</v>
      </c>
      <c r="AA265" s="16">
        <v>14400000</v>
      </c>
      <c r="AB265" s="17">
        <v>0</v>
      </c>
      <c r="AC265" s="18">
        <f t="shared" si="4"/>
        <v>14400000</v>
      </c>
      <c r="AD265" s="196" t="s">
        <v>60</v>
      </c>
      <c r="AE265" s="79" t="s">
        <v>60</v>
      </c>
      <c r="AF265" s="8" t="s">
        <v>257</v>
      </c>
      <c r="AG265" s="12" t="s">
        <v>258</v>
      </c>
      <c r="AH265" s="12" t="s">
        <v>259</v>
      </c>
      <c r="AI265" s="30" t="s">
        <v>260</v>
      </c>
    </row>
    <row r="266" spans="1:35" ht="15.75" x14ac:dyDescent="0.3">
      <c r="A266" s="7">
        <v>2021</v>
      </c>
      <c r="B266" s="7">
        <v>133</v>
      </c>
      <c r="C266" s="101" t="s">
        <v>35</v>
      </c>
      <c r="D266" s="15" t="s">
        <v>65</v>
      </c>
      <c r="E266" s="9" t="s">
        <v>66</v>
      </c>
      <c r="F266" s="8" t="s">
        <v>38</v>
      </c>
      <c r="G266" s="7" t="s">
        <v>39</v>
      </c>
      <c r="H266" s="8" t="s">
        <v>40</v>
      </c>
      <c r="I266" s="9" t="s">
        <v>1297</v>
      </c>
      <c r="J266" s="9" t="s">
        <v>1298</v>
      </c>
      <c r="K266" s="9" t="s">
        <v>1298</v>
      </c>
      <c r="L266" s="9" t="s">
        <v>627</v>
      </c>
      <c r="M266" s="162">
        <v>51835733</v>
      </c>
      <c r="N266" s="8" t="s">
        <v>137</v>
      </c>
      <c r="O266" s="10">
        <v>44253</v>
      </c>
      <c r="P266" s="7" t="s">
        <v>642</v>
      </c>
      <c r="Q266" s="10">
        <v>44256</v>
      </c>
      <c r="R266" s="10">
        <v>44560</v>
      </c>
      <c r="S266" s="11" t="s">
        <v>46</v>
      </c>
      <c r="T266" s="11" t="s">
        <v>46</v>
      </c>
      <c r="U266" s="78" t="s">
        <v>46</v>
      </c>
      <c r="V266" s="7" t="s">
        <v>46</v>
      </c>
      <c r="W266" s="7"/>
      <c r="X266" s="7" t="s">
        <v>46</v>
      </c>
      <c r="Y266" s="7" t="s">
        <v>46</v>
      </c>
      <c r="Z266" s="11">
        <v>44560</v>
      </c>
      <c r="AA266" s="16">
        <v>65000000</v>
      </c>
      <c r="AB266" s="17">
        <v>0</v>
      </c>
      <c r="AC266" s="18">
        <f t="shared" si="4"/>
        <v>65000000</v>
      </c>
      <c r="AD266" s="31" t="s">
        <v>48</v>
      </c>
      <c r="AE266" s="9" t="s">
        <v>98</v>
      </c>
      <c r="AF266" s="8" t="s">
        <v>1299</v>
      </c>
      <c r="AG266" s="12" t="s">
        <v>277</v>
      </c>
      <c r="AH266" s="12" t="s">
        <v>121</v>
      </c>
      <c r="AI266" s="30">
        <v>20215420002033</v>
      </c>
    </row>
    <row r="267" spans="1:35" ht="15.75" x14ac:dyDescent="0.3">
      <c r="A267" s="7">
        <v>2022</v>
      </c>
      <c r="B267" s="7">
        <v>133</v>
      </c>
      <c r="C267" s="101" t="s">
        <v>35</v>
      </c>
      <c r="D267" s="15" t="s">
        <v>36</v>
      </c>
      <c r="E267" s="9" t="s">
        <v>37</v>
      </c>
      <c r="F267" s="8" t="s">
        <v>38</v>
      </c>
      <c r="G267" s="7" t="s">
        <v>39</v>
      </c>
      <c r="H267" s="8" t="s">
        <v>54</v>
      </c>
      <c r="I267" s="9" t="s">
        <v>253</v>
      </c>
      <c r="J267" s="9" t="s">
        <v>1300</v>
      </c>
      <c r="K267" s="9" t="s">
        <v>255</v>
      </c>
      <c r="L267" s="9" t="s">
        <v>1301</v>
      </c>
      <c r="M267" s="33">
        <v>79812509</v>
      </c>
      <c r="N267" s="8" t="s">
        <v>345</v>
      </c>
      <c r="O267" s="10">
        <v>44585</v>
      </c>
      <c r="P267" s="164">
        <v>6</v>
      </c>
      <c r="Q267" s="10">
        <v>44590</v>
      </c>
      <c r="R267" s="10">
        <v>44770</v>
      </c>
      <c r="S267" s="11" t="s">
        <v>46</v>
      </c>
      <c r="T267" s="11" t="s">
        <v>46</v>
      </c>
      <c r="U267" s="78" t="s">
        <v>46</v>
      </c>
      <c r="V267" s="7" t="s">
        <v>46</v>
      </c>
      <c r="W267" s="164">
        <v>6</v>
      </c>
      <c r="X267" s="7" t="s">
        <v>46</v>
      </c>
      <c r="Y267" s="7" t="s">
        <v>46</v>
      </c>
      <c r="Z267" s="11">
        <v>44770</v>
      </c>
      <c r="AA267" s="16">
        <v>14400000</v>
      </c>
      <c r="AB267" s="17">
        <v>0</v>
      </c>
      <c r="AC267" s="18">
        <f t="shared" si="4"/>
        <v>14400000</v>
      </c>
      <c r="AD267" s="31" t="s">
        <v>48</v>
      </c>
      <c r="AE267" s="79" t="s">
        <v>98</v>
      </c>
      <c r="AF267" s="8" t="s">
        <v>257</v>
      </c>
      <c r="AG267" s="12" t="s">
        <v>258</v>
      </c>
      <c r="AH267" s="12" t="s">
        <v>259</v>
      </c>
      <c r="AI267" s="30" t="s">
        <v>260</v>
      </c>
    </row>
    <row r="268" spans="1:35" ht="15.75" x14ac:dyDescent="0.3">
      <c r="A268" s="7">
        <v>2021</v>
      </c>
      <c r="B268" s="7">
        <v>134</v>
      </c>
      <c r="C268" s="101" t="s">
        <v>35</v>
      </c>
      <c r="D268" s="15" t="s">
        <v>1076</v>
      </c>
      <c r="E268" s="9" t="s">
        <v>1077</v>
      </c>
      <c r="F268" s="8" t="s">
        <v>38</v>
      </c>
      <c r="G268" s="7" t="s">
        <v>39</v>
      </c>
      <c r="H268" s="8" t="s">
        <v>40</v>
      </c>
      <c r="I268" s="9" t="s">
        <v>1302</v>
      </c>
      <c r="J268" s="9" t="s">
        <v>1303</v>
      </c>
      <c r="K268" s="9" t="s">
        <v>1303</v>
      </c>
      <c r="L268" s="9" t="s">
        <v>1304</v>
      </c>
      <c r="M268" s="162">
        <v>1032473323</v>
      </c>
      <c r="N268" s="8" t="s">
        <v>250</v>
      </c>
      <c r="O268" s="10">
        <v>44257</v>
      </c>
      <c r="P268" s="7" t="s">
        <v>642</v>
      </c>
      <c r="Q268" s="10">
        <v>44258</v>
      </c>
      <c r="R268" s="10">
        <v>44575</v>
      </c>
      <c r="S268" s="11" t="s">
        <v>46</v>
      </c>
      <c r="T268" s="11" t="s">
        <v>46</v>
      </c>
      <c r="U268" s="78" t="s">
        <v>46</v>
      </c>
      <c r="V268" s="7" t="s">
        <v>809</v>
      </c>
      <c r="W268" s="7"/>
      <c r="X268" s="7" t="s">
        <v>46</v>
      </c>
      <c r="Y268" s="7" t="s">
        <v>46</v>
      </c>
      <c r="Z268" s="11">
        <v>44575</v>
      </c>
      <c r="AA268" s="16">
        <v>43000000</v>
      </c>
      <c r="AB268" s="17">
        <v>1720000</v>
      </c>
      <c r="AC268" s="18">
        <f t="shared" si="4"/>
        <v>44720000</v>
      </c>
      <c r="AD268" s="31" t="s">
        <v>48</v>
      </c>
      <c r="AE268" s="9" t="s">
        <v>98</v>
      </c>
      <c r="AF268" s="8" t="s">
        <v>1305</v>
      </c>
      <c r="AG268" s="12" t="s">
        <v>62</v>
      </c>
      <c r="AH268" s="12" t="s">
        <v>1082</v>
      </c>
      <c r="AI268" s="30">
        <v>20215420002043</v>
      </c>
    </row>
    <row r="269" spans="1:35" ht="15.75" x14ac:dyDescent="0.3">
      <c r="A269" s="7">
        <v>2022</v>
      </c>
      <c r="B269" s="7">
        <v>134</v>
      </c>
      <c r="C269" s="101" t="s">
        <v>35</v>
      </c>
      <c r="D269" s="15" t="s">
        <v>91</v>
      </c>
      <c r="E269" s="9" t="s">
        <v>66</v>
      </c>
      <c r="F269" s="8" t="s">
        <v>38</v>
      </c>
      <c r="G269" s="7" t="s">
        <v>39</v>
      </c>
      <c r="H269" s="8" t="s">
        <v>54</v>
      </c>
      <c r="I269" s="9" t="s">
        <v>1306</v>
      </c>
      <c r="J269" s="9" t="s">
        <v>1307</v>
      </c>
      <c r="K269" s="9" t="s">
        <v>1308</v>
      </c>
      <c r="L269" s="9" t="s">
        <v>1309</v>
      </c>
      <c r="M269" s="33">
        <v>51600104</v>
      </c>
      <c r="N269" s="8" t="s">
        <v>59</v>
      </c>
      <c r="O269" s="10">
        <v>44585</v>
      </c>
      <c r="P269" s="164">
        <v>6</v>
      </c>
      <c r="Q269" s="10">
        <v>44588</v>
      </c>
      <c r="R269" s="10">
        <v>44768</v>
      </c>
      <c r="S269" s="11" t="s">
        <v>46</v>
      </c>
      <c r="T269" s="11" t="s">
        <v>46</v>
      </c>
      <c r="U269" s="78" t="s">
        <v>46</v>
      </c>
      <c r="V269" s="7" t="s">
        <v>46</v>
      </c>
      <c r="W269" s="164">
        <v>6</v>
      </c>
      <c r="X269" s="7" t="s">
        <v>46</v>
      </c>
      <c r="Y269" s="7" t="s">
        <v>46</v>
      </c>
      <c r="Z269" s="11">
        <v>44768</v>
      </c>
      <c r="AA269" s="16">
        <v>15000000</v>
      </c>
      <c r="AB269" s="17">
        <v>0</v>
      </c>
      <c r="AC269" s="18">
        <f t="shared" si="4"/>
        <v>15000000</v>
      </c>
      <c r="AD269" s="31" t="s">
        <v>48</v>
      </c>
      <c r="AE269" s="79" t="s">
        <v>98</v>
      </c>
      <c r="AF269" s="8" t="s">
        <v>1310</v>
      </c>
      <c r="AG269" s="12" t="s">
        <v>564</v>
      </c>
      <c r="AH269" s="12" t="s">
        <v>580</v>
      </c>
      <c r="AI269" s="30" t="s">
        <v>581</v>
      </c>
    </row>
    <row r="270" spans="1:35" ht="15.75" x14ac:dyDescent="0.3">
      <c r="A270" s="7">
        <v>2021</v>
      </c>
      <c r="B270" s="7">
        <v>135</v>
      </c>
      <c r="C270" s="101" t="s">
        <v>35</v>
      </c>
      <c r="D270" s="15" t="s">
        <v>65</v>
      </c>
      <c r="E270" s="9" t="s">
        <v>66</v>
      </c>
      <c r="F270" s="8" t="s">
        <v>38</v>
      </c>
      <c r="G270" s="7" t="s">
        <v>39</v>
      </c>
      <c r="H270" s="8" t="s">
        <v>40</v>
      </c>
      <c r="I270" s="9" t="s">
        <v>1311</v>
      </c>
      <c r="J270" s="9" t="s">
        <v>1312</v>
      </c>
      <c r="K270" s="9" t="s">
        <v>1312</v>
      </c>
      <c r="L270" s="9" t="s">
        <v>1313</v>
      </c>
      <c r="M270" s="162">
        <v>79487850</v>
      </c>
      <c r="N270" s="8" t="s">
        <v>137</v>
      </c>
      <c r="O270" s="10">
        <v>44256</v>
      </c>
      <c r="P270" s="7" t="s">
        <v>321</v>
      </c>
      <c r="Q270" s="10">
        <v>44258</v>
      </c>
      <c r="R270" s="10">
        <v>44410</v>
      </c>
      <c r="S270" s="11" t="s">
        <v>46</v>
      </c>
      <c r="T270" s="11" t="s">
        <v>46</v>
      </c>
      <c r="U270" s="78" t="s">
        <v>46</v>
      </c>
      <c r="V270" s="7" t="s">
        <v>46</v>
      </c>
      <c r="W270" s="7"/>
      <c r="X270" s="7" t="s">
        <v>46</v>
      </c>
      <c r="Y270" s="7" t="s">
        <v>46</v>
      </c>
      <c r="Z270" s="11">
        <v>44410</v>
      </c>
      <c r="AA270" s="16">
        <v>27500000</v>
      </c>
      <c r="AB270" s="17">
        <v>0</v>
      </c>
      <c r="AC270" s="18">
        <f t="shared" si="4"/>
        <v>27500000</v>
      </c>
      <c r="AD270" s="31" t="s">
        <v>48</v>
      </c>
      <c r="AE270" s="9" t="s">
        <v>98</v>
      </c>
      <c r="AF270" s="8" t="s">
        <v>1314</v>
      </c>
      <c r="AG270" s="12" t="s">
        <v>803</v>
      </c>
      <c r="AH270" s="12" t="s">
        <v>1315</v>
      </c>
      <c r="AI270" s="30">
        <v>20215420003623</v>
      </c>
    </row>
    <row r="271" spans="1:35" ht="15.75" x14ac:dyDescent="0.3">
      <c r="A271" s="7">
        <v>2022</v>
      </c>
      <c r="B271" s="7">
        <v>135</v>
      </c>
      <c r="C271" s="101" t="s">
        <v>35</v>
      </c>
      <c r="D271" s="15" t="s">
        <v>91</v>
      </c>
      <c r="E271" s="9" t="s">
        <v>66</v>
      </c>
      <c r="F271" s="8" t="s">
        <v>38</v>
      </c>
      <c r="G271" s="7" t="s">
        <v>39</v>
      </c>
      <c r="H271" s="8" t="s">
        <v>54</v>
      </c>
      <c r="I271" s="9" t="s">
        <v>1306</v>
      </c>
      <c r="J271" s="9" t="s">
        <v>1316</v>
      </c>
      <c r="K271" s="9" t="s">
        <v>1308</v>
      </c>
      <c r="L271" s="9" t="s">
        <v>1317</v>
      </c>
      <c r="M271" s="33">
        <v>1006070198</v>
      </c>
      <c r="N271" s="8" t="s">
        <v>59</v>
      </c>
      <c r="O271" s="10">
        <v>44585</v>
      </c>
      <c r="P271" s="164">
        <v>6</v>
      </c>
      <c r="Q271" s="10">
        <v>44594</v>
      </c>
      <c r="R271" s="10">
        <v>44774</v>
      </c>
      <c r="S271" s="11" t="s">
        <v>46</v>
      </c>
      <c r="T271" s="11" t="s">
        <v>46</v>
      </c>
      <c r="U271" s="78" t="s">
        <v>46</v>
      </c>
      <c r="V271" s="7" t="s">
        <v>46</v>
      </c>
      <c r="W271" s="164">
        <v>6</v>
      </c>
      <c r="X271" s="7" t="s">
        <v>46</v>
      </c>
      <c r="Y271" s="7" t="s">
        <v>46</v>
      </c>
      <c r="Z271" s="11">
        <v>44774</v>
      </c>
      <c r="AA271" s="16">
        <v>15000000</v>
      </c>
      <c r="AB271" s="17">
        <v>0</v>
      </c>
      <c r="AC271" s="18">
        <f t="shared" si="4"/>
        <v>15000000</v>
      </c>
      <c r="AD271" s="31" t="s">
        <v>48</v>
      </c>
      <c r="AE271" s="79" t="s">
        <v>98</v>
      </c>
      <c r="AF271" s="8" t="s">
        <v>1310</v>
      </c>
      <c r="AG271" s="12" t="s">
        <v>564</v>
      </c>
      <c r="AH271" s="12" t="s">
        <v>580</v>
      </c>
      <c r="AI271" s="30" t="s">
        <v>581</v>
      </c>
    </row>
    <row r="272" spans="1:35" ht="15.75" x14ac:dyDescent="0.3">
      <c r="A272" s="7">
        <v>2021</v>
      </c>
      <c r="B272" s="7">
        <v>136</v>
      </c>
      <c r="C272" s="101" t="s">
        <v>35</v>
      </c>
      <c r="D272" s="15" t="s">
        <v>65</v>
      </c>
      <c r="E272" s="9" t="s">
        <v>66</v>
      </c>
      <c r="F272" s="8" t="s">
        <v>38</v>
      </c>
      <c r="G272" s="7" t="s">
        <v>39</v>
      </c>
      <c r="H272" s="8" t="s">
        <v>40</v>
      </c>
      <c r="I272" s="9" t="s">
        <v>1318</v>
      </c>
      <c r="J272" s="9" t="s">
        <v>1319</v>
      </c>
      <c r="K272" s="9" t="s">
        <v>1319</v>
      </c>
      <c r="L272" s="9" t="s">
        <v>1320</v>
      </c>
      <c r="M272" s="162">
        <v>52321203</v>
      </c>
      <c r="N272" s="8" t="s">
        <v>137</v>
      </c>
      <c r="O272" s="10">
        <v>44264</v>
      </c>
      <c r="P272" s="7" t="s">
        <v>1321</v>
      </c>
      <c r="Q272" s="10">
        <v>44265</v>
      </c>
      <c r="R272" s="10">
        <v>44562</v>
      </c>
      <c r="S272" s="11" t="s">
        <v>46</v>
      </c>
      <c r="T272" s="11" t="s">
        <v>46</v>
      </c>
      <c r="U272" s="78" t="s">
        <v>46</v>
      </c>
      <c r="V272" s="7" t="s">
        <v>46</v>
      </c>
      <c r="W272" s="7"/>
      <c r="X272" s="7" t="s">
        <v>46</v>
      </c>
      <c r="Y272" s="7" t="s">
        <v>46</v>
      </c>
      <c r="Z272" s="11">
        <v>44562</v>
      </c>
      <c r="AA272" s="16">
        <v>24333333</v>
      </c>
      <c r="AB272" s="17">
        <v>0</v>
      </c>
      <c r="AC272" s="18">
        <f t="shared" si="4"/>
        <v>24333333</v>
      </c>
      <c r="AD272" s="31" t="s">
        <v>48</v>
      </c>
      <c r="AE272" s="9" t="s">
        <v>98</v>
      </c>
      <c r="AF272" s="8" t="s">
        <v>1322</v>
      </c>
      <c r="AG272" s="12" t="s">
        <v>1113</v>
      </c>
      <c r="AH272" s="12" t="s">
        <v>1111</v>
      </c>
      <c r="AI272" s="30">
        <v>20215420002053</v>
      </c>
    </row>
    <row r="273" spans="1:35" ht="15.75" x14ac:dyDescent="0.3">
      <c r="A273" s="7">
        <v>2022</v>
      </c>
      <c r="B273" s="7">
        <v>136</v>
      </c>
      <c r="C273" s="101" t="s">
        <v>35</v>
      </c>
      <c r="D273" s="15" t="s">
        <v>410</v>
      </c>
      <c r="E273" s="9" t="s">
        <v>656</v>
      </c>
      <c r="F273" s="8" t="s">
        <v>38</v>
      </c>
      <c r="G273" s="7" t="s">
        <v>39</v>
      </c>
      <c r="H273" s="8" t="s">
        <v>54</v>
      </c>
      <c r="I273" s="9" t="s">
        <v>1177</v>
      </c>
      <c r="J273" s="9" t="s">
        <v>1323</v>
      </c>
      <c r="K273" s="9" t="s">
        <v>1179</v>
      </c>
      <c r="L273" s="9" t="s">
        <v>1324</v>
      </c>
      <c r="M273" s="33">
        <v>52861057</v>
      </c>
      <c r="N273" s="8" t="s">
        <v>59</v>
      </c>
      <c r="O273" s="10">
        <v>44585</v>
      </c>
      <c r="P273" s="164">
        <v>8</v>
      </c>
      <c r="Q273" s="10">
        <v>44589</v>
      </c>
      <c r="R273" s="10">
        <v>44831</v>
      </c>
      <c r="S273" s="11" t="s">
        <v>46</v>
      </c>
      <c r="T273" s="11" t="s">
        <v>46</v>
      </c>
      <c r="U273" s="78" t="s">
        <v>46</v>
      </c>
      <c r="V273" s="7" t="s">
        <v>46</v>
      </c>
      <c r="W273" s="164">
        <v>8</v>
      </c>
      <c r="X273" s="7" t="s">
        <v>46</v>
      </c>
      <c r="Y273" s="7" t="s">
        <v>46</v>
      </c>
      <c r="Z273" s="11">
        <v>44831</v>
      </c>
      <c r="AA273" s="16">
        <v>44000000</v>
      </c>
      <c r="AB273" s="17">
        <v>0</v>
      </c>
      <c r="AC273" s="18">
        <f t="shared" si="4"/>
        <v>44000000</v>
      </c>
      <c r="AD273" s="196" t="s">
        <v>60</v>
      </c>
      <c r="AE273" s="79" t="s">
        <v>60</v>
      </c>
      <c r="AF273" s="8" t="s">
        <v>1181</v>
      </c>
      <c r="AG273" s="12" t="s">
        <v>266</v>
      </c>
      <c r="AH273" s="12" t="s">
        <v>264</v>
      </c>
      <c r="AI273" s="30" t="s">
        <v>1042</v>
      </c>
    </row>
    <row r="274" spans="1:35" ht="15.75" x14ac:dyDescent="0.3">
      <c r="A274" s="7">
        <v>2021</v>
      </c>
      <c r="B274" s="7">
        <v>137</v>
      </c>
      <c r="C274" s="101" t="s">
        <v>35</v>
      </c>
      <c r="D274" s="15" t="s">
        <v>65</v>
      </c>
      <c r="E274" s="9" t="s">
        <v>66</v>
      </c>
      <c r="F274" s="8" t="s">
        <v>38</v>
      </c>
      <c r="G274" s="7" t="s">
        <v>39</v>
      </c>
      <c r="H274" s="8" t="s">
        <v>40</v>
      </c>
      <c r="I274" s="9" t="s">
        <v>92</v>
      </c>
      <c r="J274" s="9" t="s">
        <v>1325</v>
      </c>
      <c r="K274" s="9" t="s">
        <v>1325</v>
      </c>
      <c r="L274" s="9" t="s">
        <v>114</v>
      </c>
      <c r="M274" s="161">
        <v>65776970</v>
      </c>
      <c r="N274" s="8" t="s">
        <v>59</v>
      </c>
      <c r="O274" s="10">
        <v>44258</v>
      </c>
      <c r="P274" s="7" t="s">
        <v>321</v>
      </c>
      <c r="Q274" s="10">
        <v>44260</v>
      </c>
      <c r="R274" s="10">
        <v>44412</v>
      </c>
      <c r="S274" s="11" t="s">
        <v>46</v>
      </c>
      <c r="T274" s="11" t="s">
        <v>46</v>
      </c>
      <c r="U274" s="78" t="s">
        <v>46</v>
      </c>
      <c r="V274" s="7" t="s">
        <v>46</v>
      </c>
      <c r="W274" s="7"/>
      <c r="X274" s="7" t="s">
        <v>46</v>
      </c>
      <c r="Y274" s="7" t="s">
        <v>46</v>
      </c>
      <c r="Z274" s="11">
        <v>44412</v>
      </c>
      <c r="AA274" s="16">
        <v>27500000</v>
      </c>
      <c r="AB274" s="17">
        <v>0</v>
      </c>
      <c r="AC274" s="18">
        <f t="shared" si="4"/>
        <v>27500000</v>
      </c>
      <c r="AD274" s="31" t="s">
        <v>48</v>
      </c>
      <c r="AE274" s="9" t="s">
        <v>98</v>
      </c>
      <c r="AF274" s="8" t="s">
        <v>1326</v>
      </c>
      <c r="AG274" s="12" t="s">
        <v>432</v>
      </c>
      <c r="AH274" s="12" t="s">
        <v>433</v>
      </c>
      <c r="AI274" s="30">
        <v>20215420004423</v>
      </c>
    </row>
    <row r="275" spans="1:35" ht="15.75" x14ac:dyDescent="0.3">
      <c r="A275" s="7">
        <v>2022</v>
      </c>
      <c r="B275" s="7">
        <v>137</v>
      </c>
      <c r="C275" s="101" t="s">
        <v>35</v>
      </c>
      <c r="D275" s="15" t="s">
        <v>410</v>
      </c>
      <c r="E275" s="9" t="s">
        <v>656</v>
      </c>
      <c r="F275" s="8" t="s">
        <v>38</v>
      </c>
      <c r="G275" s="7" t="s">
        <v>39</v>
      </c>
      <c r="H275" s="8" t="s">
        <v>54</v>
      </c>
      <c r="I275" s="9" t="s">
        <v>1177</v>
      </c>
      <c r="J275" s="9" t="s">
        <v>1327</v>
      </c>
      <c r="K275" s="9" t="s">
        <v>1179</v>
      </c>
      <c r="L275" s="9" t="s">
        <v>1328</v>
      </c>
      <c r="M275" s="33">
        <v>1023882825</v>
      </c>
      <c r="N275" s="8" t="s">
        <v>59</v>
      </c>
      <c r="O275" s="10">
        <v>44589</v>
      </c>
      <c r="P275" s="164">
        <v>6</v>
      </c>
      <c r="Q275" s="10">
        <v>44594</v>
      </c>
      <c r="R275" s="10">
        <v>44774</v>
      </c>
      <c r="S275" s="11" t="s">
        <v>46</v>
      </c>
      <c r="T275" s="11" t="s">
        <v>46</v>
      </c>
      <c r="U275" s="78" t="s">
        <v>46</v>
      </c>
      <c r="V275" s="7" t="s">
        <v>46</v>
      </c>
      <c r="W275" s="164">
        <v>6</v>
      </c>
      <c r="X275" s="7" t="s">
        <v>46</v>
      </c>
      <c r="Y275" s="7" t="s">
        <v>46</v>
      </c>
      <c r="Z275" s="11">
        <v>44774</v>
      </c>
      <c r="AA275" s="16">
        <v>33000000</v>
      </c>
      <c r="AB275" s="17">
        <v>0</v>
      </c>
      <c r="AC275" s="18">
        <f t="shared" si="4"/>
        <v>33000000</v>
      </c>
      <c r="AD275" s="196" t="s">
        <v>60</v>
      </c>
      <c r="AE275" s="79" t="s">
        <v>60</v>
      </c>
      <c r="AF275" s="8" t="s">
        <v>1181</v>
      </c>
      <c r="AG275" s="12" t="s">
        <v>266</v>
      </c>
      <c r="AH275" s="12" t="s">
        <v>264</v>
      </c>
      <c r="AI275" s="30" t="s">
        <v>1042</v>
      </c>
    </row>
    <row r="276" spans="1:35" ht="15.75" x14ac:dyDescent="0.3">
      <c r="A276" s="7">
        <v>2021</v>
      </c>
      <c r="B276" s="7">
        <v>138</v>
      </c>
      <c r="C276" s="101" t="s">
        <v>35</v>
      </c>
      <c r="D276" s="15" t="s">
        <v>65</v>
      </c>
      <c r="E276" s="9" t="s">
        <v>66</v>
      </c>
      <c r="F276" s="8" t="s">
        <v>38</v>
      </c>
      <c r="G276" s="7" t="s">
        <v>39</v>
      </c>
      <c r="H276" s="8" t="s">
        <v>40</v>
      </c>
      <c r="I276" s="9" t="s">
        <v>1329</v>
      </c>
      <c r="J276" s="9" t="s">
        <v>1330</v>
      </c>
      <c r="K276" s="9" t="s">
        <v>1330</v>
      </c>
      <c r="L276" s="9" t="s">
        <v>599</v>
      </c>
      <c r="M276" s="161">
        <v>53092448</v>
      </c>
      <c r="N276" s="8" t="s">
        <v>250</v>
      </c>
      <c r="O276" s="10">
        <v>44257</v>
      </c>
      <c r="P276" s="7" t="s">
        <v>321</v>
      </c>
      <c r="Q276" s="10">
        <v>44258</v>
      </c>
      <c r="R276" s="10">
        <v>44410</v>
      </c>
      <c r="S276" s="11" t="s">
        <v>46</v>
      </c>
      <c r="T276" s="11" t="s">
        <v>46</v>
      </c>
      <c r="U276" s="78" t="s">
        <v>46</v>
      </c>
      <c r="V276" s="7" t="s">
        <v>46</v>
      </c>
      <c r="W276" s="7"/>
      <c r="X276" s="7" t="s">
        <v>46</v>
      </c>
      <c r="Y276" s="7" t="s">
        <v>46</v>
      </c>
      <c r="Z276" s="11">
        <v>44410</v>
      </c>
      <c r="AA276" s="16">
        <v>21500000</v>
      </c>
      <c r="AB276" s="17">
        <v>0</v>
      </c>
      <c r="AC276" s="18">
        <f t="shared" si="4"/>
        <v>21500000</v>
      </c>
      <c r="AD276" s="31" t="s">
        <v>48</v>
      </c>
      <c r="AE276" s="9" t="s">
        <v>98</v>
      </c>
      <c r="AF276" s="8" t="s">
        <v>1331</v>
      </c>
      <c r="AG276" s="12" t="s">
        <v>277</v>
      </c>
      <c r="AH276" s="12" t="s">
        <v>69</v>
      </c>
      <c r="AI276" s="30">
        <v>20215420002443</v>
      </c>
    </row>
    <row r="277" spans="1:35" ht="15.75" x14ac:dyDescent="0.3">
      <c r="A277" s="7">
        <v>2022</v>
      </c>
      <c r="B277" s="7">
        <v>138</v>
      </c>
      <c r="C277" s="101" t="s">
        <v>35</v>
      </c>
      <c r="D277" s="15" t="s">
        <v>410</v>
      </c>
      <c r="E277" s="9" t="s">
        <v>656</v>
      </c>
      <c r="F277" s="8" t="s">
        <v>38</v>
      </c>
      <c r="G277" s="7" t="s">
        <v>39</v>
      </c>
      <c r="H277" s="8" t="s">
        <v>54</v>
      </c>
      <c r="I277" s="9" t="s">
        <v>1332</v>
      </c>
      <c r="J277" s="9" t="s">
        <v>1333</v>
      </c>
      <c r="K277" s="9" t="s">
        <v>1334</v>
      </c>
      <c r="L277" s="9" t="s">
        <v>1184</v>
      </c>
      <c r="M277" s="33">
        <v>1049615846</v>
      </c>
      <c r="N277" s="8" t="s">
        <v>59</v>
      </c>
      <c r="O277" s="10">
        <v>44588</v>
      </c>
      <c r="P277" s="164">
        <v>8</v>
      </c>
      <c r="Q277" s="10">
        <v>44596</v>
      </c>
      <c r="R277" s="10">
        <v>44837</v>
      </c>
      <c r="S277" s="11" t="s">
        <v>46</v>
      </c>
      <c r="T277" s="11" t="s">
        <v>46</v>
      </c>
      <c r="U277" s="78" t="s">
        <v>46</v>
      </c>
      <c r="V277" s="7" t="s">
        <v>1039</v>
      </c>
      <c r="W277" s="164" t="s">
        <v>1040</v>
      </c>
      <c r="X277" s="7" t="s">
        <v>46</v>
      </c>
      <c r="Y277" s="7" t="s">
        <v>46</v>
      </c>
      <c r="Z277" s="11">
        <v>44925</v>
      </c>
      <c r="AA277" s="16">
        <v>34400000</v>
      </c>
      <c r="AB277" s="17">
        <v>12469999</v>
      </c>
      <c r="AC277" s="18">
        <f t="shared" si="4"/>
        <v>46869999</v>
      </c>
      <c r="AD277" s="196" t="s">
        <v>60</v>
      </c>
      <c r="AE277" s="79" t="s">
        <v>60</v>
      </c>
      <c r="AF277" s="8" t="s">
        <v>1335</v>
      </c>
      <c r="AG277" s="12" t="s">
        <v>266</v>
      </c>
      <c r="AH277" s="12" t="s">
        <v>264</v>
      </c>
      <c r="AI277" s="30" t="s">
        <v>1042</v>
      </c>
    </row>
    <row r="278" spans="1:35" ht="15.75" x14ac:dyDescent="0.3">
      <c r="A278" s="7">
        <v>2021</v>
      </c>
      <c r="B278" s="7">
        <v>139</v>
      </c>
      <c r="C278" s="101" t="s">
        <v>35</v>
      </c>
      <c r="D278" s="15" t="s">
        <v>65</v>
      </c>
      <c r="E278" s="9" t="s">
        <v>66</v>
      </c>
      <c r="F278" s="8" t="s">
        <v>38</v>
      </c>
      <c r="G278" s="7" t="s">
        <v>39</v>
      </c>
      <c r="H278" s="8" t="s">
        <v>40</v>
      </c>
      <c r="I278" s="9" t="s">
        <v>1336</v>
      </c>
      <c r="J278" s="9" t="s">
        <v>1337</v>
      </c>
      <c r="K278" s="9" t="s">
        <v>1337</v>
      </c>
      <c r="L278" s="9" t="s">
        <v>1338</v>
      </c>
      <c r="M278" s="162">
        <v>1022340099</v>
      </c>
      <c r="N278" s="8" t="s">
        <v>137</v>
      </c>
      <c r="O278" s="10">
        <v>44257</v>
      </c>
      <c r="P278" s="7" t="s">
        <v>321</v>
      </c>
      <c r="Q278" s="10">
        <v>44258</v>
      </c>
      <c r="R278" s="10">
        <v>44410</v>
      </c>
      <c r="S278" s="11" t="s">
        <v>46</v>
      </c>
      <c r="T278" s="11" t="s">
        <v>46</v>
      </c>
      <c r="U278" s="78" t="s">
        <v>46</v>
      </c>
      <c r="V278" s="7" t="s">
        <v>46</v>
      </c>
      <c r="W278" s="7"/>
      <c r="X278" s="7" t="s">
        <v>46</v>
      </c>
      <c r="Y278" s="7" t="s">
        <v>46</v>
      </c>
      <c r="Z278" s="11">
        <v>44410</v>
      </c>
      <c r="AA278" s="16">
        <v>27500000</v>
      </c>
      <c r="AB278" s="17">
        <v>0</v>
      </c>
      <c r="AC278" s="18">
        <f t="shared" si="4"/>
        <v>27500000</v>
      </c>
      <c r="AD278" s="31" t="s">
        <v>48</v>
      </c>
      <c r="AE278" s="9" t="s">
        <v>98</v>
      </c>
      <c r="AF278" s="8" t="s">
        <v>1339</v>
      </c>
      <c r="AG278" s="12" t="s">
        <v>803</v>
      </c>
      <c r="AH278" s="12" t="s">
        <v>1289</v>
      </c>
      <c r="AI278" s="30">
        <v>20215420002573</v>
      </c>
    </row>
    <row r="279" spans="1:35" ht="15.75" x14ac:dyDescent="0.3">
      <c r="A279" s="7">
        <v>2022</v>
      </c>
      <c r="B279" s="7">
        <v>139</v>
      </c>
      <c r="C279" s="101" t="s">
        <v>35</v>
      </c>
      <c r="D279" s="15" t="s">
        <v>1266</v>
      </c>
      <c r="E279" s="9" t="s">
        <v>1267</v>
      </c>
      <c r="F279" s="8" t="s">
        <v>38</v>
      </c>
      <c r="G279" s="7" t="s">
        <v>39</v>
      </c>
      <c r="H279" s="8" t="s">
        <v>54</v>
      </c>
      <c r="I279" s="9" t="s">
        <v>1340</v>
      </c>
      <c r="J279" s="9" t="s">
        <v>1341</v>
      </c>
      <c r="K279" s="9" t="s">
        <v>1342</v>
      </c>
      <c r="L279" s="9" t="s">
        <v>1343</v>
      </c>
      <c r="M279" s="33">
        <v>79729383</v>
      </c>
      <c r="N279" s="8" t="s">
        <v>270</v>
      </c>
      <c r="O279" s="10">
        <v>44589</v>
      </c>
      <c r="P279" s="164">
        <v>8</v>
      </c>
      <c r="Q279" s="10">
        <v>44596</v>
      </c>
      <c r="R279" s="10">
        <v>44837</v>
      </c>
      <c r="S279" s="11" t="s">
        <v>46</v>
      </c>
      <c r="T279" s="11" t="s">
        <v>46</v>
      </c>
      <c r="U279" s="78" t="s">
        <v>46</v>
      </c>
      <c r="V279" s="7" t="s">
        <v>46</v>
      </c>
      <c r="W279" s="164">
        <v>8</v>
      </c>
      <c r="X279" s="7" t="s">
        <v>46</v>
      </c>
      <c r="Y279" s="7" t="s">
        <v>46</v>
      </c>
      <c r="Z279" s="11">
        <v>44837</v>
      </c>
      <c r="AA279" s="16">
        <v>36112000</v>
      </c>
      <c r="AB279" s="17">
        <v>0</v>
      </c>
      <c r="AC279" s="18">
        <f t="shared" si="4"/>
        <v>36112000</v>
      </c>
      <c r="AD279" s="31" t="s">
        <v>48</v>
      </c>
      <c r="AE279" s="79" t="s">
        <v>98</v>
      </c>
      <c r="AF279" s="75" t="s">
        <v>1344</v>
      </c>
      <c r="AG279" s="12" t="s">
        <v>811</v>
      </c>
      <c r="AH279" s="12" t="s">
        <v>808</v>
      </c>
      <c r="AI279" s="30" t="s">
        <v>1345</v>
      </c>
    </row>
    <row r="280" spans="1:35" ht="15.75" x14ac:dyDescent="0.3">
      <c r="A280" s="7">
        <v>2021</v>
      </c>
      <c r="B280" s="7">
        <v>140</v>
      </c>
      <c r="C280" s="101" t="s">
        <v>35</v>
      </c>
      <c r="D280" s="15" t="s">
        <v>65</v>
      </c>
      <c r="E280" s="9" t="s">
        <v>66</v>
      </c>
      <c r="F280" s="8" t="s">
        <v>38</v>
      </c>
      <c r="G280" s="7" t="s">
        <v>39</v>
      </c>
      <c r="H280" s="8" t="s">
        <v>40</v>
      </c>
      <c r="I280" s="9" t="s">
        <v>1346</v>
      </c>
      <c r="J280" s="9" t="s">
        <v>1347</v>
      </c>
      <c r="K280" s="9" t="s">
        <v>1347</v>
      </c>
      <c r="L280" s="9" t="s">
        <v>1348</v>
      </c>
      <c r="M280" s="162">
        <v>79913201</v>
      </c>
      <c r="N280" s="8" t="s">
        <v>59</v>
      </c>
      <c r="O280" s="10">
        <v>44258</v>
      </c>
      <c r="P280" s="7" t="s">
        <v>321</v>
      </c>
      <c r="Q280" s="10">
        <v>44263</v>
      </c>
      <c r="R280" s="10">
        <v>44415</v>
      </c>
      <c r="S280" s="11" t="s">
        <v>46</v>
      </c>
      <c r="T280" s="11" t="s">
        <v>46</v>
      </c>
      <c r="U280" s="78" t="s">
        <v>46</v>
      </c>
      <c r="V280" s="7" t="s">
        <v>46</v>
      </c>
      <c r="W280" s="7"/>
      <c r="X280" s="7" t="s">
        <v>46</v>
      </c>
      <c r="Y280" s="7" t="s">
        <v>46</v>
      </c>
      <c r="Z280" s="11">
        <v>44415</v>
      </c>
      <c r="AA280" s="16">
        <v>27500000</v>
      </c>
      <c r="AB280" s="17">
        <v>0</v>
      </c>
      <c r="AC280" s="18">
        <f t="shared" si="4"/>
        <v>27500000</v>
      </c>
      <c r="AD280" s="31" t="s">
        <v>48</v>
      </c>
      <c r="AE280" s="9" t="s">
        <v>98</v>
      </c>
      <c r="AF280" s="8" t="s">
        <v>1349</v>
      </c>
      <c r="AG280" s="12" t="s">
        <v>432</v>
      </c>
      <c r="AH280" s="12" t="s">
        <v>433</v>
      </c>
      <c r="AI280" s="30">
        <v>20215420004423</v>
      </c>
    </row>
    <row r="281" spans="1:35" ht="15.75" x14ac:dyDescent="0.3">
      <c r="A281" s="7">
        <v>2022</v>
      </c>
      <c r="B281" s="7">
        <v>140</v>
      </c>
      <c r="C281" s="101" t="s">
        <v>35</v>
      </c>
      <c r="D281" s="15" t="s">
        <v>91</v>
      </c>
      <c r="E281" s="9" t="s">
        <v>66</v>
      </c>
      <c r="F281" s="8" t="s">
        <v>38</v>
      </c>
      <c r="G281" s="7" t="s">
        <v>39</v>
      </c>
      <c r="H281" s="8" t="s">
        <v>54</v>
      </c>
      <c r="I281" s="9" t="s">
        <v>1350</v>
      </c>
      <c r="J281" s="9" t="s">
        <v>1351</v>
      </c>
      <c r="K281" s="9" t="s">
        <v>1352</v>
      </c>
      <c r="L281" s="9" t="s">
        <v>86</v>
      </c>
      <c r="M281" s="33">
        <v>79901601</v>
      </c>
      <c r="N281" s="8" t="s">
        <v>192</v>
      </c>
      <c r="O281" s="10">
        <v>44586</v>
      </c>
      <c r="P281" s="164">
        <v>4</v>
      </c>
      <c r="Q281" s="10">
        <v>44596</v>
      </c>
      <c r="R281" s="10">
        <v>44715</v>
      </c>
      <c r="S281" s="11" t="s">
        <v>46</v>
      </c>
      <c r="T281" s="11" t="s">
        <v>46</v>
      </c>
      <c r="U281" s="78" t="s">
        <v>46</v>
      </c>
      <c r="V281" s="7" t="s">
        <v>46</v>
      </c>
      <c r="W281" s="164">
        <v>4</v>
      </c>
      <c r="X281" s="7" t="s">
        <v>46</v>
      </c>
      <c r="Y281" s="7" t="s">
        <v>46</v>
      </c>
      <c r="Z281" s="11">
        <v>44715</v>
      </c>
      <c r="AA281" s="16">
        <v>20000000</v>
      </c>
      <c r="AB281" s="17">
        <v>0</v>
      </c>
      <c r="AC281" s="18">
        <f t="shared" si="4"/>
        <v>20000000</v>
      </c>
      <c r="AD281" s="196" t="s">
        <v>60</v>
      </c>
      <c r="AE281" s="79" t="s">
        <v>60</v>
      </c>
      <c r="AF281" s="8" t="s">
        <v>1353</v>
      </c>
      <c r="AG281" s="12" t="s">
        <v>74</v>
      </c>
      <c r="AH281" s="12" t="s">
        <v>511</v>
      </c>
      <c r="AI281" s="30" t="s">
        <v>272</v>
      </c>
    </row>
    <row r="282" spans="1:35" ht="15.75" x14ac:dyDescent="0.3">
      <c r="A282" s="7">
        <v>2021</v>
      </c>
      <c r="B282" s="7">
        <v>141</v>
      </c>
      <c r="C282" s="101" t="s">
        <v>35</v>
      </c>
      <c r="D282" s="15" t="s">
        <v>392</v>
      </c>
      <c r="E282" s="9" t="s">
        <v>393</v>
      </c>
      <c r="F282" s="8" t="s">
        <v>38</v>
      </c>
      <c r="G282" s="7" t="s">
        <v>39</v>
      </c>
      <c r="H282" s="8" t="s">
        <v>40</v>
      </c>
      <c r="I282" s="9" t="s">
        <v>1354</v>
      </c>
      <c r="J282" s="9" t="s">
        <v>1355</v>
      </c>
      <c r="K282" s="9" t="s">
        <v>1355</v>
      </c>
      <c r="L282" s="9" t="s">
        <v>1356</v>
      </c>
      <c r="M282" s="161">
        <v>1013629725</v>
      </c>
      <c r="N282" s="8" t="s">
        <v>165</v>
      </c>
      <c r="O282" s="10">
        <v>44264</v>
      </c>
      <c r="P282" s="7" t="s">
        <v>1357</v>
      </c>
      <c r="Q282" s="10">
        <v>44265</v>
      </c>
      <c r="R282" s="10">
        <v>44575</v>
      </c>
      <c r="S282" s="11" t="s">
        <v>46</v>
      </c>
      <c r="T282" s="11" t="s">
        <v>46</v>
      </c>
      <c r="U282" s="78" t="s">
        <v>46</v>
      </c>
      <c r="V282" s="7" t="s">
        <v>1094</v>
      </c>
      <c r="W282" s="7"/>
      <c r="X282" s="7" t="s">
        <v>46</v>
      </c>
      <c r="Y282" s="7" t="s">
        <v>46</v>
      </c>
      <c r="Z282" s="11">
        <v>44575</v>
      </c>
      <c r="AA282" s="16">
        <v>22800000</v>
      </c>
      <c r="AB282" s="17">
        <v>1600000</v>
      </c>
      <c r="AC282" s="18">
        <f t="shared" si="4"/>
        <v>24400000</v>
      </c>
      <c r="AD282" s="31" t="s">
        <v>48</v>
      </c>
      <c r="AE282" s="9" t="s">
        <v>98</v>
      </c>
      <c r="AF282" s="8" t="s">
        <v>1358</v>
      </c>
      <c r="AG282" s="12" t="s">
        <v>365</v>
      </c>
      <c r="AH282" s="12" t="s">
        <v>675</v>
      </c>
      <c r="AI282" s="30">
        <v>20215400000000</v>
      </c>
    </row>
    <row r="283" spans="1:35" ht="15.75" x14ac:dyDescent="0.3">
      <c r="A283" s="7">
        <v>2022</v>
      </c>
      <c r="B283" s="7">
        <v>141</v>
      </c>
      <c r="C283" s="101" t="s">
        <v>35</v>
      </c>
      <c r="D283" s="15" t="s">
        <v>91</v>
      </c>
      <c r="E283" s="9" t="s">
        <v>66</v>
      </c>
      <c r="F283" s="8" t="s">
        <v>38</v>
      </c>
      <c r="G283" s="7" t="s">
        <v>39</v>
      </c>
      <c r="H283" s="8" t="s">
        <v>54</v>
      </c>
      <c r="I283" s="9" t="s">
        <v>1359</v>
      </c>
      <c r="J283" s="9" t="s">
        <v>1360</v>
      </c>
      <c r="K283" s="9" t="s">
        <v>1361</v>
      </c>
      <c r="L283" s="9" t="s">
        <v>1362</v>
      </c>
      <c r="M283" s="33">
        <v>18490889</v>
      </c>
      <c r="N283" s="8" t="s">
        <v>192</v>
      </c>
      <c r="O283" s="10">
        <v>44586</v>
      </c>
      <c r="P283" s="164">
        <v>8</v>
      </c>
      <c r="Q283" s="10">
        <v>44589</v>
      </c>
      <c r="R283" s="10">
        <v>44831</v>
      </c>
      <c r="S283" s="11" t="s">
        <v>46</v>
      </c>
      <c r="T283" s="11" t="s">
        <v>46</v>
      </c>
      <c r="U283" s="78" t="s">
        <v>46</v>
      </c>
      <c r="V283" s="7" t="s">
        <v>46</v>
      </c>
      <c r="W283" s="164">
        <v>8</v>
      </c>
      <c r="X283" s="7" t="s">
        <v>46</v>
      </c>
      <c r="Y283" s="7" t="s">
        <v>46</v>
      </c>
      <c r="Z283" s="11">
        <v>44798</v>
      </c>
      <c r="AA283" s="16">
        <v>28800000</v>
      </c>
      <c r="AB283" s="17">
        <v>0</v>
      </c>
      <c r="AC283" s="18">
        <f t="shared" si="4"/>
        <v>28800000</v>
      </c>
      <c r="AD283" s="196" t="s">
        <v>60</v>
      </c>
      <c r="AE283" s="79" t="s">
        <v>60</v>
      </c>
      <c r="AF283" s="8" t="s">
        <v>1363</v>
      </c>
      <c r="AG283" s="12" t="s">
        <v>1364</v>
      </c>
      <c r="AH283" s="12" t="s">
        <v>75</v>
      </c>
      <c r="AI283" s="30" t="s">
        <v>272</v>
      </c>
    </row>
    <row r="284" spans="1:35" ht="15.75" x14ac:dyDescent="0.3">
      <c r="A284" s="7">
        <v>2021</v>
      </c>
      <c r="B284" s="7">
        <v>142</v>
      </c>
      <c r="C284" s="101" t="s">
        <v>35</v>
      </c>
      <c r="D284" s="15" t="s">
        <v>65</v>
      </c>
      <c r="E284" s="9" t="s">
        <v>66</v>
      </c>
      <c r="F284" s="8" t="s">
        <v>38</v>
      </c>
      <c r="G284" s="7" t="s">
        <v>39</v>
      </c>
      <c r="H284" s="8" t="s">
        <v>40</v>
      </c>
      <c r="I284" s="9" t="s">
        <v>504</v>
      </c>
      <c r="J284" s="9" t="s">
        <v>1365</v>
      </c>
      <c r="K284" s="9" t="s">
        <v>1365</v>
      </c>
      <c r="L284" s="9" t="s">
        <v>1366</v>
      </c>
      <c r="M284" s="162">
        <v>79719940</v>
      </c>
      <c r="N284" s="8" t="s">
        <v>70</v>
      </c>
      <c r="O284" s="10">
        <v>44265</v>
      </c>
      <c r="P284" s="7" t="s">
        <v>321</v>
      </c>
      <c r="Q284" s="10">
        <v>44267</v>
      </c>
      <c r="R284" s="10">
        <v>44419</v>
      </c>
      <c r="S284" s="11" t="s">
        <v>46</v>
      </c>
      <c r="T284" s="11" t="s">
        <v>46</v>
      </c>
      <c r="U284" s="78" t="s">
        <v>46</v>
      </c>
      <c r="V284" s="7" t="s">
        <v>46</v>
      </c>
      <c r="W284" s="7"/>
      <c r="X284" s="7" t="s">
        <v>46</v>
      </c>
      <c r="Y284" s="7" t="s">
        <v>46</v>
      </c>
      <c r="Z284" s="11">
        <v>44419</v>
      </c>
      <c r="AA284" s="16">
        <v>26500000</v>
      </c>
      <c r="AB284" s="17">
        <v>0</v>
      </c>
      <c r="AC284" s="18">
        <f t="shared" si="4"/>
        <v>26500000</v>
      </c>
      <c r="AD284" s="31" t="s">
        <v>48</v>
      </c>
      <c r="AE284" s="9" t="s">
        <v>98</v>
      </c>
      <c r="AF284" s="8" t="s">
        <v>1367</v>
      </c>
      <c r="AG284" s="12" t="s">
        <v>432</v>
      </c>
      <c r="AH284" s="12" t="s">
        <v>433</v>
      </c>
      <c r="AI284" s="30">
        <v>20215420004423</v>
      </c>
    </row>
    <row r="285" spans="1:35" ht="15.75" x14ac:dyDescent="0.3">
      <c r="A285" s="7">
        <v>2022</v>
      </c>
      <c r="B285" s="7">
        <v>142</v>
      </c>
      <c r="C285" s="101" t="s">
        <v>35</v>
      </c>
      <c r="D285" s="15" t="s">
        <v>91</v>
      </c>
      <c r="E285" s="9" t="s">
        <v>66</v>
      </c>
      <c r="F285" s="8" t="s">
        <v>38</v>
      </c>
      <c r="G285" s="7" t="s">
        <v>39</v>
      </c>
      <c r="H285" s="8" t="s">
        <v>54</v>
      </c>
      <c r="I285" s="9" t="s">
        <v>1368</v>
      </c>
      <c r="J285" s="9" t="s">
        <v>1369</v>
      </c>
      <c r="K285" s="9" t="s">
        <v>1370</v>
      </c>
      <c r="L285" s="9" t="s">
        <v>1371</v>
      </c>
      <c r="M285" s="33">
        <v>79639019</v>
      </c>
      <c r="N285" s="8" t="s">
        <v>192</v>
      </c>
      <c r="O285" s="10">
        <v>44586</v>
      </c>
      <c r="P285" s="164">
        <v>8</v>
      </c>
      <c r="Q285" s="10">
        <v>44593</v>
      </c>
      <c r="R285" s="10">
        <v>44834</v>
      </c>
      <c r="S285" s="11" t="s">
        <v>46</v>
      </c>
      <c r="T285" s="11" t="s">
        <v>46</v>
      </c>
      <c r="U285" s="78" t="s">
        <v>46</v>
      </c>
      <c r="V285" s="7" t="s">
        <v>1372</v>
      </c>
      <c r="W285" s="164">
        <v>12</v>
      </c>
      <c r="X285" s="7" t="s">
        <v>46</v>
      </c>
      <c r="Y285" s="7" t="s">
        <v>46</v>
      </c>
      <c r="Z285" s="11">
        <v>44956</v>
      </c>
      <c r="AA285" s="16">
        <v>49600000</v>
      </c>
      <c r="AB285" s="17">
        <f>18600000+6200000</f>
        <v>24800000</v>
      </c>
      <c r="AC285" s="18">
        <f t="shared" si="4"/>
        <v>74400000</v>
      </c>
      <c r="AD285" s="196" t="s">
        <v>60</v>
      </c>
      <c r="AE285" s="79" t="s">
        <v>60</v>
      </c>
      <c r="AF285" s="8" t="s">
        <v>1373</v>
      </c>
      <c r="AG285" s="12" t="s">
        <v>459</v>
      </c>
      <c r="AH285" s="12" t="s">
        <v>161</v>
      </c>
      <c r="AI285" s="30" t="s">
        <v>1374</v>
      </c>
    </row>
    <row r="286" spans="1:35" ht="15.75" x14ac:dyDescent="0.3">
      <c r="A286" s="7">
        <v>2021</v>
      </c>
      <c r="B286" s="7">
        <v>143</v>
      </c>
      <c r="C286" s="101" t="s">
        <v>35</v>
      </c>
      <c r="D286" s="15" t="s">
        <v>65</v>
      </c>
      <c r="E286" s="9" t="s">
        <v>66</v>
      </c>
      <c r="F286" s="8" t="s">
        <v>38</v>
      </c>
      <c r="G286" s="7" t="s">
        <v>39</v>
      </c>
      <c r="H286" s="8" t="s">
        <v>40</v>
      </c>
      <c r="I286" s="9" t="s">
        <v>1375</v>
      </c>
      <c r="J286" s="9" t="s">
        <v>1376</v>
      </c>
      <c r="K286" s="9" t="s">
        <v>1376</v>
      </c>
      <c r="L286" s="9" t="s">
        <v>934</v>
      </c>
      <c r="M286" s="162">
        <v>80120984</v>
      </c>
      <c r="N286" s="8" t="s">
        <v>137</v>
      </c>
      <c r="O286" s="10">
        <v>44258</v>
      </c>
      <c r="P286" s="7" t="s">
        <v>321</v>
      </c>
      <c r="Q286" s="10">
        <v>44260</v>
      </c>
      <c r="R286" s="10">
        <v>44412</v>
      </c>
      <c r="S286" s="11" t="s">
        <v>46</v>
      </c>
      <c r="T286" s="11" t="s">
        <v>46</v>
      </c>
      <c r="U286" s="78" t="s">
        <v>46</v>
      </c>
      <c r="V286" s="7" t="s">
        <v>46</v>
      </c>
      <c r="W286" s="7"/>
      <c r="X286" s="7" t="s">
        <v>46</v>
      </c>
      <c r="Y286" s="7" t="s">
        <v>46</v>
      </c>
      <c r="Z286" s="11">
        <v>44412</v>
      </c>
      <c r="AA286" s="16">
        <v>12400000</v>
      </c>
      <c r="AB286" s="17">
        <v>0</v>
      </c>
      <c r="AC286" s="18">
        <f t="shared" si="4"/>
        <v>12400000</v>
      </c>
      <c r="AD286" s="31" t="s">
        <v>48</v>
      </c>
      <c r="AE286" s="9" t="s">
        <v>98</v>
      </c>
      <c r="AF286" s="8" t="s">
        <v>1377</v>
      </c>
      <c r="AG286" s="12" t="s">
        <v>1007</v>
      </c>
      <c r="AH286" s="12" t="s">
        <v>69</v>
      </c>
      <c r="AI286" s="30">
        <v>20215420002443</v>
      </c>
    </row>
    <row r="287" spans="1:35" ht="15.75" x14ac:dyDescent="0.3">
      <c r="A287" s="7">
        <v>2022</v>
      </c>
      <c r="B287" s="7">
        <v>143</v>
      </c>
      <c r="C287" s="101" t="s">
        <v>35</v>
      </c>
      <c r="D287" s="15" t="s">
        <v>91</v>
      </c>
      <c r="E287" s="9" t="s">
        <v>66</v>
      </c>
      <c r="F287" s="8" t="s">
        <v>38</v>
      </c>
      <c r="G287" s="7" t="s">
        <v>39</v>
      </c>
      <c r="H287" s="8" t="s">
        <v>54</v>
      </c>
      <c r="I287" s="9" t="s">
        <v>1368</v>
      </c>
      <c r="J287" s="9" t="s">
        <v>1378</v>
      </c>
      <c r="K287" s="9" t="s">
        <v>1370</v>
      </c>
      <c r="L287" s="9" t="s">
        <v>1093</v>
      </c>
      <c r="M287" s="33">
        <v>51563254</v>
      </c>
      <c r="N287" s="8" t="s">
        <v>192</v>
      </c>
      <c r="O287" s="10">
        <v>44587</v>
      </c>
      <c r="P287" s="164">
        <v>8</v>
      </c>
      <c r="Q287" s="10">
        <v>44593</v>
      </c>
      <c r="R287" s="10">
        <v>44834</v>
      </c>
      <c r="S287" s="11" t="s">
        <v>46</v>
      </c>
      <c r="T287" s="11" t="s">
        <v>46</v>
      </c>
      <c r="U287" s="78" t="s">
        <v>46</v>
      </c>
      <c r="V287" s="7" t="s">
        <v>46</v>
      </c>
      <c r="W287" s="164">
        <v>8</v>
      </c>
      <c r="X287" s="7" t="s">
        <v>46</v>
      </c>
      <c r="Y287" s="7" t="s">
        <v>46</v>
      </c>
      <c r="Z287" s="11">
        <v>44834</v>
      </c>
      <c r="AA287" s="16">
        <v>49600000</v>
      </c>
      <c r="AB287" s="17">
        <v>0</v>
      </c>
      <c r="AC287" s="18">
        <f t="shared" si="4"/>
        <v>49600000</v>
      </c>
      <c r="AD287" s="196" t="s">
        <v>60</v>
      </c>
      <c r="AE287" s="79" t="s">
        <v>60</v>
      </c>
      <c r="AF287" s="8" t="s">
        <v>1373</v>
      </c>
      <c r="AG287" s="12" t="s">
        <v>459</v>
      </c>
      <c r="AH287" s="12" t="s">
        <v>161</v>
      </c>
      <c r="AI287" s="30" t="s">
        <v>1374</v>
      </c>
    </row>
    <row r="288" spans="1:35" ht="15.75" x14ac:dyDescent="0.3">
      <c r="A288" s="7">
        <v>2021</v>
      </c>
      <c r="B288" s="7">
        <v>144</v>
      </c>
      <c r="C288" s="101" t="s">
        <v>35</v>
      </c>
      <c r="D288" s="15" t="s">
        <v>65</v>
      </c>
      <c r="E288" s="9" t="s">
        <v>66</v>
      </c>
      <c r="F288" s="8" t="s">
        <v>38</v>
      </c>
      <c r="G288" s="7" t="s">
        <v>39</v>
      </c>
      <c r="H288" s="8" t="s">
        <v>40</v>
      </c>
      <c r="I288" s="9" t="s">
        <v>1379</v>
      </c>
      <c r="J288" s="9" t="s">
        <v>1380</v>
      </c>
      <c r="K288" s="9" t="s">
        <v>1380</v>
      </c>
      <c r="L288" s="9" t="s">
        <v>1381</v>
      </c>
      <c r="M288" s="162">
        <v>19216658</v>
      </c>
      <c r="N288" s="8" t="s">
        <v>59</v>
      </c>
      <c r="O288" s="10">
        <v>44263</v>
      </c>
      <c r="P288" s="7" t="s">
        <v>1382</v>
      </c>
      <c r="Q288" s="10">
        <v>44265</v>
      </c>
      <c r="R288" s="10">
        <v>44564</v>
      </c>
      <c r="S288" s="11" t="s">
        <v>46</v>
      </c>
      <c r="T288" s="11" t="s">
        <v>46</v>
      </c>
      <c r="U288" s="78" t="s">
        <v>46</v>
      </c>
      <c r="V288" s="7" t="s">
        <v>46</v>
      </c>
      <c r="W288" s="7"/>
      <c r="X288" s="7" t="s">
        <v>46</v>
      </c>
      <c r="Y288" s="7" t="s">
        <v>46</v>
      </c>
      <c r="Z288" s="11">
        <v>44564</v>
      </c>
      <c r="AA288" s="16">
        <v>54083333</v>
      </c>
      <c r="AB288" s="17">
        <v>0</v>
      </c>
      <c r="AC288" s="18">
        <f t="shared" si="4"/>
        <v>54083333</v>
      </c>
      <c r="AD288" s="31" t="s">
        <v>48</v>
      </c>
      <c r="AE288" s="9" t="s">
        <v>98</v>
      </c>
      <c r="AF288" s="8" t="s">
        <v>1383</v>
      </c>
      <c r="AG288" s="12" t="s">
        <v>432</v>
      </c>
      <c r="AH288" s="12" t="s">
        <v>433</v>
      </c>
      <c r="AI288" s="30">
        <v>20215420004423</v>
      </c>
    </row>
    <row r="289" spans="1:35" ht="15.75" x14ac:dyDescent="0.3">
      <c r="A289" s="7">
        <v>2022</v>
      </c>
      <c r="B289" s="7">
        <v>144</v>
      </c>
      <c r="C289" s="101" t="s">
        <v>35</v>
      </c>
      <c r="D289" s="15" t="s">
        <v>91</v>
      </c>
      <c r="E289" s="9" t="s">
        <v>66</v>
      </c>
      <c r="F289" s="8" t="s">
        <v>38</v>
      </c>
      <c r="G289" s="7" t="s">
        <v>39</v>
      </c>
      <c r="H289" s="8" t="s">
        <v>54</v>
      </c>
      <c r="I289" s="9" t="s">
        <v>1368</v>
      </c>
      <c r="J289" s="9" t="s">
        <v>1384</v>
      </c>
      <c r="K289" s="9" t="s">
        <v>1370</v>
      </c>
      <c r="L289" s="9" t="s">
        <v>1385</v>
      </c>
      <c r="M289" s="33">
        <v>39632724</v>
      </c>
      <c r="N289" s="8" t="s">
        <v>345</v>
      </c>
      <c r="O289" s="10">
        <v>44594</v>
      </c>
      <c r="P289" s="164">
        <v>8</v>
      </c>
      <c r="Q289" s="10">
        <v>44597</v>
      </c>
      <c r="R289" s="10">
        <v>44838</v>
      </c>
      <c r="S289" s="11" t="s">
        <v>46</v>
      </c>
      <c r="T289" s="11" t="s">
        <v>46</v>
      </c>
      <c r="U289" s="78" t="s">
        <v>46</v>
      </c>
      <c r="V289" s="7" t="s">
        <v>558</v>
      </c>
      <c r="W289" s="164" t="s">
        <v>559</v>
      </c>
      <c r="X289" s="7" t="s">
        <v>46</v>
      </c>
      <c r="Y289" s="7" t="s">
        <v>46</v>
      </c>
      <c r="Z289" s="11">
        <v>44946</v>
      </c>
      <c r="AA289" s="16">
        <v>49600000</v>
      </c>
      <c r="AB289" s="17">
        <f>17773333+4133333</f>
        <v>21906666</v>
      </c>
      <c r="AC289" s="18">
        <f t="shared" si="4"/>
        <v>71506666</v>
      </c>
      <c r="AD289" s="196" t="s">
        <v>60</v>
      </c>
      <c r="AE289" s="79" t="s">
        <v>60</v>
      </c>
      <c r="AF289" s="8" t="s">
        <v>1373</v>
      </c>
      <c r="AG289" s="12" t="s">
        <v>459</v>
      </c>
      <c r="AH289" s="12" t="s">
        <v>161</v>
      </c>
      <c r="AI289" s="30" t="s">
        <v>1374</v>
      </c>
    </row>
    <row r="290" spans="1:35" ht="15.75" x14ac:dyDescent="0.3">
      <c r="A290" s="7">
        <v>2021</v>
      </c>
      <c r="B290" s="7">
        <v>145</v>
      </c>
      <c r="C290" s="101" t="s">
        <v>35</v>
      </c>
      <c r="D290" s="15" t="s">
        <v>403</v>
      </c>
      <c r="E290" s="9" t="s">
        <v>404</v>
      </c>
      <c r="F290" s="8" t="s">
        <v>38</v>
      </c>
      <c r="G290" s="7" t="s">
        <v>39</v>
      </c>
      <c r="H290" s="8" t="s">
        <v>40</v>
      </c>
      <c r="I290" s="9" t="s">
        <v>1386</v>
      </c>
      <c r="J290" s="9" t="s">
        <v>1387</v>
      </c>
      <c r="K290" s="9" t="s">
        <v>1387</v>
      </c>
      <c r="L290" s="9" t="s">
        <v>1388</v>
      </c>
      <c r="M290" s="162">
        <v>52952256</v>
      </c>
      <c r="N290" s="8" t="s">
        <v>70</v>
      </c>
      <c r="O290" s="10">
        <v>44260</v>
      </c>
      <c r="P290" s="7" t="s">
        <v>1389</v>
      </c>
      <c r="Q290" s="10">
        <v>44263</v>
      </c>
      <c r="R290" s="10">
        <v>44565</v>
      </c>
      <c r="S290" s="11" t="s">
        <v>46</v>
      </c>
      <c r="T290" s="11" t="s">
        <v>46</v>
      </c>
      <c r="U290" s="78" t="s">
        <v>46</v>
      </c>
      <c r="V290" s="7" t="s">
        <v>46</v>
      </c>
      <c r="W290" s="7"/>
      <c r="X290" s="7" t="s">
        <v>46</v>
      </c>
      <c r="Y290" s="7" t="s">
        <v>46</v>
      </c>
      <c r="Z290" s="11">
        <v>44565</v>
      </c>
      <c r="AA290" s="16">
        <v>35640000</v>
      </c>
      <c r="AB290" s="17">
        <v>0</v>
      </c>
      <c r="AC290" s="18">
        <f t="shared" si="4"/>
        <v>35640000</v>
      </c>
      <c r="AD290" s="31" t="s">
        <v>48</v>
      </c>
      <c r="AE290" s="9" t="s">
        <v>98</v>
      </c>
      <c r="AF290" s="8" t="s">
        <v>1390</v>
      </c>
      <c r="AG290" s="12" t="s">
        <v>390</v>
      </c>
      <c r="AH290" s="12" t="s">
        <v>407</v>
      </c>
      <c r="AI290" s="30">
        <v>20215420001993</v>
      </c>
    </row>
    <row r="291" spans="1:35" ht="15.75" x14ac:dyDescent="0.3">
      <c r="A291" s="7">
        <v>2022</v>
      </c>
      <c r="B291" s="7">
        <v>145</v>
      </c>
      <c r="C291" s="101" t="s">
        <v>35</v>
      </c>
      <c r="D291" s="15" t="s">
        <v>91</v>
      </c>
      <c r="E291" s="9" t="s">
        <v>66</v>
      </c>
      <c r="F291" s="8" t="s">
        <v>38</v>
      </c>
      <c r="G291" s="7" t="s">
        <v>39</v>
      </c>
      <c r="H291" s="8" t="s">
        <v>54</v>
      </c>
      <c r="I291" s="9" t="s">
        <v>1368</v>
      </c>
      <c r="J291" s="9" t="s">
        <v>1391</v>
      </c>
      <c r="K291" s="9" t="s">
        <v>1370</v>
      </c>
      <c r="L291" s="9" t="s">
        <v>1392</v>
      </c>
      <c r="M291" s="33">
        <v>79230850</v>
      </c>
      <c r="N291" s="8" t="s">
        <v>192</v>
      </c>
      <c r="O291" s="10">
        <v>44587</v>
      </c>
      <c r="P291" s="164">
        <v>8</v>
      </c>
      <c r="Q291" s="10">
        <v>44593</v>
      </c>
      <c r="R291" s="10">
        <v>44834</v>
      </c>
      <c r="S291" s="11" t="s">
        <v>46</v>
      </c>
      <c r="T291" s="11" t="s">
        <v>46</v>
      </c>
      <c r="U291" s="78" t="s">
        <v>46</v>
      </c>
      <c r="V291" s="7" t="s">
        <v>1205</v>
      </c>
      <c r="W291" s="164">
        <v>11</v>
      </c>
      <c r="X291" s="7" t="s">
        <v>46</v>
      </c>
      <c r="Y291" s="7" t="s">
        <v>46</v>
      </c>
      <c r="Z291" s="11">
        <v>44956</v>
      </c>
      <c r="AA291" s="16">
        <v>49600000</v>
      </c>
      <c r="AB291" s="17">
        <v>18600000</v>
      </c>
      <c r="AC291" s="18">
        <f t="shared" si="4"/>
        <v>68200000</v>
      </c>
      <c r="AD291" s="196" t="s">
        <v>60</v>
      </c>
      <c r="AE291" s="79" t="s">
        <v>60</v>
      </c>
      <c r="AF291" s="8" t="s">
        <v>1373</v>
      </c>
      <c r="AG291" s="12" t="s">
        <v>459</v>
      </c>
      <c r="AH291" s="12" t="s">
        <v>161</v>
      </c>
      <c r="AI291" s="30" t="s">
        <v>1374</v>
      </c>
    </row>
    <row r="292" spans="1:35" ht="15.75" x14ac:dyDescent="0.3">
      <c r="A292" s="7">
        <v>2021</v>
      </c>
      <c r="B292" s="7">
        <v>146</v>
      </c>
      <c r="C292" s="101" t="s">
        <v>35</v>
      </c>
      <c r="D292" s="15" t="s">
        <v>65</v>
      </c>
      <c r="E292" s="9" t="s">
        <v>66</v>
      </c>
      <c r="F292" s="8" t="s">
        <v>38</v>
      </c>
      <c r="G292" s="7" t="s">
        <v>39</v>
      </c>
      <c r="H292" s="8" t="s">
        <v>40</v>
      </c>
      <c r="I292" s="9" t="s">
        <v>1393</v>
      </c>
      <c r="J292" s="9" t="s">
        <v>1394</v>
      </c>
      <c r="K292" s="9" t="s">
        <v>1394</v>
      </c>
      <c r="L292" s="9" t="s">
        <v>1395</v>
      </c>
      <c r="M292" s="162">
        <v>1023864646</v>
      </c>
      <c r="N292" s="8" t="s">
        <v>59</v>
      </c>
      <c r="O292" s="10">
        <v>44302</v>
      </c>
      <c r="P292" s="7" t="s">
        <v>321</v>
      </c>
      <c r="Q292" s="10">
        <v>44308</v>
      </c>
      <c r="R292" s="10">
        <v>44460</v>
      </c>
      <c r="S292" s="11" t="s">
        <v>46</v>
      </c>
      <c r="T292" s="11" t="s">
        <v>46</v>
      </c>
      <c r="U292" s="78" t="s">
        <v>46</v>
      </c>
      <c r="V292" s="7" t="s">
        <v>46</v>
      </c>
      <c r="W292" s="7"/>
      <c r="X292" s="7" t="s">
        <v>46</v>
      </c>
      <c r="Y292" s="7" t="s">
        <v>46</v>
      </c>
      <c r="Z292" s="11">
        <v>44460</v>
      </c>
      <c r="AA292" s="16">
        <v>12000000</v>
      </c>
      <c r="AB292" s="17">
        <v>0</v>
      </c>
      <c r="AC292" s="18">
        <f t="shared" si="4"/>
        <v>12000000</v>
      </c>
      <c r="AD292" s="31" t="s">
        <v>1396</v>
      </c>
      <c r="AE292" s="9" t="s">
        <v>1396</v>
      </c>
      <c r="AF292" s="8" t="s">
        <v>1397</v>
      </c>
      <c r="AG292" s="12" t="s">
        <v>1171</v>
      </c>
      <c r="AH292" s="12" t="s">
        <v>1398</v>
      </c>
      <c r="AI292" s="30">
        <v>20215420003103</v>
      </c>
    </row>
    <row r="293" spans="1:35" ht="15.75" x14ac:dyDescent="0.3">
      <c r="A293" s="7">
        <v>2022</v>
      </c>
      <c r="B293" s="7">
        <v>146</v>
      </c>
      <c r="C293" s="101" t="s">
        <v>35</v>
      </c>
      <c r="D293" s="15" t="s">
        <v>36</v>
      </c>
      <c r="E293" s="9" t="s">
        <v>37</v>
      </c>
      <c r="F293" s="8" t="s">
        <v>38</v>
      </c>
      <c r="G293" s="7" t="s">
        <v>39</v>
      </c>
      <c r="H293" s="8" t="s">
        <v>54</v>
      </c>
      <c r="I293" s="9" t="s">
        <v>1399</v>
      </c>
      <c r="J293" s="9" t="s">
        <v>1400</v>
      </c>
      <c r="K293" s="9" t="s">
        <v>1401</v>
      </c>
      <c r="L293" s="9" t="s">
        <v>1252</v>
      </c>
      <c r="M293" s="33">
        <v>1026259960</v>
      </c>
      <c r="N293" s="8" t="s">
        <v>345</v>
      </c>
      <c r="O293" s="10">
        <v>44770</v>
      </c>
      <c r="P293" s="164">
        <v>5</v>
      </c>
      <c r="Q293" s="10">
        <v>44771</v>
      </c>
      <c r="R293" s="10">
        <v>44923</v>
      </c>
      <c r="S293" s="11" t="s">
        <v>46</v>
      </c>
      <c r="T293" s="11"/>
      <c r="U293" s="78"/>
      <c r="V293" s="7"/>
      <c r="W293" s="164">
        <v>5</v>
      </c>
      <c r="X293" s="7"/>
      <c r="Y293" s="7"/>
      <c r="Z293" s="11">
        <v>44954</v>
      </c>
      <c r="AA293" s="16">
        <v>12000000</v>
      </c>
      <c r="AB293" s="17"/>
      <c r="AC293" s="18">
        <f t="shared" si="4"/>
        <v>12000000</v>
      </c>
      <c r="AD293" s="31" t="s">
        <v>48</v>
      </c>
      <c r="AE293" s="79" t="s">
        <v>98</v>
      </c>
      <c r="AF293" s="8" t="s">
        <v>1402</v>
      </c>
      <c r="AG293" s="12" t="s">
        <v>258</v>
      </c>
      <c r="AH293" s="12" t="s">
        <v>232</v>
      </c>
      <c r="AI293" s="30" t="s">
        <v>1403</v>
      </c>
    </row>
    <row r="294" spans="1:35" ht="15.75" x14ac:dyDescent="0.3">
      <c r="A294" s="7">
        <v>2021</v>
      </c>
      <c r="B294" s="7">
        <v>147</v>
      </c>
      <c r="C294" s="101" t="s">
        <v>35</v>
      </c>
      <c r="D294" s="15" t="s">
        <v>392</v>
      </c>
      <c r="E294" s="9" t="s">
        <v>393</v>
      </c>
      <c r="F294" s="8" t="s">
        <v>38</v>
      </c>
      <c r="G294" s="7" t="s">
        <v>39</v>
      </c>
      <c r="H294" s="8" t="s">
        <v>40</v>
      </c>
      <c r="I294" s="9" t="s">
        <v>1404</v>
      </c>
      <c r="J294" s="9" t="s">
        <v>1405</v>
      </c>
      <c r="K294" s="9" t="s">
        <v>1405</v>
      </c>
      <c r="L294" s="9" t="s">
        <v>1406</v>
      </c>
      <c r="M294" s="162">
        <v>79560317</v>
      </c>
      <c r="N294" s="8" t="s">
        <v>165</v>
      </c>
      <c r="O294" s="10">
        <v>44263</v>
      </c>
      <c r="P294" s="7" t="s">
        <v>321</v>
      </c>
      <c r="Q294" s="10">
        <v>44265</v>
      </c>
      <c r="R294" s="10">
        <v>44417</v>
      </c>
      <c r="S294" s="11" t="s">
        <v>46</v>
      </c>
      <c r="T294" s="11" t="s">
        <v>46</v>
      </c>
      <c r="U294" s="78" t="s">
        <v>46</v>
      </c>
      <c r="V294" s="7" t="s">
        <v>46</v>
      </c>
      <c r="W294" s="7"/>
      <c r="X294" s="7" t="s">
        <v>46</v>
      </c>
      <c r="Y294" s="7" t="s">
        <v>46</v>
      </c>
      <c r="Z294" s="11">
        <v>44417</v>
      </c>
      <c r="AA294" s="16">
        <v>12000000</v>
      </c>
      <c r="AB294" s="17">
        <v>0</v>
      </c>
      <c r="AC294" s="18">
        <f t="shared" si="4"/>
        <v>12000000</v>
      </c>
      <c r="AD294" s="31" t="s">
        <v>48</v>
      </c>
      <c r="AE294" s="9" t="s">
        <v>98</v>
      </c>
      <c r="AF294" s="8" t="s">
        <v>1407</v>
      </c>
      <c r="AG294" s="12" t="s">
        <v>365</v>
      </c>
      <c r="AH294" s="12" t="s">
        <v>979</v>
      </c>
      <c r="AI294" s="30">
        <v>20215420002003</v>
      </c>
    </row>
    <row r="295" spans="1:35" ht="15.75" x14ac:dyDescent="0.3">
      <c r="A295" s="7">
        <v>2022</v>
      </c>
      <c r="B295" s="7">
        <v>147</v>
      </c>
      <c r="C295" s="101" t="s">
        <v>35</v>
      </c>
      <c r="D295" s="15" t="s">
        <v>358</v>
      </c>
      <c r="E295" s="9" t="s">
        <v>359</v>
      </c>
      <c r="F295" s="8" t="s">
        <v>38</v>
      </c>
      <c r="G295" s="7" t="s">
        <v>39</v>
      </c>
      <c r="H295" s="8" t="s">
        <v>54</v>
      </c>
      <c r="I295" s="9" t="s">
        <v>900</v>
      </c>
      <c r="J295" s="9" t="s">
        <v>1408</v>
      </c>
      <c r="K295" s="9" t="s">
        <v>902</v>
      </c>
      <c r="L295" s="9" t="s">
        <v>1409</v>
      </c>
      <c r="M295" s="33">
        <v>1023956268</v>
      </c>
      <c r="N295" s="8" t="s">
        <v>144</v>
      </c>
      <c r="O295" s="10">
        <v>44587</v>
      </c>
      <c r="P295" s="164">
        <v>6</v>
      </c>
      <c r="Q295" s="10">
        <v>44596</v>
      </c>
      <c r="R295" s="10">
        <v>44776</v>
      </c>
      <c r="S295" s="11" t="s">
        <v>46</v>
      </c>
      <c r="T295" s="11" t="s">
        <v>46</v>
      </c>
      <c r="U295" s="78" t="s">
        <v>46</v>
      </c>
      <c r="V295" s="7" t="s">
        <v>46</v>
      </c>
      <c r="W295" s="164">
        <v>6</v>
      </c>
      <c r="X295" s="7" t="s">
        <v>46</v>
      </c>
      <c r="Y295" s="7" t="s">
        <v>46</v>
      </c>
      <c r="Z295" s="11">
        <v>44776</v>
      </c>
      <c r="AA295" s="16">
        <v>14400000</v>
      </c>
      <c r="AB295" s="17">
        <v>0</v>
      </c>
      <c r="AC295" s="18">
        <f t="shared" si="4"/>
        <v>14400000</v>
      </c>
      <c r="AD295" s="31" t="s">
        <v>48</v>
      </c>
      <c r="AE295" s="79" t="s">
        <v>98</v>
      </c>
      <c r="AF295" s="8" t="s">
        <v>1410</v>
      </c>
      <c r="AG295" s="12" t="s">
        <v>906</v>
      </c>
      <c r="AH295" s="12" t="s">
        <v>366</v>
      </c>
      <c r="AI295" s="30" t="s">
        <v>367</v>
      </c>
    </row>
    <row r="296" spans="1:35" ht="15.75" x14ac:dyDescent="0.3">
      <c r="A296" s="7">
        <v>2021</v>
      </c>
      <c r="B296" s="7">
        <v>148</v>
      </c>
      <c r="C296" s="101" t="s">
        <v>35</v>
      </c>
      <c r="D296" s="15" t="s">
        <v>65</v>
      </c>
      <c r="E296" s="9" t="s">
        <v>66</v>
      </c>
      <c r="F296" s="8" t="s">
        <v>38</v>
      </c>
      <c r="G296" s="7" t="s">
        <v>39</v>
      </c>
      <c r="H296" s="8" t="s">
        <v>40</v>
      </c>
      <c r="I296" s="9" t="s">
        <v>1411</v>
      </c>
      <c r="J296" s="9" t="s">
        <v>1412</v>
      </c>
      <c r="K296" s="9" t="s">
        <v>1412</v>
      </c>
      <c r="L296" s="9" t="s">
        <v>1413</v>
      </c>
      <c r="M296" s="161">
        <v>80422349</v>
      </c>
      <c r="N296" s="8" t="s">
        <v>70</v>
      </c>
      <c r="O296" s="10">
        <v>44260</v>
      </c>
      <c r="P296" s="7" t="s">
        <v>1357</v>
      </c>
      <c r="Q296" s="10">
        <v>44264</v>
      </c>
      <c r="R296" s="10">
        <v>44553</v>
      </c>
      <c r="S296" s="11" t="s">
        <v>46</v>
      </c>
      <c r="T296" s="11" t="s">
        <v>46</v>
      </c>
      <c r="U296" s="78" t="s">
        <v>46</v>
      </c>
      <c r="V296" s="7" t="s">
        <v>46</v>
      </c>
      <c r="W296" s="7"/>
      <c r="X296" s="7" t="s">
        <v>46</v>
      </c>
      <c r="Y296" s="7" t="s">
        <v>46</v>
      </c>
      <c r="Z296" s="11">
        <v>44553</v>
      </c>
      <c r="AA296" s="16">
        <v>39330000</v>
      </c>
      <c r="AB296" s="17">
        <v>0</v>
      </c>
      <c r="AC296" s="18">
        <f t="shared" si="4"/>
        <v>39330000</v>
      </c>
      <c r="AD296" s="31" t="s">
        <v>48</v>
      </c>
      <c r="AE296" s="9" t="s">
        <v>98</v>
      </c>
      <c r="AF296" s="8" t="s">
        <v>1414</v>
      </c>
      <c r="AG296" s="12" t="s">
        <v>286</v>
      </c>
      <c r="AH296" s="12" t="s">
        <v>515</v>
      </c>
      <c r="AI296" s="30">
        <v>20215420002063</v>
      </c>
    </row>
    <row r="297" spans="1:35" ht="15.75" x14ac:dyDescent="0.3">
      <c r="A297" s="7">
        <v>2022</v>
      </c>
      <c r="B297" s="7">
        <v>148</v>
      </c>
      <c r="C297" s="101" t="s">
        <v>35</v>
      </c>
      <c r="D297" s="15" t="s">
        <v>91</v>
      </c>
      <c r="E297" s="9" t="s">
        <v>66</v>
      </c>
      <c r="F297" s="8" t="s">
        <v>38</v>
      </c>
      <c r="G297" s="7" t="s">
        <v>39</v>
      </c>
      <c r="H297" s="8" t="s">
        <v>54</v>
      </c>
      <c r="I297" s="9" t="s">
        <v>1415</v>
      </c>
      <c r="J297" s="9" t="s">
        <v>1416</v>
      </c>
      <c r="K297" s="9" t="s">
        <v>1417</v>
      </c>
      <c r="L297" s="9" t="s">
        <v>949</v>
      </c>
      <c r="M297" s="33">
        <v>1023909881</v>
      </c>
      <c r="N297" s="8" t="s">
        <v>170</v>
      </c>
      <c r="O297" s="10">
        <v>44586</v>
      </c>
      <c r="P297" s="164">
        <v>6</v>
      </c>
      <c r="Q297" s="10">
        <v>44594</v>
      </c>
      <c r="R297" s="10">
        <v>44774</v>
      </c>
      <c r="S297" s="11" t="s">
        <v>46</v>
      </c>
      <c r="T297" s="11" t="s">
        <v>46</v>
      </c>
      <c r="U297" s="78" t="s">
        <v>46</v>
      </c>
      <c r="V297" s="7" t="s">
        <v>46</v>
      </c>
      <c r="W297" s="164">
        <v>6</v>
      </c>
      <c r="X297" s="7" t="s">
        <v>46</v>
      </c>
      <c r="Y297" s="7" t="s">
        <v>46</v>
      </c>
      <c r="Z297" s="11">
        <v>44774</v>
      </c>
      <c r="AA297" s="16">
        <v>14832000</v>
      </c>
      <c r="AB297" s="17">
        <v>0</v>
      </c>
      <c r="AC297" s="18">
        <f t="shared" si="4"/>
        <v>14832000</v>
      </c>
      <c r="AD297" s="196" t="s">
        <v>60</v>
      </c>
      <c r="AE297" s="79" t="s">
        <v>60</v>
      </c>
      <c r="AF297" s="8" t="s">
        <v>1418</v>
      </c>
      <c r="AG297" s="12" t="s">
        <v>803</v>
      </c>
      <c r="AH297" s="12" t="s">
        <v>804</v>
      </c>
      <c r="AI297" s="30" t="s">
        <v>805</v>
      </c>
    </row>
    <row r="298" spans="1:35" ht="15.75" x14ac:dyDescent="0.3">
      <c r="A298" s="7">
        <v>2021</v>
      </c>
      <c r="B298" s="7">
        <v>149</v>
      </c>
      <c r="C298" s="101" t="s">
        <v>35</v>
      </c>
      <c r="D298" s="15" t="s">
        <v>65</v>
      </c>
      <c r="E298" s="9" t="s">
        <v>66</v>
      </c>
      <c r="F298" s="8" t="s">
        <v>38</v>
      </c>
      <c r="G298" s="7" t="s">
        <v>39</v>
      </c>
      <c r="H298" s="8" t="s">
        <v>40</v>
      </c>
      <c r="I298" s="9" t="s">
        <v>1419</v>
      </c>
      <c r="J298" s="9" t="s">
        <v>1420</v>
      </c>
      <c r="K298" s="9" t="s">
        <v>1420</v>
      </c>
      <c r="L298" s="9" t="s">
        <v>1421</v>
      </c>
      <c r="M298" s="161">
        <v>1095801016</v>
      </c>
      <c r="N298" s="8" t="s">
        <v>165</v>
      </c>
      <c r="O298" s="10">
        <v>44263</v>
      </c>
      <c r="P298" s="7" t="s">
        <v>1357</v>
      </c>
      <c r="Q298" s="10">
        <v>44264</v>
      </c>
      <c r="R298" s="10">
        <v>44553</v>
      </c>
      <c r="S298" s="11" t="s">
        <v>46</v>
      </c>
      <c r="T298" s="11" t="s">
        <v>46</v>
      </c>
      <c r="U298" s="78" t="s">
        <v>46</v>
      </c>
      <c r="V298" s="7" t="s">
        <v>993</v>
      </c>
      <c r="W298" s="7"/>
      <c r="X298" s="7" t="s">
        <v>46</v>
      </c>
      <c r="Y298" s="7" t="s">
        <v>46</v>
      </c>
      <c r="Z298" s="11">
        <v>44575</v>
      </c>
      <c r="AA298" s="16">
        <v>64600000</v>
      </c>
      <c r="AB298" s="17">
        <v>4760000</v>
      </c>
      <c r="AC298" s="18">
        <f t="shared" si="4"/>
        <v>69360000</v>
      </c>
      <c r="AD298" s="31" t="s">
        <v>48</v>
      </c>
      <c r="AE298" s="9" t="s">
        <v>98</v>
      </c>
      <c r="AF298" s="8" t="s">
        <v>1422</v>
      </c>
      <c r="AG298" s="12" t="s">
        <v>330</v>
      </c>
      <c r="AH298" s="12" t="s">
        <v>90</v>
      </c>
      <c r="AI298" s="30">
        <v>20215420002033</v>
      </c>
    </row>
    <row r="299" spans="1:35" ht="15.75" x14ac:dyDescent="0.3">
      <c r="A299" s="7">
        <v>2022</v>
      </c>
      <c r="B299" s="7">
        <v>149</v>
      </c>
      <c r="C299" s="101" t="s">
        <v>35</v>
      </c>
      <c r="D299" s="15" t="s">
        <v>358</v>
      </c>
      <c r="E299" s="9" t="s">
        <v>359</v>
      </c>
      <c r="F299" s="8" t="s">
        <v>38</v>
      </c>
      <c r="G299" s="7" t="s">
        <v>39</v>
      </c>
      <c r="H299" s="8" t="s">
        <v>54</v>
      </c>
      <c r="I299" s="9" t="s">
        <v>900</v>
      </c>
      <c r="J299" s="9" t="s">
        <v>1423</v>
      </c>
      <c r="K299" s="9" t="s">
        <v>902</v>
      </c>
      <c r="L299" s="9" t="s">
        <v>1424</v>
      </c>
      <c r="M299" s="33">
        <v>1023896072</v>
      </c>
      <c r="N299" s="8" t="s">
        <v>144</v>
      </c>
      <c r="O299" s="10">
        <v>44585</v>
      </c>
      <c r="P299" s="164">
        <v>6</v>
      </c>
      <c r="Q299" s="10">
        <v>44596</v>
      </c>
      <c r="R299" s="10">
        <v>44776</v>
      </c>
      <c r="S299" s="11" t="s">
        <v>46</v>
      </c>
      <c r="T299" s="11" t="s">
        <v>46</v>
      </c>
      <c r="U299" s="78" t="s">
        <v>46</v>
      </c>
      <c r="V299" s="7" t="s">
        <v>46</v>
      </c>
      <c r="W299" s="164">
        <v>6</v>
      </c>
      <c r="X299" s="7" t="s">
        <v>46</v>
      </c>
      <c r="Y299" s="7" t="s">
        <v>46</v>
      </c>
      <c r="Z299" s="11">
        <v>44776</v>
      </c>
      <c r="AA299" s="16">
        <v>14400000</v>
      </c>
      <c r="AB299" s="17">
        <v>0</v>
      </c>
      <c r="AC299" s="18">
        <f t="shared" si="4"/>
        <v>14400000</v>
      </c>
      <c r="AD299" s="31" t="s">
        <v>48</v>
      </c>
      <c r="AE299" s="79" t="s">
        <v>98</v>
      </c>
      <c r="AF299" s="8" t="s">
        <v>1410</v>
      </c>
      <c r="AG299" s="12" t="s">
        <v>906</v>
      </c>
      <c r="AH299" s="12" t="s">
        <v>366</v>
      </c>
      <c r="AI299" s="30" t="s">
        <v>367</v>
      </c>
    </row>
    <row r="300" spans="1:35" ht="15.75" x14ac:dyDescent="0.3">
      <c r="A300" s="7">
        <v>2021</v>
      </c>
      <c r="B300" s="7">
        <v>150</v>
      </c>
      <c r="C300" s="101" t="s">
        <v>35</v>
      </c>
      <c r="D300" s="15" t="s">
        <v>65</v>
      </c>
      <c r="E300" s="9" t="s">
        <v>66</v>
      </c>
      <c r="F300" s="8" t="s">
        <v>38</v>
      </c>
      <c r="G300" s="7" t="s">
        <v>39</v>
      </c>
      <c r="H300" s="8" t="s">
        <v>40</v>
      </c>
      <c r="I300" s="9" t="s">
        <v>1425</v>
      </c>
      <c r="J300" s="9" t="s">
        <v>1426</v>
      </c>
      <c r="K300" s="9" t="s">
        <v>1426</v>
      </c>
      <c r="L300" s="9" t="s">
        <v>95</v>
      </c>
      <c r="M300" s="162">
        <v>80419632</v>
      </c>
      <c r="N300" s="8" t="s">
        <v>59</v>
      </c>
      <c r="O300" s="10">
        <v>44263</v>
      </c>
      <c r="P300" s="7" t="s">
        <v>321</v>
      </c>
      <c r="Q300" s="10">
        <v>44267</v>
      </c>
      <c r="R300" s="10">
        <v>44419</v>
      </c>
      <c r="S300" s="11" t="s">
        <v>46</v>
      </c>
      <c r="T300" s="11" t="s">
        <v>46</v>
      </c>
      <c r="U300" s="78" t="s">
        <v>46</v>
      </c>
      <c r="V300" s="7" t="s">
        <v>46</v>
      </c>
      <c r="W300" s="7"/>
      <c r="X300" s="7" t="s">
        <v>46</v>
      </c>
      <c r="Y300" s="7" t="s">
        <v>46</v>
      </c>
      <c r="Z300" s="11">
        <v>44419</v>
      </c>
      <c r="AA300" s="16">
        <v>27500000</v>
      </c>
      <c r="AB300" s="17">
        <v>0</v>
      </c>
      <c r="AC300" s="18">
        <f t="shared" si="4"/>
        <v>27500000</v>
      </c>
      <c r="AD300" s="31" t="s">
        <v>48</v>
      </c>
      <c r="AE300" s="9" t="s">
        <v>98</v>
      </c>
      <c r="AF300" s="8" t="s">
        <v>1427</v>
      </c>
      <c r="AG300" s="12" t="s">
        <v>432</v>
      </c>
      <c r="AH300" s="12" t="s">
        <v>433</v>
      </c>
      <c r="AI300" s="30">
        <v>20215420004423</v>
      </c>
    </row>
    <row r="301" spans="1:35" ht="15.75" x14ac:dyDescent="0.3">
      <c r="A301" s="7">
        <v>2022</v>
      </c>
      <c r="B301" s="7">
        <v>150</v>
      </c>
      <c r="C301" s="101" t="s">
        <v>35</v>
      </c>
      <c r="D301" s="15" t="s">
        <v>358</v>
      </c>
      <c r="E301" s="9" t="s">
        <v>359</v>
      </c>
      <c r="F301" s="8" t="s">
        <v>38</v>
      </c>
      <c r="G301" s="7" t="s">
        <v>39</v>
      </c>
      <c r="H301" s="8" t="s">
        <v>54</v>
      </c>
      <c r="I301" s="9" t="s">
        <v>900</v>
      </c>
      <c r="J301" s="9" t="s">
        <v>1428</v>
      </c>
      <c r="K301" s="9" t="s">
        <v>902</v>
      </c>
      <c r="L301" s="9" t="s">
        <v>1429</v>
      </c>
      <c r="M301" s="33">
        <v>1023928443</v>
      </c>
      <c r="N301" s="8" t="s">
        <v>144</v>
      </c>
      <c r="O301" s="10">
        <v>44585</v>
      </c>
      <c r="P301" s="164">
        <v>6</v>
      </c>
      <c r="Q301" s="10">
        <v>44596</v>
      </c>
      <c r="R301" s="10">
        <v>44776</v>
      </c>
      <c r="S301" s="11" t="s">
        <v>46</v>
      </c>
      <c r="T301" s="11" t="s">
        <v>46</v>
      </c>
      <c r="U301" s="78" t="s">
        <v>46</v>
      </c>
      <c r="V301" s="7" t="s">
        <v>46</v>
      </c>
      <c r="W301" s="164">
        <v>6</v>
      </c>
      <c r="X301" s="7" t="s">
        <v>46</v>
      </c>
      <c r="Y301" s="7" t="s">
        <v>46</v>
      </c>
      <c r="Z301" s="11">
        <v>44776</v>
      </c>
      <c r="AA301" s="16">
        <v>14400000</v>
      </c>
      <c r="AB301" s="17">
        <v>0</v>
      </c>
      <c r="AC301" s="18">
        <f t="shared" si="4"/>
        <v>14400000</v>
      </c>
      <c r="AD301" s="31" t="s">
        <v>48</v>
      </c>
      <c r="AE301" s="79" t="s">
        <v>98</v>
      </c>
      <c r="AF301" s="8" t="s">
        <v>1410</v>
      </c>
      <c r="AG301" s="12" t="s">
        <v>906</v>
      </c>
      <c r="AH301" s="12" t="s">
        <v>366</v>
      </c>
      <c r="AI301" s="30" t="s">
        <v>367</v>
      </c>
    </row>
    <row r="302" spans="1:35" ht="15.75" x14ac:dyDescent="0.3">
      <c r="A302" s="7">
        <v>2021</v>
      </c>
      <c r="B302" s="7">
        <v>151</v>
      </c>
      <c r="C302" s="101" t="s">
        <v>35</v>
      </c>
      <c r="D302" s="15" t="s">
        <v>65</v>
      </c>
      <c r="E302" s="9" t="s">
        <v>66</v>
      </c>
      <c r="F302" s="8" t="s">
        <v>38</v>
      </c>
      <c r="G302" s="7" t="s">
        <v>39</v>
      </c>
      <c r="H302" s="8" t="s">
        <v>40</v>
      </c>
      <c r="I302" s="9" t="s">
        <v>1425</v>
      </c>
      <c r="J302" s="9" t="s">
        <v>1430</v>
      </c>
      <c r="K302" s="9" t="s">
        <v>1430</v>
      </c>
      <c r="L302" s="9" t="s">
        <v>1431</v>
      </c>
      <c r="M302" s="161">
        <v>52349463</v>
      </c>
      <c r="N302" s="8" t="s">
        <v>59</v>
      </c>
      <c r="O302" s="10">
        <v>44263</v>
      </c>
      <c r="P302" s="7" t="s">
        <v>321</v>
      </c>
      <c r="Q302" s="10">
        <v>44265</v>
      </c>
      <c r="R302" s="10">
        <v>44417</v>
      </c>
      <c r="S302" s="11">
        <v>44342</v>
      </c>
      <c r="T302" s="11" t="s">
        <v>1432</v>
      </c>
      <c r="U302" s="78">
        <v>1094573262</v>
      </c>
      <c r="V302" s="7" t="s">
        <v>46</v>
      </c>
      <c r="W302" s="7"/>
      <c r="X302" s="7" t="s">
        <v>46</v>
      </c>
      <c r="Y302" s="7" t="s">
        <v>46</v>
      </c>
      <c r="Z302" s="11">
        <v>44417</v>
      </c>
      <c r="AA302" s="16">
        <v>27500000</v>
      </c>
      <c r="AB302" s="17">
        <v>0</v>
      </c>
      <c r="AC302" s="18">
        <f t="shared" si="4"/>
        <v>27500000</v>
      </c>
      <c r="AD302" s="31" t="s">
        <v>48</v>
      </c>
      <c r="AE302" s="9" t="s">
        <v>87</v>
      </c>
      <c r="AF302" s="8" t="s">
        <v>1433</v>
      </c>
      <c r="AG302" s="12" t="s">
        <v>432</v>
      </c>
      <c r="AH302" s="12" t="s">
        <v>433</v>
      </c>
      <c r="AI302" s="30">
        <v>20215420004423</v>
      </c>
    </row>
    <row r="303" spans="1:35" ht="15.75" x14ac:dyDescent="0.3">
      <c r="A303" s="7">
        <v>2022</v>
      </c>
      <c r="B303" s="7">
        <v>151</v>
      </c>
      <c r="C303" s="101" t="s">
        <v>35</v>
      </c>
      <c r="D303" s="15" t="s">
        <v>358</v>
      </c>
      <c r="E303" s="9" t="s">
        <v>359</v>
      </c>
      <c r="F303" s="8" t="s">
        <v>38</v>
      </c>
      <c r="G303" s="7" t="s">
        <v>39</v>
      </c>
      <c r="H303" s="8" t="s">
        <v>54</v>
      </c>
      <c r="I303" s="9" t="s">
        <v>900</v>
      </c>
      <c r="J303" s="9" t="s">
        <v>1434</v>
      </c>
      <c r="K303" s="9" t="s">
        <v>902</v>
      </c>
      <c r="L303" s="9" t="s">
        <v>1435</v>
      </c>
      <c r="M303" s="33">
        <v>1022940781</v>
      </c>
      <c r="N303" s="8" t="s">
        <v>144</v>
      </c>
      <c r="O303" s="10">
        <v>44594</v>
      </c>
      <c r="P303" s="164">
        <v>6</v>
      </c>
      <c r="Q303" s="10">
        <v>44596</v>
      </c>
      <c r="R303" s="10">
        <v>44776</v>
      </c>
      <c r="S303" s="11" t="s">
        <v>46</v>
      </c>
      <c r="T303" s="11" t="s">
        <v>46</v>
      </c>
      <c r="U303" s="78" t="s">
        <v>46</v>
      </c>
      <c r="V303" s="7" t="s">
        <v>46</v>
      </c>
      <c r="W303" s="164">
        <v>6</v>
      </c>
      <c r="X303" s="7" t="s">
        <v>46</v>
      </c>
      <c r="Y303" s="7" t="s">
        <v>46</v>
      </c>
      <c r="Z303" s="11">
        <v>44776</v>
      </c>
      <c r="AA303" s="16">
        <v>14400000</v>
      </c>
      <c r="AB303" s="17">
        <v>0</v>
      </c>
      <c r="AC303" s="18">
        <f t="shared" si="4"/>
        <v>14400000</v>
      </c>
      <c r="AD303" s="196" t="s">
        <v>60</v>
      </c>
      <c r="AE303" s="79" t="s">
        <v>60</v>
      </c>
      <c r="AF303" s="8" t="s">
        <v>905</v>
      </c>
      <c r="AG303" s="12" t="s">
        <v>906</v>
      </c>
      <c r="AH303" s="12" t="s">
        <v>366</v>
      </c>
      <c r="AI303" s="30" t="s">
        <v>367</v>
      </c>
    </row>
    <row r="304" spans="1:35" ht="15.75" x14ac:dyDescent="0.3">
      <c r="A304" s="7">
        <v>2021</v>
      </c>
      <c r="B304" s="7">
        <v>152</v>
      </c>
      <c r="C304" s="101" t="s">
        <v>35</v>
      </c>
      <c r="D304" s="15" t="s">
        <v>392</v>
      </c>
      <c r="E304" s="9" t="s">
        <v>393</v>
      </c>
      <c r="F304" s="8" t="s">
        <v>38</v>
      </c>
      <c r="G304" s="7" t="s">
        <v>39</v>
      </c>
      <c r="H304" s="8" t="s">
        <v>40</v>
      </c>
      <c r="I304" s="9" t="s">
        <v>1436</v>
      </c>
      <c r="J304" s="9" t="s">
        <v>1437</v>
      </c>
      <c r="K304" s="9" t="s">
        <v>1437</v>
      </c>
      <c r="L304" s="9" t="s">
        <v>1438</v>
      </c>
      <c r="M304" s="162">
        <v>1012382226</v>
      </c>
      <c r="N304" s="8" t="s">
        <v>165</v>
      </c>
      <c r="O304" s="10">
        <v>44263</v>
      </c>
      <c r="P304" s="7" t="s">
        <v>1439</v>
      </c>
      <c r="Q304" s="10">
        <v>44264</v>
      </c>
      <c r="R304" s="10">
        <v>44575</v>
      </c>
      <c r="S304" s="11" t="s">
        <v>46</v>
      </c>
      <c r="T304" s="11" t="s">
        <v>46</v>
      </c>
      <c r="U304" s="78" t="s">
        <v>46</v>
      </c>
      <c r="V304" s="7" t="s">
        <v>1202</v>
      </c>
      <c r="W304" s="7"/>
      <c r="X304" s="7" t="s">
        <v>46</v>
      </c>
      <c r="Y304" s="7" t="s">
        <v>46</v>
      </c>
      <c r="Z304" s="11">
        <v>44575</v>
      </c>
      <c r="AA304" s="16">
        <v>37601667</v>
      </c>
      <c r="AB304" s="17">
        <v>1668333</v>
      </c>
      <c r="AC304" s="18">
        <f t="shared" si="4"/>
        <v>39270000</v>
      </c>
      <c r="AD304" s="31" t="s">
        <v>48</v>
      </c>
      <c r="AE304" s="9" t="s">
        <v>98</v>
      </c>
      <c r="AF304" s="8" t="s">
        <v>1440</v>
      </c>
      <c r="AG304" s="12" t="s">
        <v>365</v>
      </c>
      <c r="AH304" s="12" t="s">
        <v>675</v>
      </c>
      <c r="AI304" s="30">
        <v>20215420002003</v>
      </c>
    </row>
    <row r="305" spans="1:35" ht="15.75" x14ac:dyDescent="0.3">
      <c r="A305" s="7">
        <v>2022</v>
      </c>
      <c r="B305" s="7">
        <v>152</v>
      </c>
      <c r="C305" s="101" t="s">
        <v>35</v>
      </c>
      <c r="D305" s="15" t="s">
        <v>358</v>
      </c>
      <c r="E305" s="9" t="s">
        <v>359</v>
      </c>
      <c r="F305" s="8" t="s">
        <v>38</v>
      </c>
      <c r="G305" s="7" t="s">
        <v>39</v>
      </c>
      <c r="H305" s="8" t="s">
        <v>54</v>
      </c>
      <c r="I305" s="9" t="s">
        <v>900</v>
      </c>
      <c r="J305" s="9" t="s">
        <v>1441</v>
      </c>
      <c r="K305" s="9" t="s">
        <v>902</v>
      </c>
      <c r="L305" s="9" t="s">
        <v>1442</v>
      </c>
      <c r="M305" s="33">
        <v>52063502</v>
      </c>
      <c r="N305" s="8" t="s">
        <v>144</v>
      </c>
      <c r="O305" s="10">
        <v>44587</v>
      </c>
      <c r="P305" s="164">
        <v>6</v>
      </c>
      <c r="Q305" s="10">
        <v>44596</v>
      </c>
      <c r="R305" s="10">
        <v>44776</v>
      </c>
      <c r="S305" s="11" t="s">
        <v>46</v>
      </c>
      <c r="T305" s="11" t="s">
        <v>46</v>
      </c>
      <c r="U305" s="78" t="s">
        <v>46</v>
      </c>
      <c r="V305" s="7" t="s">
        <v>46</v>
      </c>
      <c r="W305" s="164">
        <v>6</v>
      </c>
      <c r="X305" s="7" t="s">
        <v>46</v>
      </c>
      <c r="Y305" s="7" t="s">
        <v>46</v>
      </c>
      <c r="Z305" s="11">
        <v>44776</v>
      </c>
      <c r="AA305" s="16">
        <v>14400000</v>
      </c>
      <c r="AB305" s="17">
        <v>0</v>
      </c>
      <c r="AC305" s="18">
        <f t="shared" si="4"/>
        <v>14400000</v>
      </c>
      <c r="AD305" s="31" t="s">
        <v>48</v>
      </c>
      <c r="AE305" s="79" t="s">
        <v>98</v>
      </c>
      <c r="AF305" s="8" t="s">
        <v>1410</v>
      </c>
      <c r="AG305" s="12" t="s">
        <v>906</v>
      </c>
      <c r="AH305" s="12" t="s">
        <v>366</v>
      </c>
      <c r="AI305" s="30" t="s">
        <v>367</v>
      </c>
    </row>
    <row r="306" spans="1:35" ht="15.75" x14ac:dyDescent="0.3">
      <c r="A306" s="7">
        <v>2021</v>
      </c>
      <c r="B306" s="7">
        <v>153</v>
      </c>
      <c r="C306" s="101" t="s">
        <v>35</v>
      </c>
      <c r="D306" s="15" t="s">
        <v>403</v>
      </c>
      <c r="E306" s="9" t="s">
        <v>404</v>
      </c>
      <c r="F306" s="8" t="s">
        <v>38</v>
      </c>
      <c r="G306" s="7" t="s">
        <v>39</v>
      </c>
      <c r="H306" s="8" t="s">
        <v>40</v>
      </c>
      <c r="I306" s="9" t="s">
        <v>1443</v>
      </c>
      <c r="J306" s="9" t="s">
        <v>1444</v>
      </c>
      <c r="K306" s="9" t="s">
        <v>1444</v>
      </c>
      <c r="L306" s="9" t="s">
        <v>400</v>
      </c>
      <c r="M306" s="161">
        <v>52282714</v>
      </c>
      <c r="N306" s="8" t="s">
        <v>250</v>
      </c>
      <c r="O306" s="10">
        <v>44263</v>
      </c>
      <c r="P306" s="7" t="s">
        <v>321</v>
      </c>
      <c r="Q306" s="10">
        <v>44267</v>
      </c>
      <c r="R306" s="10">
        <v>44419</v>
      </c>
      <c r="S306" s="11" t="s">
        <v>46</v>
      </c>
      <c r="T306" s="11" t="s">
        <v>46</v>
      </c>
      <c r="U306" s="78" t="s">
        <v>46</v>
      </c>
      <c r="V306" s="7" t="s">
        <v>46</v>
      </c>
      <c r="W306" s="7"/>
      <c r="X306" s="7" t="s">
        <v>46</v>
      </c>
      <c r="Y306" s="7" t="s">
        <v>46</v>
      </c>
      <c r="Z306" s="11">
        <v>44419</v>
      </c>
      <c r="AA306" s="16">
        <v>21500000</v>
      </c>
      <c r="AB306" s="17">
        <v>0</v>
      </c>
      <c r="AC306" s="18">
        <f t="shared" si="4"/>
        <v>21500000</v>
      </c>
      <c r="AD306" s="31" t="s">
        <v>48</v>
      </c>
      <c r="AE306" s="9" t="s">
        <v>98</v>
      </c>
      <c r="AF306" s="8" t="s">
        <v>1445</v>
      </c>
      <c r="AG306" s="12" t="s">
        <v>390</v>
      </c>
      <c r="AH306" s="12" t="s">
        <v>407</v>
      </c>
      <c r="AI306" s="30">
        <v>20215420001993</v>
      </c>
    </row>
    <row r="307" spans="1:35" ht="15.75" x14ac:dyDescent="0.3">
      <c r="A307" s="7">
        <v>2022</v>
      </c>
      <c r="B307" s="7">
        <v>153</v>
      </c>
      <c r="C307" s="101" t="s">
        <v>35</v>
      </c>
      <c r="D307" s="15" t="s">
        <v>1266</v>
      </c>
      <c r="E307" s="9" t="s">
        <v>1267</v>
      </c>
      <c r="F307" s="8" t="s">
        <v>38</v>
      </c>
      <c r="G307" s="7" t="s">
        <v>39</v>
      </c>
      <c r="H307" s="8" t="s">
        <v>54</v>
      </c>
      <c r="I307" s="9" t="s">
        <v>1340</v>
      </c>
      <c r="J307" s="9" t="s">
        <v>1446</v>
      </c>
      <c r="K307" s="9" t="s">
        <v>1447</v>
      </c>
      <c r="L307" s="9" t="s">
        <v>1448</v>
      </c>
      <c r="M307" s="33">
        <v>1010205046</v>
      </c>
      <c r="N307" s="8" t="s">
        <v>270</v>
      </c>
      <c r="O307" s="10">
        <v>44586</v>
      </c>
      <c r="P307" s="164">
        <v>8</v>
      </c>
      <c r="Q307" s="10">
        <v>44596</v>
      </c>
      <c r="R307" s="10">
        <v>44837</v>
      </c>
      <c r="S307" s="11" t="s">
        <v>46</v>
      </c>
      <c r="T307" s="11" t="s">
        <v>46</v>
      </c>
      <c r="U307" s="78" t="s">
        <v>46</v>
      </c>
      <c r="V307" s="7" t="s">
        <v>1271</v>
      </c>
      <c r="W307" s="164" t="s">
        <v>706</v>
      </c>
      <c r="X307" s="7"/>
      <c r="Y307" s="7"/>
      <c r="Z307" s="11">
        <v>44956</v>
      </c>
      <c r="AA307" s="16">
        <v>36112000</v>
      </c>
      <c r="AB307" s="17">
        <f>13090600+4514000</f>
        <v>17604600</v>
      </c>
      <c r="AC307" s="18">
        <f t="shared" si="4"/>
        <v>53716600</v>
      </c>
      <c r="AD307" s="196" t="s">
        <v>60</v>
      </c>
      <c r="AE307" s="79" t="s">
        <v>60</v>
      </c>
      <c r="AF307" s="8" t="s">
        <v>1449</v>
      </c>
      <c r="AG307" s="12" t="s">
        <v>811</v>
      </c>
      <c r="AH307" s="12" t="s">
        <v>808</v>
      </c>
      <c r="AI307" s="30" t="s">
        <v>1345</v>
      </c>
    </row>
    <row r="308" spans="1:35" ht="15.75" x14ac:dyDescent="0.3">
      <c r="A308" s="7">
        <v>2021</v>
      </c>
      <c r="B308" s="7">
        <v>154</v>
      </c>
      <c r="C308" s="101" t="s">
        <v>35</v>
      </c>
      <c r="D308" s="15" t="s">
        <v>65</v>
      </c>
      <c r="E308" s="9" t="s">
        <v>66</v>
      </c>
      <c r="F308" s="8" t="s">
        <v>38</v>
      </c>
      <c r="G308" s="7" t="s">
        <v>39</v>
      </c>
      <c r="H308" s="8" t="s">
        <v>40</v>
      </c>
      <c r="I308" s="9" t="s">
        <v>1450</v>
      </c>
      <c r="J308" s="9" t="s">
        <v>1451</v>
      </c>
      <c r="K308" s="9" t="s">
        <v>1451</v>
      </c>
      <c r="L308" s="9" t="s">
        <v>1452</v>
      </c>
      <c r="M308" s="161">
        <v>1023882661</v>
      </c>
      <c r="N308" s="8" t="s">
        <v>137</v>
      </c>
      <c r="O308" s="10">
        <v>44263</v>
      </c>
      <c r="P308" s="7" t="s">
        <v>1439</v>
      </c>
      <c r="Q308" s="10">
        <v>44263</v>
      </c>
      <c r="R308" s="10">
        <v>44575</v>
      </c>
      <c r="S308" s="11" t="s">
        <v>46</v>
      </c>
      <c r="T308" s="11" t="s">
        <v>46</v>
      </c>
      <c r="U308" s="78" t="s">
        <v>46</v>
      </c>
      <c r="V308" s="7" t="s">
        <v>188</v>
      </c>
      <c r="W308" s="7"/>
      <c r="X308" s="7" t="s">
        <v>46</v>
      </c>
      <c r="Y308" s="7" t="s">
        <v>46</v>
      </c>
      <c r="Z308" s="11">
        <v>44576</v>
      </c>
      <c r="AA308" s="16">
        <v>38871333</v>
      </c>
      <c r="AB308" s="17">
        <v>1990000</v>
      </c>
      <c r="AC308" s="18">
        <f t="shared" si="4"/>
        <v>40861333</v>
      </c>
      <c r="AD308" s="31" t="s">
        <v>48</v>
      </c>
      <c r="AE308" s="9" t="s">
        <v>98</v>
      </c>
      <c r="AF308" s="8" t="s">
        <v>1453</v>
      </c>
      <c r="AG308" s="12" t="s">
        <v>62</v>
      </c>
      <c r="AH308" s="12" t="s">
        <v>1082</v>
      </c>
      <c r="AI308" s="30">
        <v>20215420002043</v>
      </c>
    </row>
    <row r="309" spans="1:35" ht="15.75" x14ac:dyDescent="0.3">
      <c r="A309" s="7">
        <v>2022</v>
      </c>
      <c r="B309" s="7">
        <v>154</v>
      </c>
      <c r="C309" s="101" t="s">
        <v>35</v>
      </c>
      <c r="D309" s="15" t="s">
        <v>358</v>
      </c>
      <c r="E309" s="9" t="s">
        <v>359</v>
      </c>
      <c r="F309" s="8" t="s">
        <v>38</v>
      </c>
      <c r="G309" s="7" t="s">
        <v>39</v>
      </c>
      <c r="H309" s="8" t="s">
        <v>54</v>
      </c>
      <c r="I309" s="9" t="s">
        <v>900</v>
      </c>
      <c r="J309" s="9" t="s">
        <v>1454</v>
      </c>
      <c r="K309" s="9" t="s">
        <v>902</v>
      </c>
      <c r="L309" s="9" t="s">
        <v>1356</v>
      </c>
      <c r="M309" s="33">
        <v>1013629725</v>
      </c>
      <c r="N309" s="8" t="s">
        <v>144</v>
      </c>
      <c r="O309" s="10">
        <v>44587</v>
      </c>
      <c r="P309" s="164">
        <v>6</v>
      </c>
      <c r="Q309" s="10">
        <v>44596</v>
      </c>
      <c r="R309" s="10">
        <v>44776</v>
      </c>
      <c r="S309" s="11" t="s">
        <v>46</v>
      </c>
      <c r="T309" s="11" t="s">
        <v>46</v>
      </c>
      <c r="U309" s="78" t="s">
        <v>46</v>
      </c>
      <c r="V309" s="7" t="s">
        <v>46</v>
      </c>
      <c r="W309" s="164">
        <v>6</v>
      </c>
      <c r="X309" s="7" t="s">
        <v>46</v>
      </c>
      <c r="Y309" s="7" t="s">
        <v>46</v>
      </c>
      <c r="Z309" s="11">
        <v>44776</v>
      </c>
      <c r="AA309" s="16">
        <v>14400000</v>
      </c>
      <c r="AB309" s="17">
        <v>0</v>
      </c>
      <c r="AC309" s="18">
        <f t="shared" si="4"/>
        <v>14400000</v>
      </c>
      <c r="AD309" s="31" t="s">
        <v>48</v>
      </c>
      <c r="AE309" s="79" t="s">
        <v>98</v>
      </c>
      <c r="AF309" s="8" t="s">
        <v>1410</v>
      </c>
      <c r="AG309" s="12" t="s">
        <v>906</v>
      </c>
      <c r="AH309" s="12" t="s">
        <v>366</v>
      </c>
      <c r="AI309" s="30" t="s">
        <v>367</v>
      </c>
    </row>
    <row r="310" spans="1:35" ht="15.75" x14ac:dyDescent="0.3">
      <c r="A310" s="7">
        <v>2021</v>
      </c>
      <c r="B310" s="7">
        <v>155</v>
      </c>
      <c r="C310" s="101" t="s">
        <v>35</v>
      </c>
      <c r="D310" s="15" t="s">
        <v>1164</v>
      </c>
      <c r="E310" s="9" t="s">
        <v>1165</v>
      </c>
      <c r="F310" s="8" t="s">
        <v>38</v>
      </c>
      <c r="G310" s="7" t="s">
        <v>39</v>
      </c>
      <c r="H310" s="8" t="s">
        <v>40</v>
      </c>
      <c r="I310" s="9" t="s">
        <v>1455</v>
      </c>
      <c r="J310" s="9" t="s">
        <v>1456</v>
      </c>
      <c r="K310" s="9" t="s">
        <v>1456</v>
      </c>
      <c r="L310" s="9" t="s">
        <v>1398</v>
      </c>
      <c r="M310" s="161">
        <v>1030551725</v>
      </c>
      <c r="N310" s="8" t="s">
        <v>59</v>
      </c>
      <c r="O310" s="10">
        <v>44265</v>
      </c>
      <c r="P310" s="7" t="s">
        <v>1357</v>
      </c>
      <c r="Q310" s="10">
        <v>44267</v>
      </c>
      <c r="R310" s="10">
        <v>44556</v>
      </c>
      <c r="S310" s="11">
        <v>44505</v>
      </c>
      <c r="T310" s="11" t="s">
        <v>1169</v>
      </c>
      <c r="U310" s="78">
        <v>1023869235</v>
      </c>
      <c r="V310" s="7" t="s">
        <v>46</v>
      </c>
      <c r="W310" s="7"/>
      <c r="X310" s="7" t="s">
        <v>46</v>
      </c>
      <c r="Y310" s="7" t="s">
        <v>46</v>
      </c>
      <c r="Z310" s="11">
        <v>44556</v>
      </c>
      <c r="AA310" s="16">
        <v>59850000</v>
      </c>
      <c r="AB310" s="17">
        <v>0</v>
      </c>
      <c r="AC310" s="18">
        <f t="shared" si="4"/>
        <v>59850000</v>
      </c>
      <c r="AD310" s="31" t="s">
        <v>48</v>
      </c>
      <c r="AE310" s="9" t="s">
        <v>87</v>
      </c>
      <c r="AF310" s="8" t="s">
        <v>1457</v>
      </c>
      <c r="AG310" s="12" t="s">
        <v>1171</v>
      </c>
      <c r="AH310" s="12" t="s">
        <v>1458</v>
      </c>
      <c r="AI310" s="30">
        <v>20215420002443</v>
      </c>
    </row>
    <row r="311" spans="1:35" ht="15.75" x14ac:dyDescent="0.3">
      <c r="A311" s="7">
        <v>2022</v>
      </c>
      <c r="B311" s="7">
        <v>155</v>
      </c>
      <c r="C311" s="101" t="s">
        <v>35</v>
      </c>
      <c r="D311" s="15" t="s">
        <v>91</v>
      </c>
      <c r="E311" s="9" t="s">
        <v>66</v>
      </c>
      <c r="F311" s="8" t="s">
        <v>38</v>
      </c>
      <c r="G311" s="7" t="s">
        <v>39</v>
      </c>
      <c r="H311" s="8" t="s">
        <v>54</v>
      </c>
      <c r="I311" s="9" t="s">
        <v>1459</v>
      </c>
      <c r="J311" s="9" t="s">
        <v>1460</v>
      </c>
      <c r="K311" s="9" t="s">
        <v>1461</v>
      </c>
      <c r="L311" s="9" t="s">
        <v>1462</v>
      </c>
      <c r="M311" s="33">
        <v>1030559747</v>
      </c>
      <c r="N311" s="8" t="s">
        <v>170</v>
      </c>
      <c r="O311" s="10">
        <v>44589</v>
      </c>
      <c r="P311" s="164">
        <v>6</v>
      </c>
      <c r="Q311" s="10">
        <v>44595</v>
      </c>
      <c r="R311" s="10">
        <v>44775</v>
      </c>
      <c r="S311" s="11" t="s">
        <v>46</v>
      </c>
      <c r="T311" s="11" t="s">
        <v>46</v>
      </c>
      <c r="U311" s="78" t="s">
        <v>46</v>
      </c>
      <c r="V311" s="7" t="s">
        <v>46</v>
      </c>
      <c r="W311" s="164">
        <v>6</v>
      </c>
      <c r="X311" s="7" t="s">
        <v>46</v>
      </c>
      <c r="Y311" s="7" t="s">
        <v>46</v>
      </c>
      <c r="Z311" s="11">
        <v>44775</v>
      </c>
      <c r="AA311" s="16">
        <v>22356000</v>
      </c>
      <c r="AB311" s="17">
        <v>0</v>
      </c>
      <c r="AC311" s="18">
        <f t="shared" si="4"/>
        <v>22356000</v>
      </c>
      <c r="AD311" s="196" t="s">
        <v>60</v>
      </c>
      <c r="AE311" s="79" t="s">
        <v>60</v>
      </c>
      <c r="AF311" s="8" t="s">
        <v>1463</v>
      </c>
      <c r="AG311" s="12" t="s">
        <v>380</v>
      </c>
      <c r="AH311" s="12" t="s">
        <v>595</v>
      </c>
      <c r="AI311" s="30" t="s">
        <v>682</v>
      </c>
    </row>
    <row r="312" spans="1:35" ht="15.75" x14ac:dyDescent="0.3">
      <c r="A312" s="7">
        <v>2021</v>
      </c>
      <c r="B312" s="7">
        <v>156</v>
      </c>
      <c r="C312" s="101" t="s">
        <v>35</v>
      </c>
      <c r="D312" s="15" t="s">
        <v>65</v>
      </c>
      <c r="E312" s="9" t="s">
        <v>66</v>
      </c>
      <c r="F312" s="8" t="s">
        <v>38</v>
      </c>
      <c r="G312" s="7" t="s">
        <v>39</v>
      </c>
      <c r="H312" s="8" t="s">
        <v>40</v>
      </c>
      <c r="I312" s="9" t="s">
        <v>1464</v>
      </c>
      <c r="J312" s="9" t="s">
        <v>1465</v>
      </c>
      <c r="K312" s="9" t="s">
        <v>1465</v>
      </c>
      <c r="L312" s="9" t="s">
        <v>1466</v>
      </c>
      <c r="M312" s="161">
        <v>1013596018</v>
      </c>
      <c r="N312" s="8" t="s">
        <v>118</v>
      </c>
      <c r="O312" s="10">
        <v>44266</v>
      </c>
      <c r="P312" s="7" t="s">
        <v>321</v>
      </c>
      <c r="Q312" s="10">
        <v>44273</v>
      </c>
      <c r="R312" s="10">
        <v>44425</v>
      </c>
      <c r="S312" s="11" t="s">
        <v>46</v>
      </c>
      <c r="T312" s="11" t="s">
        <v>46</v>
      </c>
      <c r="U312" s="78" t="s">
        <v>46</v>
      </c>
      <c r="V312" s="7" t="s">
        <v>46</v>
      </c>
      <c r="W312" s="7"/>
      <c r="X312" s="7" t="s">
        <v>46</v>
      </c>
      <c r="Y312" s="7" t="s">
        <v>46</v>
      </c>
      <c r="Z312" s="11">
        <v>44425</v>
      </c>
      <c r="AA312" s="16">
        <v>12000000</v>
      </c>
      <c r="AB312" s="17">
        <v>0</v>
      </c>
      <c r="AC312" s="18">
        <f t="shared" si="4"/>
        <v>12000000</v>
      </c>
      <c r="AD312" s="31" t="s">
        <v>48</v>
      </c>
      <c r="AE312" s="9" t="s">
        <v>98</v>
      </c>
      <c r="AF312" s="8" t="s">
        <v>1467</v>
      </c>
      <c r="AG312" s="12" t="s">
        <v>803</v>
      </c>
      <c r="AH312" s="12" t="s">
        <v>1277</v>
      </c>
      <c r="AI312" s="30">
        <v>20215420003353</v>
      </c>
    </row>
    <row r="313" spans="1:35" ht="15.75" x14ac:dyDescent="0.3">
      <c r="A313" s="7">
        <v>2022</v>
      </c>
      <c r="B313" s="7">
        <v>156</v>
      </c>
      <c r="C313" s="101" t="s">
        <v>35</v>
      </c>
      <c r="D313" s="15" t="s">
        <v>358</v>
      </c>
      <c r="E313" s="9" t="s">
        <v>359</v>
      </c>
      <c r="F313" s="8" t="s">
        <v>38</v>
      </c>
      <c r="G313" s="7" t="s">
        <v>39</v>
      </c>
      <c r="H313" s="8" t="s">
        <v>54</v>
      </c>
      <c r="I313" s="9" t="s">
        <v>900</v>
      </c>
      <c r="J313" s="9" t="s">
        <v>1468</v>
      </c>
      <c r="K313" s="9" t="s">
        <v>902</v>
      </c>
      <c r="L313" s="9" t="s">
        <v>1469</v>
      </c>
      <c r="M313" s="33">
        <v>79634482</v>
      </c>
      <c r="N313" s="8" t="s">
        <v>144</v>
      </c>
      <c r="O313" s="10">
        <v>44587</v>
      </c>
      <c r="P313" s="164">
        <v>6</v>
      </c>
      <c r="Q313" s="10">
        <v>44596</v>
      </c>
      <c r="R313" s="10">
        <v>44776</v>
      </c>
      <c r="S313" s="11" t="s">
        <v>46</v>
      </c>
      <c r="T313" s="11" t="s">
        <v>46</v>
      </c>
      <c r="U313" s="78" t="s">
        <v>46</v>
      </c>
      <c r="V313" s="7" t="s">
        <v>46</v>
      </c>
      <c r="W313" s="164">
        <v>6</v>
      </c>
      <c r="X313" s="7" t="s">
        <v>46</v>
      </c>
      <c r="Y313" s="7" t="s">
        <v>46</v>
      </c>
      <c r="Z313" s="11">
        <v>44776</v>
      </c>
      <c r="AA313" s="16">
        <v>14400000</v>
      </c>
      <c r="AB313" s="17">
        <v>0</v>
      </c>
      <c r="AC313" s="18">
        <f t="shared" si="4"/>
        <v>14400000</v>
      </c>
      <c r="AD313" s="31" t="s">
        <v>48</v>
      </c>
      <c r="AE313" s="79" t="s">
        <v>98</v>
      </c>
      <c r="AF313" s="8" t="s">
        <v>1410</v>
      </c>
      <c r="AG313" s="12" t="s">
        <v>906</v>
      </c>
      <c r="AH313" s="12" t="s">
        <v>366</v>
      </c>
      <c r="AI313" s="30" t="s">
        <v>367</v>
      </c>
    </row>
    <row r="314" spans="1:35" ht="15.75" x14ac:dyDescent="0.3">
      <c r="A314" s="7">
        <v>2021</v>
      </c>
      <c r="B314" s="7">
        <v>157</v>
      </c>
      <c r="C314" s="101" t="s">
        <v>35</v>
      </c>
      <c r="D314" s="15" t="s">
        <v>36</v>
      </c>
      <c r="E314" s="9" t="s">
        <v>37</v>
      </c>
      <c r="F314" s="8" t="s">
        <v>38</v>
      </c>
      <c r="G314" s="7" t="s">
        <v>39</v>
      </c>
      <c r="H314" s="8" t="s">
        <v>40</v>
      </c>
      <c r="I314" s="9" t="s">
        <v>1470</v>
      </c>
      <c r="J314" s="9" t="s">
        <v>1471</v>
      </c>
      <c r="K314" s="9" t="s">
        <v>1471</v>
      </c>
      <c r="L314" s="9" t="s">
        <v>1472</v>
      </c>
      <c r="M314" s="161">
        <v>1075658200</v>
      </c>
      <c r="N314" s="8" t="s">
        <v>118</v>
      </c>
      <c r="O314" s="10">
        <v>44266</v>
      </c>
      <c r="P314" s="7" t="s">
        <v>321</v>
      </c>
      <c r="Q314" s="10">
        <v>44270</v>
      </c>
      <c r="R314" s="10">
        <v>44422</v>
      </c>
      <c r="S314" s="11" t="s">
        <v>46</v>
      </c>
      <c r="T314" s="11" t="s">
        <v>46</v>
      </c>
      <c r="U314" s="78" t="s">
        <v>46</v>
      </c>
      <c r="V314" s="7" t="s">
        <v>46</v>
      </c>
      <c r="W314" s="7"/>
      <c r="X314" s="7" t="s">
        <v>46</v>
      </c>
      <c r="Y314" s="7" t="s">
        <v>46</v>
      </c>
      <c r="Z314" s="11">
        <v>44422</v>
      </c>
      <c r="AA314" s="16">
        <v>12000000</v>
      </c>
      <c r="AB314" s="17">
        <v>0</v>
      </c>
      <c r="AC314" s="18">
        <f t="shared" si="4"/>
        <v>12000000</v>
      </c>
      <c r="AD314" s="31" t="s">
        <v>48</v>
      </c>
      <c r="AE314" s="9" t="s">
        <v>98</v>
      </c>
      <c r="AF314" s="8" t="s">
        <v>1473</v>
      </c>
      <c r="AG314" s="12" t="s">
        <v>50</v>
      </c>
      <c r="AH314" s="12" t="s">
        <v>51</v>
      </c>
      <c r="AI314" s="30">
        <v>20215420002013</v>
      </c>
    </row>
    <row r="315" spans="1:35" ht="15.75" x14ac:dyDescent="0.3">
      <c r="A315" s="7">
        <v>2022</v>
      </c>
      <c r="B315" s="7">
        <v>157</v>
      </c>
      <c r="C315" s="101" t="s">
        <v>35</v>
      </c>
      <c r="D315" s="15" t="s">
        <v>358</v>
      </c>
      <c r="E315" s="9" t="s">
        <v>359</v>
      </c>
      <c r="F315" s="8" t="s">
        <v>38</v>
      </c>
      <c r="G315" s="7" t="s">
        <v>39</v>
      </c>
      <c r="H315" s="8" t="s">
        <v>54</v>
      </c>
      <c r="I315" s="9" t="s">
        <v>900</v>
      </c>
      <c r="J315" s="9" t="s">
        <v>1474</v>
      </c>
      <c r="K315" s="9" t="s">
        <v>902</v>
      </c>
      <c r="L315" s="9" t="s">
        <v>1475</v>
      </c>
      <c r="M315" s="33">
        <v>79974131</v>
      </c>
      <c r="N315" s="8" t="s">
        <v>144</v>
      </c>
      <c r="O315" s="10">
        <v>44586</v>
      </c>
      <c r="P315" s="164">
        <v>6</v>
      </c>
      <c r="Q315" s="10">
        <v>44596</v>
      </c>
      <c r="R315" s="10">
        <v>44776</v>
      </c>
      <c r="S315" s="11" t="s">
        <v>46</v>
      </c>
      <c r="T315" s="11" t="s">
        <v>46</v>
      </c>
      <c r="U315" s="78" t="s">
        <v>46</v>
      </c>
      <c r="V315" s="7" t="s">
        <v>46</v>
      </c>
      <c r="W315" s="164">
        <v>6</v>
      </c>
      <c r="X315" s="7" t="s">
        <v>46</v>
      </c>
      <c r="Y315" s="7" t="s">
        <v>46</v>
      </c>
      <c r="Z315" s="11">
        <v>44776</v>
      </c>
      <c r="AA315" s="16">
        <v>14400000</v>
      </c>
      <c r="AB315" s="17">
        <v>0</v>
      </c>
      <c r="AC315" s="18">
        <f t="shared" si="4"/>
        <v>14400000</v>
      </c>
      <c r="AD315" s="31" t="s">
        <v>48</v>
      </c>
      <c r="AE315" s="79" t="s">
        <v>98</v>
      </c>
      <c r="AF315" s="8" t="s">
        <v>1410</v>
      </c>
      <c r="AG315" s="12" t="s">
        <v>906</v>
      </c>
      <c r="AH315" s="12" t="s">
        <v>366</v>
      </c>
      <c r="AI315" s="30" t="s">
        <v>367</v>
      </c>
    </row>
    <row r="316" spans="1:35" ht="15.75" x14ac:dyDescent="0.3">
      <c r="A316" s="7">
        <v>2021</v>
      </c>
      <c r="B316" s="7">
        <v>158</v>
      </c>
      <c r="C316" s="101" t="s">
        <v>35</v>
      </c>
      <c r="D316" s="15" t="s">
        <v>36</v>
      </c>
      <c r="E316" s="9" t="s">
        <v>37</v>
      </c>
      <c r="F316" s="8" t="s">
        <v>38</v>
      </c>
      <c r="G316" s="7" t="s">
        <v>39</v>
      </c>
      <c r="H316" s="8" t="s">
        <v>40</v>
      </c>
      <c r="I316" s="9" t="s">
        <v>1476</v>
      </c>
      <c r="J316" s="9" t="s">
        <v>1477</v>
      </c>
      <c r="K316" s="9" t="s">
        <v>1477</v>
      </c>
      <c r="L316" s="9" t="s">
        <v>1478</v>
      </c>
      <c r="M316" s="161">
        <v>19368008</v>
      </c>
      <c r="N316" s="8" t="s">
        <v>118</v>
      </c>
      <c r="O316" s="10">
        <v>44271</v>
      </c>
      <c r="P316" s="7" t="s">
        <v>321</v>
      </c>
      <c r="Q316" s="10">
        <v>44272</v>
      </c>
      <c r="R316" s="10">
        <v>44424</v>
      </c>
      <c r="S316" s="11" t="s">
        <v>46</v>
      </c>
      <c r="T316" s="11" t="s">
        <v>46</v>
      </c>
      <c r="U316" s="78" t="s">
        <v>46</v>
      </c>
      <c r="V316" s="7" t="s">
        <v>46</v>
      </c>
      <c r="W316" s="7"/>
      <c r="X316" s="7" t="s">
        <v>46</v>
      </c>
      <c r="Y316" s="7" t="s">
        <v>46</v>
      </c>
      <c r="Z316" s="11">
        <v>44424</v>
      </c>
      <c r="AA316" s="16">
        <v>12000000</v>
      </c>
      <c r="AB316" s="17">
        <v>0</v>
      </c>
      <c r="AC316" s="18">
        <f t="shared" si="4"/>
        <v>12000000</v>
      </c>
      <c r="AD316" s="31" t="s">
        <v>48</v>
      </c>
      <c r="AE316" s="9" t="s">
        <v>98</v>
      </c>
      <c r="AF316" s="8" t="s">
        <v>1479</v>
      </c>
      <c r="AG316" s="12" t="s">
        <v>50</v>
      </c>
      <c r="AH316" s="12" t="s">
        <v>51</v>
      </c>
      <c r="AI316" s="30">
        <v>20215420002453</v>
      </c>
    </row>
    <row r="317" spans="1:35" ht="15.75" x14ac:dyDescent="0.3">
      <c r="A317" s="7">
        <v>2022</v>
      </c>
      <c r="B317" s="7">
        <v>158</v>
      </c>
      <c r="C317" s="101" t="s">
        <v>35</v>
      </c>
      <c r="D317" s="15" t="s">
        <v>1266</v>
      </c>
      <c r="E317" s="9" t="s">
        <v>1267</v>
      </c>
      <c r="F317" s="8" t="s">
        <v>38</v>
      </c>
      <c r="G317" s="7" t="s">
        <v>39</v>
      </c>
      <c r="H317" s="8" t="s">
        <v>54</v>
      </c>
      <c r="I317" s="9" t="s">
        <v>1480</v>
      </c>
      <c r="J317" s="9" t="s">
        <v>1481</v>
      </c>
      <c r="K317" s="9" t="s">
        <v>1482</v>
      </c>
      <c r="L317" s="9" t="s">
        <v>1483</v>
      </c>
      <c r="M317" s="33">
        <v>79259682</v>
      </c>
      <c r="N317" s="8" t="s">
        <v>270</v>
      </c>
      <c r="O317" s="10">
        <v>44589</v>
      </c>
      <c r="P317" s="164">
        <v>6</v>
      </c>
      <c r="Q317" s="10">
        <v>44596</v>
      </c>
      <c r="R317" s="10">
        <v>44776</v>
      </c>
      <c r="S317" s="11" t="s">
        <v>46</v>
      </c>
      <c r="T317" s="11" t="s">
        <v>46</v>
      </c>
      <c r="U317" s="78" t="s">
        <v>46</v>
      </c>
      <c r="V317" s="7" t="s">
        <v>46</v>
      </c>
      <c r="W317" s="164">
        <v>6</v>
      </c>
      <c r="X317" s="7" t="s">
        <v>46</v>
      </c>
      <c r="Y317" s="7" t="s">
        <v>46</v>
      </c>
      <c r="Z317" s="11">
        <v>44776</v>
      </c>
      <c r="AA317" s="16">
        <v>15000000</v>
      </c>
      <c r="AB317" s="17">
        <v>0</v>
      </c>
      <c r="AC317" s="18">
        <f t="shared" si="4"/>
        <v>15000000</v>
      </c>
      <c r="AD317" s="31" t="s">
        <v>48</v>
      </c>
      <c r="AE317" s="79" t="s">
        <v>98</v>
      </c>
      <c r="AF317" s="8" t="s">
        <v>1484</v>
      </c>
      <c r="AG317" s="12" t="s">
        <v>811</v>
      </c>
      <c r="AH317" s="12" t="s">
        <v>808</v>
      </c>
      <c r="AI317" s="30" t="s">
        <v>1345</v>
      </c>
    </row>
    <row r="318" spans="1:35" ht="15.75" x14ac:dyDescent="0.3">
      <c r="A318" s="7">
        <v>2021</v>
      </c>
      <c r="B318" s="7">
        <v>159</v>
      </c>
      <c r="C318" s="101" t="s">
        <v>35</v>
      </c>
      <c r="D318" s="15" t="s">
        <v>36</v>
      </c>
      <c r="E318" s="9" t="s">
        <v>37</v>
      </c>
      <c r="F318" s="8" t="s">
        <v>38</v>
      </c>
      <c r="G318" s="7" t="s">
        <v>39</v>
      </c>
      <c r="H318" s="8" t="s">
        <v>40</v>
      </c>
      <c r="I318" s="9" t="s">
        <v>1470</v>
      </c>
      <c r="J318" s="9" t="s">
        <v>1485</v>
      </c>
      <c r="K318" s="9" t="s">
        <v>1485</v>
      </c>
      <c r="L318" s="9" t="s">
        <v>1483</v>
      </c>
      <c r="M318" s="161">
        <v>79259682</v>
      </c>
      <c r="N318" s="8" t="s">
        <v>118</v>
      </c>
      <c r="O318" s="10">
        <v>44267</v>
      </c>
      <c r="P318" s="7" t="s">
        <v>321</v>
      </c>
      <c r="Q318" s="10">
        <v>44271</v>
      </c>
      <c r="R318" s="10">
        <v>44423</v>
      </c>
      <c r="S318" s="11" t="s">
        <v>46</v>
      </c>
      <c r="T318" s="11" t="s">
        <v>46</v>
      </c>
      <c r="U318" s="78" t="s">
        <v>46</v>
      </c>
      <c r="V318" s="7" t="s">
        <v>46</v>
      </c>
      <c r="W318" s="7"/>
      <c r="X318" s="7" t="s">
        <v>46</v>
      </c>
      <c r="Y318" s="7" t="s">
        <v>46</v>
      </c>
      <c r="Z318" s="11">
        <v>44423</v>
      </c>
      <c r="AA318" s="16">
        <v>12000000</v>
      </c>
      <c r="AB318" s="17">
        <v>0</v>
      </c>
      <c r="AC318" s="18">
        <f t="shared" si="4"/>
        <v>12000000</v>
      </c>
      <c r="AD318" s="31" t="s">
        <v>48</v>
      </c>
      <c r="AE318" s="9" t="s">
        <v>98</v>
      </c>
      <c r="AF318" s="8" t="s">
        <v>1486</v>
      </c>
      <c r="AG318" s="12" t="s">
        <v>50</v>
      </c>
      <c r="AH318" s="12" t="s">
        <v>51</v>
      </c>
      <c r="AI318" s="30">
        <v>20215420002453</v>
      </c>
    </row>
    <row r="319" spans="1:35" ht="15.75" x14ac:dyDescent="0.3">
      <c r="A319" s="7">
        <v>2022</v>
      </c>
      <c r="B319" s="7">
        <v>159</v>
      </c>
      <c r="C319" s="101" t="s">
        <v>35</v>
      </c>
      <c r="D319" s="15" t="s">
        <v>1266</v>
      </c>
      <c r="E319" s="9" t="s">
        <v>1267</v>
      </c>
      <c r="F319" s="8" t="s">
        <v>38</v>
      </c>
      <c r="G319" s="7" t="s">
        <v>39</v>
      </c>
      <c r="H319" s="8" t="s">
        <v>54</v>
      </c>
      <c r="I319" s="9" t="s">
        <v>1480</v>
      </c>
      <c r="J319" s="9" t="s">
        <v>1487</v>
      </c>
      <c r="K319" s="9" t="s">
        <v>1482</v>
      </c>
      <c r="L319" s="9" t="s">
        <v>1488</v>
      </c>
      <c r="M319" s="33">
        <v>80812091</v>
      </c>
      <c r="N319" s="8" t="s">
        <v>270</v>
      </c>
      <c r="O319" s="10">
        <v>44587</v>
      </c>
      <c r="P319" s="164">
        <v>6</v>
      </c>
      <c r="Q319" s="10">
        <v>44596</v>
      </c>
      <c r="R319" s="10">
        <v>44776</v>
      </c>
      <c r="S319" s="11" t="s">
        <v>46</v>
      </c>
      <c r="T319" s="11" t="s">
        <v>46</v>
      </c>
      <c r="U319" s="78" t="s">
        <v>46</v>
      </c>
      <c r="V319" s="7" t="s">
        <v>46</v>
      </c>
      <c r="W319" s="164">
        <v>6</v>
      </c>
      <c r="X319" s="7" t="s">
        <v>46</v>
      </c>
      <c r="Y319" s="7" t="s">
        <v>46</v>
      </c>
      <c r="Z319" s="11">
        <v>44776</v>
      </c>
      <c r="AA319" s="16">
        <v>15000000</v>
      </c>
      <c r="AB319" s="17">
        <v>0</v>
      </c>
      <c r="AC319" s="18">
        <f t="shared" si="4"/>
        <v>15000000</v>
      </c>
      <c r="AD319" s="196" t="s">
        <v>60</v>
      </c>
      <c r="AE319" s="79" t="s">
        <v>60</v>
      </c>
      <c r="AF319" s="8" t="s">
        <v>1484</v>
      </c>
      <c r="AG319" s="12" t="s">
        <v>811</v>
      </c>
      <c r="AH319" s="12" t="s">
        <v>808</v>
      </c>
      <c r="AI319" s="30" t="s">
        <v>1345</v>
      </c>
    </row>
    <row r="320" spans="1:35" ht="15.75" x14ac:dyDescent="0.3">
      <c r="A320" s="7">
        <v>2021</v>
      </c>
      <c r="B320" s="7">
        <v>160</v>
      </c>
      <c r="C320" s="101" t="s">
        <v>35</v>
      </c>
      <c r="D320" s="15" t="s">
        <v>65</v>
      </c>
      <c r="E320" s="9" t="s">
        <v>66</v>
      </c>
      <c r="F320" s="8" t="s">
        <v>38</v>
      </c>
      <c r="G320" s="7" t="s">
        <v>39</v>
      </c>
      <c r="H320" s="8" t="s">
        <v>40</v>
      </c>
      <c r="I320" s="9" t="s">
        <v>1489</v>
      </c>
      <c r="J320" s="9" t="s">
        <v>1490</v>
      </c>
      <c r="K320" s="9" t="s">
        <v>1490</v>
      </c>
      <c r="L320" s="9" t="s">
        <v>1491</v>
      </c>
      <c r="M320" s="161">
        <v>52445767</v>
      </c>
      <c r="N320" s="8" t="s">
        <v>118</v>
      </c>
      <c r="O320" s="10">
        <v>44266</v>
      </c>
      <c r="P320" s="7" t="s">
        <v>321</v>
      </c>
      <c r="Q320" s="10">
        <v>44270</v>
      </c>
      <c r="R320" s="10">
        <v>44422</v>
      </c>
      <c r="S320" s="11" t="s">
        <v>46</v>
      </c>
      <c r="T320" s="11" t="s">
        <v>46</v>
      </c>
      <c r="U320" s="78" t="s">
        <v>46</v>
      </c>
      <c r="V320" s="7" t="s">
        <v>46</v>
      </c>
      <c r="W320" s="7"/>
      <c r="X320" s="7" t="s">
        <v>46</v>
      </c>
      <c r="Y320" s="7" t="s">
        <v>46</v>
      </c>
      <c r="Z320" s="11">
        <v>44422</v>
      </c>
      <c r="AA320" s="16">
        <v>18000000</v>
      </c>
      <c r="AB320" s="17">
        <v>0</v>
      </c>
      <c r="AC320" s="18">
        <f t="shared" si="4"/>
        <v>18000000</v>
      </c>
      <c r="AD320" s="31" t="s">
        <v>48</v>
      </c>
      <c r="AE320" s="9" t="s">
        <v>98</v>
      </c>
      <c r="AF320" s="8" t="s">
        <v>1492</v>
      </c>
      <c r="AG320" s="12" t="s">
        <v>811</v>
      </c>
      <c r="AH320" s="12" t="s">
        <v>808</v>
      </c>
      <c r="AI320" s="30">
        <v>20215420002493</v>
      </c>
    </row>
    <row r="321" spans="1:35" ht="15.75" x14ac:dyDescent="0.3">
      <c r="A321" s="7">
        <v>2022</v>
      </c>
      <c r="B321" s="7">
        <v>160</v>
      </c>
      <c r="C321" s="101" t="s">
        <v>35</v>
      </c>
      <c r="D321" s="15" t="s">
        <v>1266</v>
      </c>
      <c r="E321" s="9" t="s">
        <v>1267</v>
      </c>
      <c r="F321" s="8" t="s">
        <v>38</v>
      </c>
      <c r="G321" s="7" t="s">
        <v>39</v>
      </c>
      <c r="H321" s="8" t="s">
        <v>54</v>
      </c>
      <c r="I321" s="9" t="s">
        <v>1480</v>
      </c>
      <c r="J321" s="9" t="s">
        <v>1493</v>
      </c>
      <c r="K321" s="9" t="s">
        <v>1482</v>
      </c>
      <c r="L321" s="9" t="s">
        <v>1494</v>
      </c>
      <c r="M321" s="33">
        <v>1110508238</v>
      </c>
      <c r="N321" s="8" t="s">
        <v>270</v>
      </c>
      <c r="O321" s="10">
        <v>44586</v>
      </c>
      <c r="P321" s="164">
        <v>6</v>
      </c>
      <c r="Q321" s="10">
        <v>44596</v>
      </c>
      <c r="R321" s="10">
        <v>44776</v>
      </c>
      <c r="S321" s="11" t="s">
        <v>46</v>
      </c>
      <c r="T321" s="11" t="s">
        <v>46</v>
      </c>
      <c r="U321" s="78" t="s">
        <v>46</v>
      </c>
      <c r="V321" s="7" t="s">
        <v>46</v>
      </c>
      <c r="W321" s="164">
        <v>6</v>
      </c>
      <c r="X321" s="7" t="s">
        <v>46</v>
      </c>
      <c r="Y321" s="7" t="s">
        <v>46</v>
      </c>
      <c r="Z321" s="11">
        <v>44776</v>
      </c>
      <c r="AA321" s="16">
        <v>15000000</v>
      </c>
      <c r="AB321" s="17">
        <v>0</v>
      </c>
      <c r="AC321" s="18">
        <f t="shared" si="4"/>
        <v>15000000</v>
      </c>
      <c r="AD321" s="31" t="s">
        <v>48</v>
      </c>
      <c r="AE321" s="79" t="s">
        <v>98</v>
      </c>
      <c r="AF321" s="8" t="s">
        <v>1484</v>
      </c>
      <c r="AG321" s="12" t="s">
        <v>811</v>
      </c>
      <c r="AH321" s="12" t="s">
        <v>808</v>
      </c>
      <c r="AI321" s="30" t="s">
        <v>1345</v>
      </c>
    </row>
    <row r="322" spans="1:35" ht="15.75" x14ac:dyDescent="0.3">
      <c r="A322" s="7">
        <v>2021</v>
      </c>
      <c r="B322" s="7">
        <v>161</v>
      </c>
      <c r="C322" s="101" t="s">
        <v>35</v>
      </c>
      <c r="D322" s="15" t="s">
        <v>65</v>
      </c>
      <c r="E322" s="9" t="s">
        <v>66</v>
      </c>
      <c r="F322" s="8" t="s">
        <v>38</v>
      </c>
      <c r="G322" s="7" t="s">
        <v>39</v>
      </c>
      <c r="H322" s="8" t="s">
        <v>40</v>
      </c>
      <c r="I322" s="9" t="s">
        <v>1495</v>
      </c>
      <c r="J322" s="9" t="s">
        <v>1496</v>
      </c>
      <c r="K322" s="9" t="s">
        <v>1496</v>
      </c>
      <c r="L322" s="9" t="s">
        <v>1497</v>
      </c>
      <c r="M322" s="161">
        <v>51988791</v>
      </c>
      <c r="N322" s="8" t="s">
        <v>118</v>
      </c>
      <c r="O322" s="10">
        <v>44266</v>
      </c>
      <c r="P322" s="7" t="s">
        <v>321</v>
      </c>
      <c r="Q322" s="10">
        <v>44267</v>
      </c>
      <c r="R322" s="10">
        <v>44419</v>
      </c>
      <c r="S322" s="11" t="s">
        <v>46</v>
      </c>
      <c r="T322" s="11" t="s">
        <v>46</v>
      </c>
      <c r="U322" s="78" t="s">
        <v>46</v>
      </c>
      <c r="V322" s="7" t="s">
        <v>46</v>
      </c>
      <c r="W322" s="7"/>
      <c r="X322" s="7" t="s">
        <v>46</v>
      </c>
      <c r="Y322" s="7" t="s">
        <v>46</v>
      </c>
      <c r="Z322" s="11">
        <v>44419</v>
      </c>
      <c r="AA322" s="16">
        <v>18000000</v>
      </c>
      <c r="AB322" s="17">
        <v>0</v>
      </c>
      <c r="AC322" s="18">
        <f t="shared" ref="AC322:AC385" si="5">+AA322+AB322</f>
        <v>18000000</v>
      </c>
      <c r="AD322" s="31" t="s">
        <v>48</v>
      </c>
      <c r="AE322" s="9" t="s">
        <v>98</v>
      </c>
      <c r="AF322" s="8" t="s">
        <v>1498</v>
      </c>
      <c r="AG322" s="12" t="s">
        <v>811</v>
      </c>
      <c r="AH322" s="12" t="s">
        <v>808</v>
      </c>
      <c r="AI322" s="30">
        <v>20215420002023</v>
      </c>
    </row>
    <row r="323" spans="1:35" ht="15.75" x14ac:dyDescent="0.3">
      <c r="A323" s="7">
        <v>2022</v>
      </c>
      <c r="B323" s="7">
        <v>161</v>
      </c>
      <c r="C323" s="101" t="s">
        <v>35</v>
      </c>
      <c r="D323" s="15" t="s">
        <v>1266</v>
      </c>
      <c r="E323" s="9" t="s">
        <v>1267</v>
      </c>
      <c r="F323" s="8" t="s">
        <v>38</v>
      </c>
      <c r="G323" s="7" t="s">
        <v>39</v>
      </c>
      <c r="H323" s="8" t="s">
        <v>54</v>
      </c>
      <c r="I323" s="9" t="s">
        <v>1480</v>
      </c>
      <c r="J323" s="9" t="s">
        <v>1499</v>
      </c>
      <c r="K323" s="9" t="s">
        <v>1482</v>
      </c>
      <c r="L323" s="9" t="s">
        <v>1500</v>
      </c>
      <c r="M323" s="33">
        <v>1023891262</v>
      </c>
      <c r="N323" s="8" t="s">
        <v>270</v>
      </c>
      <c r="O323" s="10">
        <v>44588</v>
      </c>
      <c r="P323" s="164">
        <v>6</v>
      </c>
      <c r="Q323" s="10">
        <v>44596</v>
      </c>
      <c r="R323" s="10">
        <v>44776</v>
      </c>
      <c r="S323" s="11" t="s">
        <v>46</v>
      </c>
      <c r="T323" s="11" t="s">
        <v>46</v>
      </c>
      <c r="U323" s="78" t="s">
        <v>46</v>
      </c>
      <c r="V323" s="7" t="s">
        <v>46</v>
      </c>
      <c r="W323" s="164">
        <v>6</v>
      </c>
      <c r="X323" s="7" t="s">
        <v>46</v>
      </c>
      <c r="Y323" s="7" t="s">
        <v>46</v>
      </c>
      <c r="Z323" s="11">
        <v>44776</v>
      </c>
      <c r="AA323" s="16">
        <v>15000000</v>
      </c>
      <c r="AB323" s="17">
        <v>0</v>
      </c>
      <c r="AC323" s="18">
        <f t="shared" si="5"/>
        <v>15000000</v>
      </c>
      <c r="AD323" s="196" t="s">
        <v>60</v>
      </c>
      <c r="AE323" s="79" t="s">
        <v>60</v>
      </c>
      <c r="AF323" s="8" t="s">
        <v>1484</v>
      </c>
      <c r="AG323" s="12" t="s">
        <v>811</v>
      </c>
      <c r="AH323" s="12" t="s">
        <v>808</v>
      </c>
      <c r="AI323" s="30" t="s">
        <v>1345</v>
      </c>
    </row>
    <row r="324" spans="1:35" ht="15.75" x14ac:dyDescent="0.3">
      <c r="A324" s="7">
        <v>2021</v>
      </c>
      <c r="B324" s="7">
        <v>162</v>
      </c>
      <c r="C324" s="101" t="s">
        <v>35</v>
      </c>
      <c r="D324" s="15" t="s">
        <v>403</v>
      </c>
      <c r="E324" s="9" t="s">
        <v>404</v>
      </c>
      <c r="F324" s="8" t="s">
        <v>38</v>
      </c>
      <c r="G324" s="7" t="s">
        <v>39</v>
      </c>
      <c r="H324" s="8" t="s">
        <v>40</v>
      </c>
      <c r="I324" s="9" t="s">
        <v>1501</v>
      </c>
      <c r="J324" s="9" t="s">
        <v>1502</v>
      </c>
      <c r="K324" s="9" t="s">
        <v>1502</v>
      </c>
      <c r="L324" s="9" t="s">
        <v>1503</v>
      </c>
      <c r="M324" s="161">
        <v>1023875783</v>
      </c>
      <c r="N324" s="8" t="s">
        <v>118</v>
      </c>
      <c r="O324" s="10">
        <v>44270</v>
      </c>
      <c r="P324" s="7" t="s">
        <v>1504</v>
      </c>
      <c r="Q324" s="10">
        <v>44274</v>
      </c>
      <c r="R324" s="10">
        <v>44568</v>
      </c>
      <c r="S324" s="11" t="s">
        <v>46</v>
      </c>
      <c r="T324" s="11" t="s">
        <v>46</v>
      </c>
      <c r="U324" s="78" t="s">
        <v>46</v>
      </c>
      <c r="V324" s="7" t="s">
        <v>46</v>
      </c>
      <c r="W324" s="7"/>
      <c r="X324" s="7" t="s">
        <v>46</v>
      </c>
      <c r="Y324" s="7" t="s">
        <v>46</v>
      </c>
      <c r="Z324" s="11">
        <v>44568</v>
      </c>
      <c r="AA324" s="16">
        <v>43350000</v>
      </c>
      <c r="AB324" s="17">
        <v>0</v>
      </c>
      <c r="AC324" s="18">
        <f t="shared" si="5"/>
        <v>43350000</v>
      </c>
      <c r="AD324" s="31" t="s">
        <v>48</v>
      </c>
      <c r="AE324" s="9" t="s">
        <v>98</v>
      </c>
      <c r="AF324" s="8" t="s">
        <v>1505</v>
      </c>
      <c r="AG324" s="12" t="s">
        <v>390</v>
      </c>
      <c r="AH324" s="12" t="s">
        <v>407</v>
      </c>
      <c r="AI324" s="30">
        <v>20215420003223</v>
      </c>
    </row>
    <row r="325" spans="1:35" ht="15.75" x14ac:dyDescent="0.3">
      <c r="A325" s="7">
        <v>2022</v>
      </c>
      <c r="B325" s="7">
        <v>162</v>
      </c>
      <c r="C325" s="101" t="s">
        <v>35</v>
      </c>
      <c r="D325" s="15" t="s">
        <v>1266</v>
      </c>
      <c r="E325" s="9" t="s">
        <v>1267</v>
      </c>
      <c r="F325" s="8" t="s">
        <v>38</v>
      </c>
      <c r="G325" s="7" t="s">
        <v>39</v>
      </c>
      <c r="H325" s="8" t="s">
        <v>54</v>
      </c>
      <c r="I325" s="9" t="s">
        <v>1480</v>
      </c>
      <c r="J325" s="9" t="s">
        <v>1506</v>
      </c>
      <c r="K325" s="9" t="s">
        <v>1482</v>
      </c>
      <c r="L325" s="9" t="s">
        <v>1507</v>
      </c>
      <c r="M325" s="33">
        <v>1013581512</v>
      </c>
      <c r="N325" s="8" t="s">
        <v>270</v>
      </c>
      <c r="O325" s="10">
        <v>44588</v>
      </c>
      <c r="P325" s="164">
        <v>6</v>
      </c>
      <c r="Q325" s="10">
        <v>44596</v>
      </c>
      <c r="R325" s="10">
        <v>44776</v>
      </c>
      <c r="S325" s="11" t="s">
        <v>46</v>
      </c>
      <c r="T325" s="11" t="s">
        <v>46</v>
      </c>
      <c r="U325" s="78" t="s">
        <v>46</v>
      </c>
      <c r="V325" s="7" t="s">
        <v>46</v>
      </c>
      <c r="W325" s="164">
        <v>6</v>
      </c>
      <c r="X325" s="7" t="s">
        <v>46</v>
      </c>
      <c r="Y325" s="7" t="s">
        <v>46</v>
      </c>
      <c r="Z325" s="11">
        <v>44776</v>
      </c>
      <c r="AA325" s="16">
        <v>15000000</v>
      </c>
      <c r="AB325" s="17">
        <v>0</v>
      </c>
      <c r="AC325" s="18">
        <f t="shared" si="5"/>
        <v>15000000</v>
      </c>
      <c r="AD325" s="196" t="s">
        <v>60</v>
      </c>
      <c r="AE325" s="79" t="s">
        <v>60</v>
      </c>
      <c r="AF325" s="8" t="s">
        <v>1484</v>
      </c>
      <c r="AG325" s="12" t="s">
        <v>811</v>
      </c>
      <c r="AH325" s="12" t="s">
        <v>808</v>
      </c>
      <c r="AI325" s="30" t="s">
        <v>1345</v>
      </c>
    </row>
    <row r="326" spans="1:35" ht="15.75" x14ac:dyDescent="0.3">
      <c r="A326" s="7">
        <v>2021</v>
      </c>
      <c r="B326" s="7">
        <v>163</v>
      </c>
      <c r="C326" s="101" t="s">
        <v>35</v>
      </c>
      <c r="D326" s="15" t="s">
        <v>403</v>
      </c>
      <c r="E326" s="9" t="s">
        <v>404</v>
      </c>
      <c r="F326" s="8" t="s">
        <v>38</v>
      </c>
      <c r="G326" s="7" t="s">
        <v>39</v>
      </c>
      <c r="H326" s="8" t="s">
        <v>40</v>
      </c>
      <c r="I326" s="9" t="s">
        <v>1508</v>
      </c>
      <c r="J326" s="9" t="s">
        <v>1509</v>
      </c>
      <c r="K326" s="9" t="s">
        <v>1509</v>
      </c>
      <c r="L326" s="9" t="s">
        <v>1510</v>
      </c>
      <c r="M326" s="161">
        <v>1075252911</v>
      </c>
      <c r="N326" s="8" t="s">
        <v>118</v>
      </c>
      <c r="O326" s="10">
        <v>44266</v>
      </c>
      <c r="P326" s="7" t="s">
        <v>321</v>
      </c>
      <c r="Q326" s="10">
        <v>44273</v>
      </c>
      <c r="R326" s="10">
        <v>44425</v>
      </c>
      <c r="S326" s="11" t="s">
        <v>46</v>
      </c>
      <c r="T326" s="11" t="s">
        <v>46</v>
      </c>
      <c r="U326" s="78" t="s">
        <v>46</v>
      </c>
      <c r="V326" s="7" t="s">
        <v>46</v>
      </c>
      <c r="W326" s="7"/>
      <c r="X326" s="7" t="s">
        <v>46</v>
      </c>
      <c r="Y326" s="7" t="s">
        <v>46</v>
      </c>
      <c r="Z326" s="11">
        <v>44425</v>
      </c>
      <c r="AA326" s="16">
        <v>22500000</v>
      </c>
      <c r="AB326" s="17">
        <v>0</v>
      </c>
      <c r="AC326" s="18">
        <f t="shared" si="5"/>
        <v>22500000</v>
      </c>
      <c r="AD326" s="31" t="s">
        <v>48</v>
      </c>
      <c r="AE326" s="9" t="s">
        <v>98</v>
      </c>
      <c r="AF326" s="8" t="s">
        <v>1511</v>
      </c>
      <c r="AG326" s="12" t="s">
        <v>390</v>
      </c>
      <c r="AH326" s="12" t="s">
        <v>407</v>
      </c>
      <c r="AI326" s="30">
        <v>20215420002513</v>
      </c>
    </row>
    <row r="327" spans="1:35" ht="15.75" x14ac:dyDescent="0.3">
      <c r="A327" s="7">
        <v>2022</v>
      </c>
      <c r="B327" s="7">
        <v>163</v>
      </c>
      <c r="C327" s="101" t="s">
        <v>35</v>
      </c>
      <c r="D327" s="15" t="s">
        <v>91</v>
      </c>
      <c r="E327" s="9" t="s">
        <v>66</v>
      </c>
      <c r="F327" s="8" t="s">
        <v>38</v>
      </c>
      <c r="G327" s="7" t="s">
        <v>39</v>
      </c>
      <c r="H327" s="8" t="s">
        <v>54</v>
      </c>
      <c r="I327" s="9" t="s">
        <v>1512</v>
      </c>
      <c r="J327" s="9" t="s">
        <v>1513</v>
      </c>
      <c r="K327" s="9" t="s">
        <v>1514</v>
      </c>
      <c r="L327" s="9" t="s">
        <v>1515</v>
      </c>
      <c r="M327" s="33">
        <v>1077083214</v>
      </c>
      <c r="N327" s="8" t="s">
        <v>299</v>
      </c>
      <c r="O327" s="10">
        <v>44586</v>
      </c>
      <c r="P327" s="164">
        <v>6</v>
      </c>
      <c r="Q327" s="10">
        <v>44594</v>
      </c>
      <c r="R327" s="10">
        <v>44774</v>
      </c>
      <c r="S327" s="11">
        <v>44663</v>
      </c>
      <c r="T327" s="11" t="s">
        <v>1516</v>
      </c>
      <c r="U327" s="78">
        <v>79054685</v>
      </c>
      <c r="V327" s="7" t="s">
        <v>46</v>
      </c>
      <c r="W327" s="164">
        <v>6</v>
      </c>
      <c r="X327" s="7" t="s">
        <v>46</v>
      </c>
      <c r="Y327" s="7" t="s">
        <v>46</v>
      </c>
      <c r="Z327" s="11">
        <v>44774</v>
      </c>
      <c r="AA327" s="16">
        <v>37200000</v>
      </c>
      <c r="AB327" s="17">
        <v>0</v>
      </c>
      <c r="AC327" s="18">
        <f t="shared" si="5"/>
        <v>37200000</v>
      </c>
      <c r="AD327" s="31" t="s">
        <v>48</v>
      </c>
      <c r="AE327" s="79" t="s">
        <v>87</v>
      </c>
      <c r="AF327" s="8" t="s">
        <v>1517</v>
      </c>
      <c r="AG327" s="12" t="s">
        <v>1518</v>
      </c>
      <c r="AH327" s="12" t="s">
        <v>161</v>
      </c>
      <c r="AI327" s="30" t="s">
        <v>1374</v>
      </c>
    </row>
    <row r="328" spans="1:35" ht="15.75" x14ac:dyDescent="0.3">
      <c r="A328" s="7">
        <v>2021</v>
      </c>
      <c r="B328" s="7">
        <v>164</v>
      </c>
      <c r="C328" s="101" t="s">
        <v>35</v>
      </c>
      <c r="D328" s="15" t="s">
        <v>839</v>
      </c>
      <c r="E328" s="9" t="s">
        <v>840</v>
      </c>
      <c r="F328" s="8" t="s">
        <v>38</v>
      </c>
      <c r="G328" s="7" t="s">
        <v>39</v>
      </c>
      <c r="H328" s="8" t="s">
        <v>40</v>
      </c>
      <c r="I328" s="9" t="s">
        <v>1519</v>
      </c>
      <c r="J328" s="9" t="s">
        <v>1520</v>
      </c>
      <c r="K328" s="9" t="s">
        <v>1520</v>
      </c>
      <c r="L328" s="9" t="s">
        <v>1521</v>
      </c>
      <c r="M328" s="161">
        <v>1032419460</v>
      </c>
      <c r="N328" s="8" t="s">
        <v>118</v>
      </c>
      <c r="O328" s="10">
        <v>44301</v>
      </c>
      <c r="P328" s="7" t="s">
        <v>321</v>
      </c>
      <c r="Q328" s="10">
        <v>44302</v>
      </c>
      <c r="R328" s="10">
        <v>44454</v>
      </c>
      <c r="S328" s="11" t="s">
        <v>46</v>
      </c>
      <c r="T328" s="11" t="s">
        <v>46</v>
      </c>
      <c r="U328" s="78" t="s">
        <v>46</v>
      </c>
      <c r="V328" s="7" t="s">
        <v>46</v>
      </c>
      <c r="W328" s="7"/>
      <c r="X328" s="7" t="s">
        <v>46</v>
      </c>
      <c r="Y328" s="7" t="s">
        <v>46</v>
      </c>
      <c r="Z328" s="11">
        <v>44454</v>
      </c>
      <c r="AA328" s="16">
        <v>28450000</v>
      </c>
      <c r="AB328" s="17">
        <v>0</v>
      </c>
      <c r="AC328" s="18">
        <f t="shared" si="5"/>
        <v>28450000</v>
      </c>
      <c r="AD328" s="31" t="s">
        <v>48</v>
      </c>
      <c r="AE328" s="9" t="s">
        <v>98</v>
      </c>
      <c r="AF328" s="8" t="s">
        <v>1522</v>
      </c>
      <c r="AG328" s="12" t="s">
        <v>607</v>
      </c>
      <c r="AH328" s="12" t="s">
        <v>608</v>
      </c>
      <c r="AI328" s="30">
        <v>20215420003103</v>
      </c>
    </row>
    <row r="329" spans="1:35" ht="15.75" x14ac:dyDescent="0.3">
      <c r="A329" s="7">
        <v>2022</v>
      </c>
      <c r="B329" s="7">
        <v>164</v>
      </c>
      <c r="C329" s="101" t="s">
        <v>35</v>
      </c>
      <c r="D329" s="15" t="s">
        <v>1266</v>
      </c>
      <c r="E329" s="9" t="s">
        <v>1267</v>
      </c>
      <c r="F329" s="8" t="s">
        <v>38</v>
      </c>
      <c r="G329" s="7" t="s">
        <v>39</v>
      </c>
      <c r="H329" s="8" t="s">
        <v>54</v>
      </c>
      <c r="I329" s="9" t="s">
        <v>1523</v>
      </c>
      <c r="J329" s="9" t="s">
        <v>1524</v>
      </c>
      <c r="K329" s="9" t="s">
        <v>1525</v>
      </c>
      <c r="L329" s="9" t="s">
        <v>1526</v>
      </c>
      <c r="M329" s="33">
        <v>51988791</v>
      </c>
      <c r="N329" s="8" t="s">
        <v>445</v>
      </c>
      <c r="O329" s="10">
        <v>44586</v>
      </c>
      <c r="P329" s="164">
        <v>6</v>
      </c>
      <c r="Q329" s="10">
        <v>44596</v>
      </c>
      <c r="R329" s="10">
        <v>44776</v>
      </c>
      <c r="S329" s="11" t="s">
        <v>46</v>
      </c>
      <c r="T329" s="11" t="s">
        <v>46</v>
      </c>
      <c r="U329" s="78" t="s">
        <v>46</v>
      </c>
      <c r="V329" s="7" t="s">
        <v>46</v>
      </c>
      <c r="W329" s="164">
        <v>6</v>
      </c>
      <c r="X329" s="7" t="s">
        <v>46</v>
      </c>
      <c r="Y329" s="7" t="s">
        <v>46</v>
      </c>
      <c r="Z329" s="11">
        <v>44776</v>
      </c>
      <c r="AA329" s="16">
        <v>23400000</v>
      </c>
      <c r="AB329" s="17">
        <v>0</v>
      </c>
      <c r="AC329" s="18">
        <f t="shared" si="5"/>
        <v>23400000</v>
      </c>
      <c r="AD329" s="196" t="s">
        <v>60</v>
      </c>
      <c r="AE329" s="79" t="s">
        <v>60</v>
      </c>
      <c r="AF329" s="8" t="s">
        <v>1527</v>
      </c>
      <c r="AG329" s="12" t="s">
        <v>811</v>
      </c>
      <c r="AH329" s="12" t="s">
        <v>808</v>
      </c>
      <c r="AI329" s="30" t="s">
        <v>1345</v>
      </c>
    </row>
    <row r="330" spans="1:35" ht="15.75" x14ac:dyDescent="0.3">
      <c r="A330" s="7">
        <v>2021</v>
      </c>
      <c r="B330" s="7">
        <v>165</v>
      </c>
      <c r="C330" s="101" t="s">
        <v>35</v>
      </c>
      <c r="D330" s="15" t="s">
        <v>65</v>
      </c>
      <c r="E330" s="9" t="s">
        <v>66</v>
      </c>
      <c r="F330" s="8" t="s">
        <v>38</v>
      </c>
      <c r="G330" s="7" t="s">
        <v>39</v>
      </c>
      <c r="H330" s="8" t="s">
        <v>40</v>
      </c>
      <c r="I330" s="9" t="s">
        <v>1528</v>
      </c>
      <c r="J330" s="9" t="s">
        <v>1529</v>
      </c>
      <c r="K330" s="9" t="s">
        <v>1529</v>
      </c>
      <c r="L330" s="9" t="s">
        <v>1530</v>
      </c>
      <c r="M330" s="161">
        <v>1006070198</v>
      </c>
      <c r="N330" s="8" t="s">
        <v>59</v>
      </c>
      <c r="O330" s="10">
        <v>44264</v>
      </c>
      <c r="P330" s="7" t="s">
        <v>321</v>
      </c>
      <c r="Q330" s="10">
        <v>44266</v>
      </c>
      <c r="R330" s="10">
        <v>44418</v>
      </c>
      <c r="S330" s="11" t="s">
        <v>46</v>
      </c>
      <c r="T330" s="11" t="s">
        <v>46</v>
      </c>
      <c r="U330" s="78" t="s">
        <v>46</v>
      </c>
      <c r="V330" s="7" t="s">
        <v>46</v>
      </c>
      <c r="W330" s="7"/>
      <c r="X330" s="7" t="s">
        <v>46</v>
      </c>
      <c r="Y330" s="7" t="s">
        <v>46</v>
      </c>
      <c r="Z330" s="11">
        <v>44418</v>
      </c>
      <c r="AA330" s="16">
        <v>12500000</v>
      </c>
      <c r="AB330" s="17">
        <v>0</v>
      </c>
      <c r="AC330" s="18">
        <f t="shared" si="5"/>
        <v>12500000</v>
      </c>
      <c r="AD330" s="31" t="s">
        <v>48</v>
      </c>
      <c r="AE330" s="9" t="s">
        <v>98</v>
      </c>
      <c r="AF330" s="8" t="s">
        <v>1531</v>
      </c>
      <c r="AG330" s="12" t="s">
        <v>564</v>
      </c>
      <c r="AH330" s="12" t="s">
        <v>69</v>
      </c>
      <c r="AI330" s="30">
        <v>20215420002443</v>
      </c>
    </row>
    <row r="331" spans="1:35" ht="15.75" x14ac:dyDescent="0.3">
      <c r="A331" s="7">
        <v>2022</v>
      </c>
      <c r="B331" s="7">
        <v>165</v>
      </c>
      <c r="C331" s="101" t="s">
        <v>35</v>
      </c>
      <c r="D331" s="15" t="s">
        <v>1266</v>
      </c>
      <c r="E331" s="9" t="s">
        <v>1267</v>
      </c>
      <c r="F331" s="8" t="s">
        <v>38</v>
      </c>
      <c r="G331" s="7" t="s">
        <v>39</v>
      </c>
      <c r="H331" s="8" t="s">
        <v>54</v>
      </c>
      <c r="I331" s="9" t="s">
        <v>1523</v>
      </c>
      <c r="J331" s="9" t="s">
        <v>1532</v>
      </c>
      <c r="K331" s="9" t="s">
        <v>1525</v>
      </c>
      <c r="L331" s="9" t="s">
        <v>1533</v>
      </c>
      <c r="M331" s="33">
        <v>1023034507</v>
      </c>
      <c r="N331" s="8" t="s">
        <v>445</v>
      </c>
      <c r="O331" s="10">
        <v>44585</v>
      </c>
      <c r="P331" s="164">
        <v>6</v>
      </c>
      <c r="Q331" s="10">
        <v>44596</v>
      </c>
      <c r="R331" s="10">
        <v>44776</v>
      </c>
      <c r="S331" s="11" t="s">
        <v>46</v>
      </c>
      <c r="T331" s="11" t="s">
        <v>46</v>
      </c>
      <c r="U331" s="78" t="s">
        <v>46</v>
      </c>
      <c r="V331" s="7" t="s">
        <v>46</v>
      </c>
      <c r="W331" s="164">
        <v>6</v>
      </c>
      <c r="X331" s="7" t="s">
        <v>46</v>
      </c>
      <c r="Y331" s="7" t="s">
        <v>46</v>
      </c>
      <c r="Z331" s="11">
        <v>44776</v>
      </c>
      <c r="AA331" s="16">
        <v>23400000</v>
      </c>
      <c r="AB331" s="17">
        <v>0</v>
      </c>
      <c r="AC331" s="18">
        <f t="shared" si="5"/>
        <v>23400000</v>
      </c>
      <c r="AD331" s="31" t="s">
        <v>48</v>
      </c>
      <c r="AE331" s="79" t="s">
        <v>98</v>
      </c>
      <c r="AF331" s="8" t="s">
        <v>1527</v>
      </c>
      <c r="AG331" s="12" t="s">
        <v>811</v>
      </c>
      <c r="AH331" s="12" t="s">
        <v>808</v>
      </c>
      <c r="AI331" s="30" t="s">
        <v>1345</v>
      </c>
    </row>
    <row r="332" spans="1:35" ht="15.75" x14ac:dyDescent="0.3">
      <c r="A332" s="7">
        <v>2021</v>
      </c>
      <c r="B332" s="7">
        <v>166</v>
      </c>
      <c r="C332" s="101" t="s">
        <v>35</v>
      </c>
      <c r="D332" s="15" t="s">
        <v>65</v>
      </c>
      <c r="E332" s="9" t="s">
        <v>66</v>
      </c>
      <c r="F332" s="8" t="s">
        <v>38</v>
      </c>
      <c r="G332" s="7" t="s">
        <v>39</v>
      </c>
      <c r="H332" s="8" t="s">
        <v>40</v>
      </c>
      <c r="I332" s="9" t="s">
        <v>504</v>
      </c>
      <c r="J332" s="9" t="s">
        <v>1534</v>
      </c>
      <c r="K332" s="9" t="s">
        <v>1534</v>
      </c>
      <c r="L332" s="9" t="s">
        <v>1154</v>
      </c>
      <c r="M332" s="161">
        <v>79378456</v>
      </c>
      <c r="N332" s="8" t="s">
        <v>70</v>
      </c>
      <c r="O332" s="10">
        <v>44264</v>
      </c>
      <c r="P332" s="7" t="s">
        <v>321</v>
      </c>
      <c r="Q332" s="10">
        <v>44264</v>
      </c>
      <c r="R332" s="10">
        <v>44416</v>
      </c>
      <c r="S332" s="11" t="s">
        <v>46</v>
      </c>
      <c r="T332" s="11" t="s">
        <v>46</v>
      </c>
      <c r="U332" s="78" t="s">
        <v>46</v>
      </c>
      <c r="V332" s="7" t="s">
        <v>46</v>
      </c>
      <c r="W332" s="7"/>
      <c r="X332" s="7" t="s">
        <v>46</v>
      </c>
      <c r="Y332" s="7" t="s">
        <v>46</v>
      </c>
      <c r="Z332" s="11">
        <v>44416</v>
      </c>
      <c r="AA332" s="16">
        <v>27500000</v>
      </c>
      <c r="AB332" s="17">
        <v>0</v>
      </c>
      <c r="AC332" s="18">
        <f t="shared" si="5"/>
        <v>27500000</v>
      </c>
      <c r="AD332" s="31" t="s">
        <v>1535</v>
      </c>
      <c r="AE332" s="9" t="s">
        <v>48</v>
      </c>
      <c r="AF332" s="8" t="s">
        <v>1536</v>
      </c>
      <c r="AG332" s="12" t="s">
        <v>100</v>
      </c>
      <c r="AH332" s="12" t="s">
        <v>433</v>
      </c>
      <c r="AI332" s="30" t="s">
        <v>46</v>
      </c>
    </row>
    <row r="333" spans="1:35" ht="15.75" x14ac:dyDescent="0.3">
      <c r="A333" s="7">
        <v>2022</v>
      </c>
      <c r="B333" s="7">
        <v>166</v>
      </c>
      <c r="C333" s="101" t="s">
        <v>35</v>
      </c>
      <c r="D333" s="15" t="s">
        <v>1266</v>
      </c>
      <c r="E333" s="9" t="s">
        <v>1267</v>
      </c>
      <c r="F333" s="8" t="s">
        <v>38</v>
      </c>
      <c r="G333" s="7" t="s">
        <v>39</v>
      </c>
      <c r="H333" s="8" t="s">
        <v>54</v>
      </c>
      <c r="I333" s="9" t="s">
        <v>1523</v>
      </c>
      <c r="J333" s="9" t="s">
        <v>1537</v>
      </c>
      <c r="K333" s="9" t="s">
        <v>1525</v>
      </c>
      <c r="L333" s="9" t="s">
        <v>1491</v>
      </c>
      <c r="M333" s="33">
        <v>52445767</v>
      </c>
      <c r="N333" s="8" t="s">
        <v>445</v>
      </c>
      <c r="O333" s="10">
        <v>44585</v>
      </c>
      <c r="P333" s="164">
        <v>6</v>
      </c>
      <c r="Q333" s="10">
        <v>44596</v>
      </c>
      <c r="R333" s="10">
        <v>44776</v>
      </c>
      <c r="S333" s="11" t="s">
        <v>46</v>
      </c>
      <c r="T333" s="11" t="s">
        <v>46</v>
      </c>
      <c r="U333" s="78" t="s">
        <v>46</v>
      </c>
      <c r="V333" s="7" t="s">
        <v>46</v>
      </c>
      <c r="W333" s="164">
        <v>6</v>
      </c>
      <c r="X333" s="7" t="s">
        <v>46</v>
      </c>
      <c r="Y333" s="7" t="s">
        <v>46</v>
      </c>
      <c r="Z333" s="11">
        <v>44776</v>
      </c>
      <c r="AA333" s="16">
        <v>23400000</v>
      </c>
      <c r="AB333" s="17">
        <v>0</v>
      </c>
      <c r="AC333" s="18">
        <f t="shared" si="5"/>
        <v>23400000</v>
      </c>
      <c r="AD333" s="196" t="s">
        <v>60</v>
      </c>
      <c r="AE333" s="79" t="s">
        <v>60</v>
      </c>
      <c r="AF333" s="8" t="s">
        <v>1527</v>
      </c>
      <c r="AG333" s="12" t="s">
        <v>811</v>
      </c>
      <c r="AH333" s="12" t="s">
        <v>808</v>
      </c>
      <c r="AI333" s="30" t="s">
        <v>1345</v>
      </c>
    </row>
    <row r="334" spans="1:35" ht="15.75" x14ac:dyDescent="0.3">
      <c r="A334" s="7">
        <v>2021</v>
      </c>
      <c r="B334" s="7">
        <v>167</v>
      </c>
      <c r="C334" s="101" t="s">
        <v>35</v>
      </c>
      <c r="D334" s="15" t="s">
        <v>403</v>
      </c>
      <c r="E334" s="9" t="s">
        <v>404</v>
      </c>
      <c r="F334" s="8" t="s">
        <v>38</v>
      </c>
      <c r="G334" s="7" t="s">
        <v>39</v>
      </c>
      <c r="H334" s="8" t="s">
        <v>40</v>
      </c>
      <c r="I334" s="9" t="s">
        <v>1538</v>
      </c>
      <c r="J334" s="9" t="s">
        <v>1539</v>
      </c>
      <c r="K334" s="9" t="s">
        <v>1539</v>
      </c>
      <c r="L334" s="9" t="s">
        <v>1540</v>
      </c>
      <c r="M334" s="161">
        <v>53102990</v>
      </c>
      <c r="N334" s="8" t="s">
        <v>118</v>
      </c>
      <c r="O334" s="10">
        <v>44266</v>
      </c>
      <c r="P334" s="7" t="s">
        <v>1504</v>
      </c>
      <c r="Q334" s="10">
        <v>44271</v>
      </c>
      <c r="R334" s="10">
        <v>44565</v>
      </c>
      <c r="S334" s="11" t="s">
        <v>46</v>
      </c>
      <c r="T334" s="11" t="s">
        <v>46</v>
      </c>
      <c r="U334" s="78" t="s">
        <v>46</v>
      </c>
      <c r="V334" s="7" t="s">
        <v>46</v>
      </c>
      <c r="W334" s="7"/>
      <c r="X334" s="7" t="s">
        <v>46</v>
      </c>
      <c r="Y334" s="7" t="s">
        <v>46</v>
      </c>
      <c r="Z334" s="11">
        <v>44565</v>
      </c>
      <c r="AA334" s="16">
        <v>41423333</v>
      </c>
      <c r="AB334" s="17">
        <v>0</v>
      </c>
      <c r="AC334" s="18">
        <f t="shared" si="5"/>
        <v>41423333</v>
      </c>
      <c r="AD334" s="31" t="s">
        <v>48</v>
      </c>
      <c r="AE334" s="9" t="s">
        <v>98</v>
      </c>
      <c r="AF334" s="8" t="s">
        <v>1541</v>
      </c>
      <c r="AG334" s="12" t="s">
        <v>390</v>
      </c>
      <c r="AH334" s="12" t="s">
        <v>407</v>
      </c>
      <c r="AI334" s="30">
        <v>20215420002513</v>
      </c>
    </row>
    <row r="335" spans="1:35" ht="15.75" x14ac:dyDescent="0.3">
      <c r="A335" s="7">
        <v>2022</v>
      </c>
      <c r="B335" s="7">
        <v>167</v>
      </c>
      <c r="C335" s="101" t="s">
        <v>35</v>
      </c>
      <c r="D335" s="15" t="s">
        <v>1266</v>
      </c>
      <c r="E335" s="9" t="s">
        <v>1267</v>
      </c>
      <c r="F335" s="8" t="s">
        <v>38</v>
      </c>
      <c r="G335" s="7" t="s">
        <v>39</v>
      </c>
      <c r="H335" s="8" t="s">
        <v>54</v>
      </c>
      <c r="I335" s="9" t="s">
        <v>1480</v>
      </c>
      <c r="J335" s="9" t="s">
        <v>1542</v>
      </c>
      <c r="K335" s="9" t="s">
        <v>1482</v>
      </c>
      <c r="L335" s="9" t="s">
        <v>1543</v>
      </c>
      <c r="M335" s="33">
        <v>79979040</v>
      </c>
      <c r="N335" s="8" t="s">
        <v>270</v>
      </c>
      <c r="O335" s="10">
        <v>44586</v>
      </c>
      <c r="P335" s="164">
        <v>6</v>
      </c>
      <c r="Q335" s="10">
        <v>44596</v>
      </c>
      <c r="R335" s="10">
        <v>44776</v>
      </c>
      <c r="S335" s="11" t="s">
        <v>46</v>
      </c>
      <c r="T335" s="11" t="s">
        <v>46</v>
      </c>
      <c r="U335" s="78" t="s">
        <v>46</v>
      </c>
      <c r="V335" s="7" t="s">
        <v>46</v>
      </c>
      <c r="W335" s="164">
        <v>6</v>
      </c>
      <c r="X335" s="7" t="s">
        <v>46</v>
      </c>
      <c r="Y335" s="7" t="s">
        <v>46</v>
      </c>
      <c r="Z335" s="11">
        <v>44776</v>
      </c>
      <c r="AA335" s="16">
        <v>15000000</v>
      </c>
      <c r="AB335" s="17">
        <v>0</v>
      </c>
      <c r="AC335" s="18">
        <f t="shared" si="5"/>
        <v>15000000</v>
      </c>
      <c r="AD335" s="196" t="s">
        <v>60</v>
      </c>
      <c r="AE335" s="79" t="s">
        <v>60</v>
      </c>
      <c r="AF335" s="8" t="s">
        <v>1484</v>
      </c>
      <c r="AG335" s="12" t="s">
        <v>811</v>
      </c>
      <c r="AH335" s="12" t="s">
        <v>808</v>
      </c>
      <c r="AI335" s="30" t="s">
        <v>1345</v>
      </c>
    </row>
    <row r="336" spans="1:35" ht="15.75" x14ac:dyDescent="0.3">
      <c r="A336" s="7">
        <v>2021</v>
      </c>
      <c r="B336" s="7">
        <v>168</v>
      </c>
      <c r="C336" s="101" t="s">
        <v>35</v>
      </c>
      <c r="D336" s="15" t="s">
        <v>65</v>
      </c>
      <c r="E336" s="9" t="s">
        <v>66</v>
      </c>
      <c r="F336" s="8" t="s">
        <v>38</v>
      </c>
      <c r="G336" s="7" t="s">
        <v>39</v>
      </c>
      <c r="H336" s="8" t="s">
        <v>40</v>
      </c>
      <c r="I336" s="9" t="s">
        <v>1544</v>
      </c>
      <c r="J336" s="9" t="s">
        <v>1545</v>
      </c>
      <c r="K336" s="9" t="s">
        <v>1545</v>
      </c>
      <c r="L336" s="9" t="s">
        <v>1448</v>
      </c>
      <c r="M336" s="161">
        <v>1010205046</v>
      </c>
      <c r="N336" s="8" t="s">
        <v>137</v>
      </c>
      <c r="O336" s="10">
        <v>44264</v>
      </c>
      <c r="P336" s="7" t="s">
        <v>321</v>
      </c>
      <c r="Q336" s="10">
        <v>44265</v>
      </c>
      <c r="R336" s="10">
        <v>44417</v>
      </c>
      <c r="S336" s="11" t="s">
        <v>46</v>
      </c>
      <c r="T336" s="11" t="s">
        <v>46</v>
      </c>
      <c r="U336" s="78" t="s">
        <v>46</v>
      </c>
      <c r="V336" s="7" t="s">
        <v>46</v>
      </c>
      <c r="W336" s="7"/>
      <c r="X336" s="7" t="s">
        <v>46</v>
      </c>
      <c r="Y336" s="7" t="s">
        <v>46</v>
      </c>
      <c r="Z336" s="11">
        <v>44417</v>
      </c>
      <c r="AA336" s="16">
        <v>21000000</v>
      </c>
      <c r="AB336" s="17">
        <v>0</v>
      </c>
      <c r="AC336" s="18">
        <f t="shared" si="5"/>
        <v>21000000</v>
      </c>
      <c r="AD336" s="31" t="s">
        <v>48</v>
      </c>
      <c r="AE336" s="9" t="s">
        <v>98</v>
      </c>
      <c r="AF336" s="8" t="s">
        <v>1546</v>
      </c>
      <c r="AG336" s="12" t="s">
        <v>811</v>
      </c>
      <c r="AH336" s="12" t="s">
        <v>808</v>
      </c>
      <c r="AI336" s="30">
        <v>20215420002023</v>
      </c>
    </row>
    <row r="337" spans="1:35" ht="15.75" x14ac:dyDescent="0.3">
      <c r="A337" s="7">
        <v>2022</v>
      </c>
      <c r="B337" s="7">
        <v>168</v>
      </c>
      <c r="C337" s="101" t="s">
        <v>35</v>
      </c>
      <c r="D337" s="15" t="s">
        <v>91</v>
      </c>
      <c r="E337" s="9" t="s">
        <v>66</v>
      </c>
      <c r="F337" s="8" t="s">
        <v>38</v>
      </c>
      <c r="G337" s="7" t="s">
        <v>39</v>
      </c>
      <c r="H337" s="8" t="s">
        <v>54</v>
      </c>
      <c r="I337" s="9" t="s">
        <v>1273</v>
      </c>
      <c r="J337" s="9" t="s">
        <v>1547</v>
      </c>
      <c r="K337" s="9" t="s">
        <v>1548</v>
      </c>
      <c r="L337" s="9" t="s">
        <v>1549</v>
      </c>
      <c r="M337" s="33">
        <v>1022408312</v>
      </c>
      <c r="N337" s="8" t="s">
        <v>170</v>
      </c>
      <c r="O337" s="10">
        <v>44594</v>
      </c>
      <c r="P337" s="164">
        <v>8</v>
      </c>
      <c r="Q337" s="10">
        <v>44595</v>
      </c>
      <c r="R337" s="10">
        <v>44925</v>
      </c>
      <c r="S337" s="11" t="s">
        <v>46</v>
      </c>
      <c r="T337" s="11" t="s">
        <v>46</v>
      </c>
      <c r="U337" s="78" t="s">
        <v>46</v>
      </c>
      <c r="V337" s="7"/>
      <c r="W337" s="164">
        <v>8</v>
      </c>
      <c r="X337" s="7">
        <v>44715</v>
      </c>
      <c r="Y337" s="7">
        <v>44773</v>
      </c>
      <c r="Z337" s="11">
        <v>44895</v>
      </c>
      <c r="AA337" s="16">
        <v>45320000</v>
      </c>
      <c r="AB337" s="17"/>
      <c r="AC337" s="18">
        <f t="shared" si="5"/>
        <v>45320000</v>
      </c>
      <c r="AD337" s="196" t="s">
        <v>60</v>
      </c>
      <c r="AE337" s="79" t="s">
        <v>60</v>
      </c>
      <c r="AF337" s="8" t="s">
        <v>1550</v>
      </c>
      <c r="AG337" s="12" t="s">
        <v>1551</v>
      </c>
      <c r="AH337" s="12" t="s">
        <v>1289</v>
      </c>
      <c r="AI337" s="30" t="s">
        <v>1552</v>
      </c>
    </row>
    <row r="338" spans="1:35" ht="15.75" x14ac:dyDescent="0.3">
      <c r="A338" s="7">
        <v>2021</v>
      </c>
      <c r="B338" s="7">
        <v>169</v>
      </c>
      <c r="C338" s="101" t="s">
        <v>35</v>
      </c>
      <c r="D338" s="15" t="s">
        <v>65</v>
      </c>
      <c r="E338" s="9" t="s">
        <v>66</v>
      </c>
      <c r="F338" s="8" t="s">
        <v>38</v>
      </c>
      <c r="G338" s="7" t="s">
        <v>39</v>
      </c>
      <c r="H338" s="8" t="s">
        <v>40</v>
      </c>
      <c r="I338" s="9" t="s">
        <v>1553</v>
      </c>
      <c r="J338" s="9" t="s">
        <v>1554</v>
      </c>
      <c r="K338" s="9" t="s">
        <v>1554</v>
      </c>
      <c r="L338" s="9" t="s">
        <v>1555</v>
      </c>
      <c r="M338" s="161">
        <v>79969650</v>
      </c>
      <c r="N338" s="8" t="s">
        <v>165</v>
      </c>
      <c r="O338" s="10">
        <v>44264</v>
      </c>
      <c r="P338" s="7" t="s">
        <v>1556</v>
      </c>
      <c r="Q338" s="10">
        <v>44266</v>
      </c>
      <c r="R338" s="10">
        <v>44560</v>
      </c>
      <c r="S338" s="11" t="s">
        <v>46</v>
      </c>
      <c r="T338" s="11" t="s">
        <v>46</v>
      </c>
      <c r="U338" s="78" t="s">
        <v>46</v>
      </c>
      <c r="V338" s="7" t="s">
        <v>46</v>
      </c>
      <c r="W338" s="7"/>
      <c r="X338" s="7" t="s">
        <v>46</v>
      </c>
      <c r="Y338" s="7" t="s">
        <v>46</v>
      </c>
      <c r="Z338" s="11">
        <v>44560</v>
      </c>
      <c r="AA338" s="16">
        <v>37700000</v>
      </c>
      <c r="AB338" s="17">
        <v>0</v>
      </c>
      <c r="AC338" s="18">
        <f t="shared" si="5"/>
        <v>37700000</v>
      </c>
      <c r="AD338" s="31" t="s">
        <v>48</v>
      </c>
      <c r="AE338" s="9" t="s">
        <v>98</v>
      </c>
      <c r="AF338" s="8" t="s">
        <v>1557</v>
      </c>
      <c r="AG338" s="12" t="s">
        <v>266</v>
      </c>
      <c r="AH338" s="12" t="s">
        <v>267</v>
      </c>
      <c r="AI338" s="30">
        <v>20215400000000</v>
      </c>
    </row>
    <row r="339" spans="1:35" ht="15.75" x14ac:dyDescent="0.3">
      <c r="A339" s="7">
        <v>2022</v>
      </c>
      <c r="B339" s="7">
        <v>169</v>
      </c>
      <c r="C339" s="101" t="s">
        <v>35</v>
      </c>
      <c r="D339" s="15" t="s">
        <v>91</v>
      </c>
      <c r="E339" s="9" t="s">
        <v>66</v>
      </c>
      <c r="F339" s="8" t="s">
        <v>38</v>
      </c>
      <c r="G339" s="7" t="s">
        <v>39</v>
      </c>
      <c r="H339" s="8" t="s">
        <v>54</v>
      </c>
      <c r="I339" s="9" t="s">
        <v>1273</v>
      </c>
      <c r="J339" s="9" t="s">
        <v>1558</v>
      </c>
      <c r="K339" s="9" t="s">
        <v>1548</v>
      </c>
      <c r="L339" s="9" t="s">
        <v>1294</v>
      </c>
      <c r="M339" s="33">
        <v>1090425332</v>
      </c>
      <c r="N339" s="8" t="s">
        <v>170</v>
      </c>
      <c r="O339" s="10">
        <v>44586</v>
      </c>
      <c r="P339" s="164">
        <v>8</v>
      </c>
      <c r="Q339" s="10">
        <v>44595</v>
      </c>
      <c r="R339" s="10">
        <v>44836</v>
      </c>
      <c r="S339" s="11" t="s">
        <v>46</v>
      </c>
      <c r="T339" s="11" t="s">
        <v>46</v>
      </c>
      <c r="U339" s="78" t="s">
        <v>46</v>
      </c>
      <c r="V339" s="7" t="s">
        <v>1559</v>
      </c>
      <c r="W339" s="164" t="s">
        <v>1560</v>
      </c>
      <c r="X339" s="7"/>
      <c r="Y339" s="7"/>
      <c r="Z339" s="11">
        <v>44925</v>
      </c>
      <c r="AA339" s="16">
        <v>45320000</v>
      </c>
      <c r="AB339" s="17">
        <v>16617333</v>
      </c>
      <c r="AC339" s="18">
        <f t="shared" si="5"/>
        <v>61937333</v>
      </c>
      <c r="AD339" s="196" t="s">
        <v>60</v>
      </c>
      <c r="AE339" s="79" t="s">
        <v>60</v>
      </c>
      <c r="AF339" s="8" t="s">
        <v>1550</v>
      </c>
      <c r="AG339" s="12" t="s">
        <v>1561</v>
      </c>
      <c r="AH339" s="12" t="s">
        <v>1562</v>
      </c>
      <c r="AI339" s="30" t="s">
        <v>1563</v>
      </c>
    </row>
    <row r="340" spans="1:35" ht="15.75" x14ac:dyDescent="0.3">
      <c r="A340" s="7">
        <v>2021</v>
      </c>
      <c r="B340" s="7">
        <v>170</v>
      </c>
      <c r="C340" s="101" t="s">
        <v>35</v>
      </c>
      <c r="D340" s="15" t="s">
        <v>886</v>
      </c>
      <c r="E340" s="9" t="s">
        <v>887</v>
      </c>
      <c r="F340" s="8" t="s">
        <v>38</v>
      </c>
      <c r="G340" s="7" t="s">
        <v>39</v>
      </c>
      <c r="H340" s="8" t="s">
        <v>40</v>
      </c>
      <c r="I340" s="9" t="s">
        <v>1564</v>
      </c>
      <c r="J340" s="9" t="s">
        <v>1565</v>
      </c>
      <c r="K340" s="9" t="s">
        <v>1565</v>
      </c>
      <c r="L340" s="9" t="s">
        <v>1566</v>
      </c>
      <c r="M340" s="161">
        <v>1013599048</v>
      </c>
      <c r="N340" s="8" t="s">
        <v>165</v>
      </c>
      <c r="O340" s="10">
        <v>44264</v>
      </c>
      <c r="P340" s="7" t="s">
        <v>1556</v>
      </c>
      <c r="Q340" s="10">
        <v>44265</v>
      </c>
      <c r="R340" s="10">
        <v>44553</v>
      </c>
      <c r="S340" s="11" t="s">
        <v>46</v>
      </c>
      <c r="T340" s="11" t="s">
        <v>46</v>
      </c>
      <c r="U340" s="78" t="s">
        <v>46</v>
      </c>
      <c r="V340" s="7" t="s">
        <v>46</v>
      </c>
      <c r="W340" s="7"/>
      <c r="X340" s="7" t="s">
        <v>46</v>
      </c>
      <c r="Y340" s="7" t="s">
        <v>46</v>
      </c>
      <c r="Z340" s="11">
        <v>44553</v>
      </c>
      <c r="AA340" s="16">
        <v>58000000</v>
      </c>
      <c r="AB340" s="17">
        <v>0</v>
      </c>
      <c r="AC340" s="18">
        <f t="shared" si="5"/>
        <v>58000000</v>
      </c>
      <c r="AD340" s="31" t="s">
        <v>48</v>
      </c>
      <c r="AE340" s="9" t="s">
        <v>98</v>
      </c>
      <c r="AF340" s="8" t="s">
        <v>1567</v>
      </c>
      <c r="AG340" s="12" t="s">
        <v>1568</v>
      </c>
      <c r="AH340" s="12" t="s">
        <v>1114</v>
      </c>
      <c r="AI340" s="30">
        <v>20215420002443</v>
      </c>
    </row>
    <row r="341" spans="1:35" ht="15.75" x14ac:dyDescent="0.3">
      <c r="A341" s="7">
        <v>2022</v>
      </c>
      <c r="B341" s="7">
        <v>170</v>
      </c>
      <c r="C341" s="101" t="s">
        <v>35</v>
      </c>
      <c r="D341" s="15" t="s">
        <v>91</v>
      </c>
      <c r="E341" s="9" t="s">
        <v>66</v>
      </c>
      <c r="F341" s="8" t="s">
        <v>38</v>
      </c>
      <c r="G341" s="7" t="s">
        <v>39</v>
      </c>
      <c r="H341" s="8" t="s">
        <v>54</v>
      </c>
      <c r="I341" s="9" t="s">
        <v>1273</v>
      </c>
      <c r="J341" s="9" t="s">
        <v>1569</v>
      </c>
      <c r="K341" s="9" t="s">
        <v>1548</v>
      </c>
      <c r="L341" s="9" t="s">
        <v>1570</v>
      </c>
      <c r="M341" s="33">
        <v>1030641485</v>
      </c>
      <c r="N341" s="8" t="s">
        <v>170</v>
      </c>
      <c r="O341" s="10">
        <v>44594</v>
      </c>
      <c r="P341" s="164">
        <v>8</v>
      </c>
      <c r="Q341" s="10">
        <v>44595</v>
      </c>
      <c r="R341" s="10">
        <v>44836</v>
      </c>
      <c r="S341" s="11" t="s">
        <v>46</v>
      </c>
      <c r="T341" s="11" t="s">
        <v>46</v>
      </c>
      <c r="U341" s="78" t="s">
        <v>46</v>
      </c>
      <c r="V341" s="7" t="s">
        <v>1559</v>
      </c>
      <c r="W341" s="164" t="s">
        <v>1560</v>
      </c>
      <c r="X341" s="7"/>
      <c r="Y341" s="7"/>
      <c r="Z341" s="11">
        <v>44925</v>
      </c>
      <c r="AA341" s="16">
        <v>45320000</v>
      </c>
      <c r="AB341" s="17">
        <v>16617333</v>
      </c>
      <c r="AC341" s="18">
        <f t="shared" si="5"/>
        <v>61937333</v>
      </c>
      <c r="AD341" s="196" t="s">
        <v>60</v>
      </c>
      <c r="AE341" s="79" t="s">
        <v>60</v>
      </c>
      <c r="AF341" s="8" t="s">
        <v>1550</v>
      </c>
      <c r="AG341" s="12" t="s">
        <v>814</v>
      </c>
      <c r="AH341" s="12" t="s">
        <v>815</v>
      </c>
      <c r="AI341" s="30" t="s">
        <v>816</v>
      </c>
    </row>
    <row r="342" spans="1:35" ht="15.75" x14ac:dyDescent="0.3">
      <c r="A342" s="7">
        <v>2021</v>
      </c>
      <c r="B342" s="7">
        <v>171</v>
      </c>
      <c r="C342" s="101" t="s">
        <v>35</v>
      </c>
      <c r="D342" s="15" t="s">
        <v>65</v>
      </c>
      <c r="E342" s="9" t="s">
        <v>66</v>
      </c>
      <c r="F342" s="8" t="s">
        <v>38</v>
      </c>
      <c r="G342" s="7" t="s">
        <v>39</v>
      </c>
      <c r="H342" s="8" t="s">
        <v>40</v>
      </c>
      <c r="I342" s="9" t="s">
        <v>1571</v>
      </c>
      <c r="J342" s="9" t="s">
        <v>1572</v>
      </c>
      <c r="K342" s="9" t="s">
        <v>1572</v>
      </c>
      <c r="L342" s="9" t="s">
        <v>1573</v>
      </c>
      <c r="M342" s="161">
        <v>1030548925</v>
      </c>
      <c r="N342" s="8" t="s">
        <v>137</v>
      </c>
      <c r="O342" s="10">
        <v>44264</v>
      </c>
      <c r="P342" s="7" t="s">
        <v>1574</v>
      </c>
      <c r="Q342" s="10">
        <v>44265</v>
      </c>
      <c r="R342" s="10">
        <v>44560</v>
      </c>
      <c r="S342" s="11" t="s">
        <v>46</v>
      </c>
      <c r="T342" s="11" t="s">
        <v>46</v>
      </c>
      <c r="U342" s="78" t="s">
        <v>46</v>
      </c>
      <c r="V342" s="7" t="s">
        <v>46</v>
      </c>
      <c r="W342" s="7"/>
      <c r="X342" s="7" t="s">
        <v>46</v>
      </c>
      <c r="Y342" s="7" t="s">
        <v>46</v>
      </c>
      <c r="Z342" s="11">
        <v>44560</v>
      </c>
      <c r="AA342" s="16">
        <v>37345000</v>
      </c>
      <c r="AB342" s="17">
        <v>0</v>
      </c>
      <c r="AC342" s="18">
        <f t="shared" si="5"/>
        <v>37345000</v>
      </c>
      <c r="AD342" s="31" t="s">
        <v>48</v>
      </c>
      <c r="AE342" s="9" t="s">
        <v>98</v>
      </c>
      <c r="AF342" s="8" t="s">
        <v>1575</v>
      </c>
      <c r="AG342" s="12" t="s">
        <v>1113</v>
      </c>
      <c r="AH342" s="12" t="s">
        <v>1111</v>
      </c>
      <c r="AI342" s="30">
        <v>20215420002053</v>
      </c>
    </row>
    <row r="343" spans="1:35" ht="15.75" x14ac:dyDescent="0.3">
      <c r="A343" s="7">
        <v>2022</v>
      </c>
      <c r="B343" s="7">
        <v>171</v>
      </c>
      <c r="C343" s="101" t="s">
        <v>35</v>
      </c>
      <c r="D343" s="15" t="s">
        <v>91</v>
      </c>
      <c r="E343" s="9" t="s">
        <v>66</v>
      </c>
      <c r="F343" s="8" t="s">
        <v>38</v>
      </c>
      <c r="G343" s="7" t="s">
        <v>39</v>
      </c>
      <c r="H343" s="8" t="s">
        <v>54</v>
      </c>
      <c r="I343" s="9" t="s">
        <v>1576</v>
      </c>
      <c r="J343" s="9" t="s">
        <v>1577</v>
      </c>
      <c r="K343" s="9" t="s">
        <v>1578</v>
      </c>
      <c r="L343" s="9" t="s">
        <v>1579</v>
      </c>
      <c r="M343" s="33">
        <v>19427171</v>
      </c>
      <c r="N343" s="8" t="s">
        <v>170</v>
      </c>
      <c r="O343" s="10">
        <v>44586</v>
      </c>
      <c r="P343" s="164">
        <v>9</v>
      </c>
      <c r="Q343" s="10">
        <v>44595</v>
      </c>
      <c r="R343" s="10">
        <v>44867</v>
      </c>
      <c r="S343" s="11" t="s">
        <v>46</v>
      </c>
      <c r="T343" s="11" t="s">
        <v>46</v>
      </c>
      <c r="U343" s="78" t="s">
        <v>46</v>
      </c>
      <c r="V343" s="7" t="s">
        <v>46</v>
      </c>
      <c r="W343" s="164">
        <v>9</v>
      </c>
      <c r="X343" s="7" t="s">
        <v>46</v>
      </c>
      <c r="Y343" s="7" t="s">
        <v>46</v>
      </c>
      <c r="Z343" s="11">
        <v>44867</v>
      </c>
      <c r="AA343" s="16">
        <v>50985000</v>
      </c>
      <c r="AB343" s="17"/>
      <c r="AC343" s="18">
        <f t="shared" si="5"/>
        <v>50985000</v>
      </c>
      <c r="AD343" s="196" t="s">
        <v>60</v>
      </c>
      <c r="AE343" s="79" t="s">
        <v>60</v>
      </c>
      <c r="AF343" s="8" t="s">
        <v>1580</v>
      </c>
      <c r="AG343" s="12" t="s">
        <v>1581</v>
      </c>
      <c r="AH343" s="12" t="s">
        <v>1582</v>
      </c>
      <c r="AI343" s="30" t="s">
        <v>1583</v>
      </c>
    </row>
    <row r="344" spans="1:35" ht="15.75" x14ac:dyDescent="0.3">
      <c r="A344" s="7">
        <v>2021</v>
      </c>
      <c r="B344" s="7">
        <v>172</v>
      </c>
      <c r="C344" s="101" t="s">
        <v>35</v>
      </c>
      <c r="D344" s="15" t="s">
        <v>1584</v>
      </c>
      <c r="E344" s="9" t="s">
        <v>1585</v>
      </c>
      <c r="F344" s="8" t="s">
        <v>38</v>
      </c>
      <c r="G344" s="7" t="s">
        <v>39</v>
      </c>
      <c r="H344" s="8" t="s">
        <v>40</v>
      </c>
      <c r="I344" s="9" t="s">
        <v>1586</v>
      </c>
      <c r="J344" s="9" t="s">
        <v>1587</v>
      </c>
      <c r="K344" s="9" t="s">
        <v>1587</v>
      </c>
      <c r="L344" s="9" t="s">
        <v>1588</v>
      </c>
      <c r="M344" s="161">
        <v>1020766472</v>
      </c>
      <c r="N344" s="8" t="s">
        <v>59</v>
      </c>
      <c r="O344" s="10">
        <v>44265</v>
      </c>
      <c r="P344" s="7" t="s">
        <v>321</v>
      </c>
      <c r="Q344" s="10">
        <v>44267</v>
      </c>
      <c r="R344" s="10">
        <v>44419</v>
      </c>
      <c r="S344" s="11" t="s">
        <v>46</v>
      </c>
      <c r="T344" s="11" t="s">
        <v>46</v>
      </c>
      <c r="U344" s="78" t="s">
        <v>46</v>
      </c>
      <c r="V344" s="7" t="s">
        <v>46</v>
      </c>
      <c r="W344" s="7"/>
      <c r="X344" s="7" t="s">
        <v>46</v>
      </c>
      <c r="Y344" s="7" t="s">
        <v>46</v>
      </c>
      <c r="Z344" s="11">
        <v>44419</v>
      </c>
      <c r="AA344" s="16">
        <v>25000000</v>
      </c>
      <c r="AB344" s="17">
        <v>0</v>
      </c>
      <c r="AC344" s="18">
        <f t="shared" si="5"/>
        <v>25000000</v>
      </c>
      <c r="AD344" s="31" t="s">
        <v>48</v>
      </c>
      <c r="AE344" s="9" t="s">
        <v>98</v>
      </c>
      <c r="AF344" s="8" t="s">
        <v>1589</v>
      </c>
      <c r="AG344" s="12" t="s">
        <v>1590</v>
      </c>
      <c r="AH344" s="12" t="s">
        <v>1591</v>
      </c>
      <c r="AI344" s="30">
        <v>20215420003623</v>
      </c>
    </row>
    <row r="345" spans="1:35" ht="15.75" x14ac:dyDescent="0.3">
      <c r="A345" s="7">
        <v>2022</v>
      </c>
      <c r="B345" s="7">
        <v>172</v>
      </c>
      <c r="C345" s="101" t="s">
        <v>35</v>
      </c>
      <c r="D345" s="15" t="s">
        <v>91</v>
      </c>
      <c r="E345" s="9" t="s">
        <v>66</v>
      </c>
      <c r="F345" s="8" t="s">
        <v>38</v>
      </c>
      <c r="G345" s="7" t="s">
        <v>39</v>
      </c>
      <c r="H345" s="8" t="s">
        <v>54</v>
      </c>
      <c r="I345" s="9" t="s">
        <v>1576</v>
      </c>
      <c r="J345" s="9" t="s">
        <v>1592</v>
      </c>
      <c r="K345" s="9" t="s">
        <v>1578</v>
      </c>
      <c r="L345" s="9" t="s">
        <v>1593</v>
      </c>
      <c r="M345" s="33">
        <v>13509148</v>
      </c>
      <c r="N345" s="8" t="s">
        <v>170</v>
      </c>
      <c r="O345" s="10">
        <v>44586</v>
      </c>
      <c r="P345" s="164">
        <v>8</v>
      </c>
      <c r="Q345" s="10">
        <v>44595</v>
      </c>
      <c r="R345" s="10">
        <v>44836</v>
      </c>
      <c r="S345" s="11" t="s">
        <v>46</v>
      </c>
      <c r="T345" s="11" t="s">
        <v>46</v>
      </c>
      <c r="U345" s="78" t="s">
        <v>46</v>
      </c>
      <c r="V345" s="7" t="s">
        <v>1559</v>
      </c>
      <c r="W345" s="164" t="s">
        <v>1560</v>
      </c>
      <c r="X345" s="7"/>
      <c r="Y345" s="7"/>
      <c r="Z345" s="11">
        <v>44925</v>
      </c>
      <c r="AA345" s="16">
        <v>45320000</v>
      </c>
      <c r="AB345" s="17">
        <v>16617333</v>
      </c>
      <c r="AC345" s="18">
        <f t="shared" si="5"/>
        <v>61937333</v>
      </c>
      <c r="AD345" s="196" t="s">
        <v>60</v>
      </c>
      <c r="AE345" s="79" t="s">
        <v>60</v>
      </c>
      <c r="AF345" s="8" t="s">
        <v>1580</v>
      </c>
      <c r="AG345" s="12" t="s">
        <v>1561</v>
      </c>
      <c r="AH345" s="12" t="s">
        <v>1562</v>
      </c>
      <c r="AI345" s="30" t="s">
        <v>1563</v>
      </c>
    </row>
    <row r="346" spans="1:35" ht="15.75" x14ac:dyDescent="0.3">
      <c r="A346" s="7">
        <v>2021</v>
      </c>
      <c r="B346" s="7">
        <v>173</v>
      </c>
      <c r="C346" s="101" t="s">
        <v>35</v>
      </c>
      <c r="D346" s="15" t="s">
        <v>403</v>
      </c>
      <c r="E346" s="9" t="s">
        <v>404</v>
      </c>
      <c r="F346" s="8" t="s">
        <v>38</v>
      </c>
      <c r="G346" s="7" t="s">
        <v>39</v>
      </c>
      <c r="H346" s="8" t="s">
        <v>40</v>
      </c>
      <c r="I346" s="9" t="s">
        <v>1594</v>
      </c>
      <c r="J346" s="9" t="s">
        <v>1595</v>
      </c>
      <c r="K346" s="9" t="s">
        <v>1595</v>
      </c>
      <c r="L346" s="9" t="s">
        <v>1596</v>
      </c>
      <c r="M346" s="161">
        <v>80114984</v>
      </c>
      <c r="N346" s="8" t="s">
        <v>250</v>
      </c>
      <c r="O346" s="10">
        <v>44264</v>
      </c>
      <c r="P346" s="7" t="s">
        <v>321</v>
      </c>
      <c r="Q346" s="10">
        <v>44266</v>
      </c>
      <c r="R346" s="10">
        <v>44418</v>
      </c>
      <c r="S346" s="11" t="s">
        <v>46</v>
      </c>
      <c r="T346" s="11" t="s">
        <v>46</v>
      </c>
      <c r="U346" s="78" t="s">
        <v>46</v>
      </c>
      <c r="V346" s="7" t="s">
        <v>46</v>
      </c>
      <c r="W346" s="7"/>
      <c r="X346" s="7" t="s">
        <v>46</v>
      </c>
      <c r="Y346" s="7" t="s">
        <v>46</v>
      </c>
      <c r="Z346" s="11">
        <v>44418</v>
      </c>
      <c r="AA346" s="16">
        <v>22500000</v>
      </c>
      <c r="AB346" s="17">
        <v>0</v>
      </c>
      <c r="AC346" s="18">
        <f t="shared" si="5"/>
        <v>22500000</v>
      </c>
      <c r="AD346" s="31" t="s">
        <v>48</v>
      </c>
      <c r="AE346" s="9" t="s">
        <v>98</v>
      </c>
      <c r="AF346" s="8" t="s">
        <v>1597</v>
      </c>
      <c r="AG346" s="12" t="s">
        <v>390</v>
      </c>
      <c r="AH346" s="12" t="s">
        <v>407</v>
      </c>
      <c r="AI346" s="30">
        <v>20215420001993</v>
      </c>
    </row>
    <row r="347" spans="1:35" ht="15.75" x14ac:dyDescent="0.3">
      <c r="A347" s="7">
        <v>2022</v>
      </c>
      <c r="B347" s="7">
        <v>173</v>
      </c>
      <c r="C347" s="101" t="s">
        <v>35</v>
      </c>
      <c r="D347" s="15" t="s">
        <v>91</v>
      </c>
      <c r="E347" s="9" t="s">
        <v>66</v>
      </c>
      <c r="F347" s="8" t="s">
        <v>38</v>
      </c>
      <c r="G347" s="7" t="s">
        <v>39</v>
      </c>
      <c r="H347" s="8" t="s">
        <v>54</v>
      </c>
      <c r="I347" s="9" t="s">
        <v>1576</v>
      </c>
      <c r="J347" s="9" t="s">
        <v>1598</v>
      </c>
      <c r="K347" s="9" t="s">
        <v>1578</v>
      </c>
      <c r="L347" s="9" t="s">
        <v>1599</v>
      </c>
      <c r="M347" s="33">
        <v>80504271</v>
      </c>
      <c r="N347" s="8" t="s">
        <v>170</v>
      </c>
      <c r="O347" s="10">
        <v>44586</v>
      </c>
      <c r="P347" s="164">
        <v>8</v>
      </c>
      <c r="Q347" s="10">
        <v>44595</v>
      </c>
      <c r="R347" s="10">
        <v>44836</v>
      </c>
      <c r="S347" s="11" t="s">
        <v>46</v>
      </c>
      <c r="T347" s="11" t="s">
        <v>46</v>
      </c>
      <c r="U347" s="78" t="s">
        <v>46</v>
      </c>
      <c r="V347" s="7" t="s">
        <v>1559</v>
      </c>
      <c r="W347" s="164" t="s">
        <v>1560</v>
      </c>
      <c r="X347" s="7"/>
      <c r="Y347" s="7"/>
      <c r="Z347" s="11">
        <v>44925</v>
      </c>
      <c r="AA347" s="16">
        <v>45320000</v>
      </c>
      <c r="AB347" s="17">
        <v>16617333</v>
      </c>
      <c r="AC347" s="18">
        <f t="shared" si="5"/>
        <v>61937333</v>
      </c>
      <c r="AD347" s="31" t="s">
        <v>48</v>
      </c>
      <c r="AE347" s="79" t="s">
        <v>98</v>
      </c>
      <c r="AF347" s="8" t="s">
        <v>1580</v>
      </c>
      <c r="AG347" s="12" t="s">
        <v>814</v>
      </c>
      <c r="AH347" s="12" t="s">
        <v>815</v>
      </c>
      <c r="AI347" s="30" t="s">
        <v>816</v>
      </c>
    </row>
    <row r="348" spans="1:35" ht="15.75" x14ac:dyDescent="0.3">
      <c r="A348" s="7">
        <v>2021</v>
      </c>
      <c r="B348" s="7">
        <v>174</v>
      </c>
      <c r="C348" s="101" t="s">
        <v>35</v>
      </c>
      <c r="D348" s="15" t="s">
        <v>65</v>
      </c>
      <c r="E348" s="9" t="s">
        <v>66</v>
      </c>
      <c r="F348" s="8" t="s">
        <v>38</v>
      </c>
      <c r="G348" s="7" t="s">
        <v>39</v>
      </c>
      <c r="H348" s="8" t="s">
        <v>40</v>
      </c>
      <c r="I348" s="9" t="s">
        <v>1600</v>
      </c>
      <c r="J348" s="9" t="s">
        <v>1601</v>
      </c>
      <c r="K348" s="9" t="s">
        <v>1601</v>
      </c>
      <c r="L348" s="9" t="s">
        <v>1602</v>
      </c>
      <c r="M348" s="161">
        <v>52839994</v>
      </c>
      <c r="N348" s="8" t="s">
        <v>250</v>
      </c>
      <c r="O348" s="10">
        <v>44265</v>
      </c>
      <c r="P348" s="7" t="s">
        <v>642</v>
      </c>
      <c r="Q348" s="10">
        <v>44266</v>
      </c>
      <c r="R348" s="10">
        <v>44575</v>
      </c>
      <c r="S348" s="11" t="s">
        <v>46</v>
      </c>
      <c r="T348" s="11" t="s">
        <v>46</v>
      </c>
      <c r="U348" s="78" t="s">
        <v>46</v>
      </c>
      <c r="V348" s="7" t="s">
        <v>139</v>
      </c>
      <c r="W348" s="7"/>
      <c r="X348" s="7" t="s">
        <v>46</v>
      </c>
      <c r="Y348" s="7" t="s">
        <v>46</v>
      </c>
      <c r="Z348" s="11">
        <v>44575</v>
      </c>
      <c r="AA348" s="16">
        <v>53349993</v>
      </c>
      <c r="AB348" s="17">
        <v>2566666</v>
      </c>
      <c r="AC348" s="18">
        <f t="shared" si="5"/>
        <v>55916659</v>
      </c>
      <c r="AD348" s="31" t="s">
        <v>48</v>
      </c>
      <c r="AE348" s="9" t="s">
        <v>98</v>
      </c>
      <c r="AF348" s="8" t="s">
        <v>1603</v>
      </c>
      <c r="AG348" s="12" t="s">
        <v>432</v>
      </c>
      <c r="AH348" s="12" t="s">
        <v>433</v>
      </c>
      <c r="AI348" s="30">
        <v>20215420004423</v>
      </c>
    </row>
    <row r="349" spans="1:35" ht="15.75" x14ac:dyDescent="0.3">
      <c r="A349" s="7">
        <v>2022</v>
      </c>
      <c r="B349" s="7">
        <v>174</v>
      </c>
      <c r="C349" s="101" t="s">
        <v>35</v>
      </c>
      <c r="D349" s="15" t="s">
        <v>91</v>
      </c>
      <c r="E349" s="9" t="s">
        <v>66</v>
      </c>
      <c r="F349" s="8" t="s">
        <v>38</v>
      </c>
      <c r="G349" s="7" t="s">
        <v>39</v>
      </c>
      <c r="H349" s="8" t="s">
        <v>54</v>
      </c>
      <c r="I349" s="9" t="s">
        <v>1576</v>
      </c>
      <c r="J349" s="9" t="s">
        <v>1604</v>
      </c>
      <c r="K349" s="9" t="s">
        <v>1578</v>
      </c>
      <c r="L349" s="9" t="s">
        <v>1338</v>
      </c>
      <c r="M349" s="33">
        <v>1022340099</v>
      </c>
      <c r="N349" s="8" t="s">
        <v>170</v>
      </c>
      <c r="O349" s="10">
        <v>44586</v>
      </c>
      <c r="P349" s="164">
        <v>8</v>
      </c>
      <c r="Q349" s="10">
        <v>44595</v>
      </c>
      <c r="R349" s="10">
        <v>44836</v>
      </c>
      <c r="S349" s="11" t="s">
        <v>46</v>
      </c>
      <c r="T349" s="11" t="s">
        <v>46</v>
      </c>
      <c r="U349" s="78" t="s">
        <v>46</v>
      </c>
      <c r="V349" s="7" t="s">
        <v>1559</v>
      </c>
      <c r="W349" s="164" t="s">
        <v>1560</v>
      </c>
      <c r="X349" s="7"/>
      <c r="Y349" s="7"/>
      <c r="Z349" s="11">
        <v>44925</v>
      </c>
      <c r="AA349" s="16">
        <v>45320000</v>
      </c>
      <c r="AB349" s="17">
        <v>16617333</v>
      </c>
      <c r="AC349" s="18">
        <f t="shared" si="5"/>
        <v>61937333</v>
      </c>
      <c r="AD349" s="196" t="s">
        <v>60</v>
      </c>
      <c r="AE349" s="79" t="s">
        <v>60</v>
      </c>
      <c r="AF349" s="8" t="s">
        <v>1580</v>
      </c>
      <c r="AG349" s="12" t="s">
        <v>1551</v>
      </c>
      <c r="AH349" s="12" t="s">
        <v>1289</v>
      </c>
      <c r="AI349" s="30" t="s">
        <v>1552</v>
      </c>
    </row>
    <row r="350" spans="1:35" ht="15.75" x14ac:dyDescent="0.3">
      <c r="A350" s="7">
        <v>2021</v>
      </c>
      <c r="B350" s="7">
        <v>175</v>
      </c>
      <c r="C350" s="101" t="s">
        <v>35</v>
      </c>
      <c r="D350" s="15" t="s">
        <v>65</v>
      </c>
      <c r="E350" s="9" t="s">
        <v>66</v>
      </c>
      <c r="F350" s="8" t="s">
        <v>38</v>
      </c>
      <c r="G350" s="7" t="s">
        <v>39</v>
      </c>
      <c r="H350" s="8" t="s">
        <v>40</v>
      </c>
      <c r="I350" s="9" t="s">
        <v>1605</v>
      </c>
      <c r="J350" s="9" t="s">
        <v>1606</v>
      </c>
      <c r="K350" s="9" t="s">
        <v>1606</v>
      </c>
      <c r="L350" s="9" t="s">
        <v>521</v>
      </c>
      <c r="M350" s="161">
        <v>1052389187</v>
      </c>
      <c r="N350" s="8" t="s">
        <v>250</v>
      </c>
      <c r="O350" s="10">
        <v>44264</v>
      </c>
      <c r="P350" s="7" t="s">
        <v>642</v>
      </c>
      <c r="Q350" s="10">
        <v>44265</v>
      </c>
      <c r="R350" s="10">
        <v>44575</v>
      </c>
      <c r="S350" s="11" t="s">
        <v>46</v>
      </c>
      <c r="T350" s="11" t="s">
        <v>46</v>
      </c>
      <c r="U350" s="78" t="s">
        <v>46</v>
      </c>
      <c r="V350" s="7" t="s">
        <v>139</v>
      </c>
      <c r="W350" s="7"/>
      <c r="X350" s="7" t="s">
        <v>46</v>
      </c>
      <c r="Y350" s="7" t="s">
        <v>46</v>
      </c>
      <c r="Z350" s="11">
        <v>44575</v>
      </c>
      <c r="AA350" s="16">
        <v>63049986</v>
      </c>
      <c r="AB350" s="17">
        <v>3033332</v>
      </c>
      <c r="AC350" s="18">
        <f t="shared" si="5"/>
        <v>66083318</v>
      </c>
      <c r="AD350" s="31" t="s">
        <v>48</v>
      </c>
      <c r="AE350" s="9" t="s">
        <v>98</v>
      </c>
      <c r="AF350" s="8" t="s">
        <v>1607</v>
      </c>
      <c r="AG350" s="12" t="s">
        <v>330</v>
      </c>
      <c r="AH350" s="12" t="s">
        <v>1133</v>
      </c>
      <c r="AI350" s="30">
        <v>20215420002073</v>
      </c>
    </row>
    <row r="351" spans="1:35" ht="15.75" x14ac:dyDescent="0.3">
      <c r="A351" s="7">
        <v>2022</v>
      </c>
      <c r="B351" s="7">
        <v>175</v>
      </c>
      <c r="C351" s="101" t="s">
        <v>35</v>
      </c>
      <c r="D351" s="15" t="s">
        <v>91</v>
      </c>
      <c r="E351" s="9" t="s">
        <v>66</v>
      </c>
      <c r="F351" s="8" t="s">
        <v>38</v>
      </c>
      <c r="G351" s="7" t="s">
        <v>39</v>
      </c>
      <c r="H351" s="8" t="s">
        <v>54</v>
      </c>
      <c r="I351" s="9" t="s">
        <v>1415</v>
      </c>
      <c r="J351" s="9" t="s">
        <v>1608</v>
      </c>
      <c r="K351" s="9" t="s">
        <v>1417</v>
      </c>
      <c r="L351" s="9" t="s">
        <v>1609</v>
      </c>
      <c r="M351" s="33">
        <v>53079823</v>
      </c>
      <c r="N351" s="8" t="s">
        <v>170</v>
      </c>
      <c r="O351" s="10">
        <v>44586</v>
      </c>
      <c r="P351" s="164">
        <v>8</v>
      </c>
      <c r="Q351" s="10">
        <v>44595</v>
      </c>
      <c r="R351" s="10">
        <v>44836</v>
      </c>
      <c r="S351" s="11" t="s">
        <v>46</v>
      </c>
      <c r="T351" s="11" t="s">
        <v>46</v>
      </c>
      <c r="U351" s="78" t="s">
        <v>46</v>
      </c>
      <c r="V351" s="7" t="s">
        <v>1610</v>
      </c>
      <c r="W351" s="164" t="s">
        <v>1611</v>
      </c>
      <c r="X351" s="7"/>
      <c r="Y351" s="7"/>
      <c r="Z351" s="11">
        <v>44958</v>
      </c>
      <c r="AA351" s="16">
        <v>19776000</v>
      </c>
      <c r="AB351" s="17">
        <f>7251200+2554400</f>
        <v>9805600</v>
      </c>
      <c r="AC351" s="18">
        <f t="shared" si="5"/>
        <v>29581600</v>
      </c>
      <c r="AD351" s="31" t="s">
        <v>48</v>
      </c>
      <c r="AE351" s="79" t="s">
        <v>98</v>
      </c>
      <c r="AF351" s="8" t="s">
        <v>1418</v>
      </c>
      <c r="AG351" s="12" t="s">
        <v>1561</v>
      </c>
      <c r="AH351" s="12" t="s">
        <v>1562</v>
      </c>
      <c r="AI351" s="30" t="s">
        <v>1563</v>
      </c>
    </row>
    <row r="352" spans="1:35" ht="15.75" x14ac:dyDescent="0.3">
      <c r="A352" s="7">
        <v>2021</v>
      </c>
      <c r="B352" s="7">
        <v>176</v>
      </c>
      <c r="C352" s="101" t="s">
        <v>35</v>
      </c>
      <c r="D352" s="15" t="s">
        <v>1076</v>
      </c>
      <c r="E352" s="9" t="s">
        <v>1077</v>
      </c>
      <c r="F352" s="8" t="s">
        <v>38</v>
      </c>
      <c r="G352" s="7" t="s">
        <v>39</v>
      </c>
      <c r="H352" s="8" t="s">
        <v>40</v>
      </c>
      <c r="I352" s="9" t="s">
        <v>1612</v>
      </c>
      <c r="J352" s="9" t="s">
        <v>1613</v>
      </c>
      <c r="K352" s="9" t="s">
        <v>1613</v>
      </c>
      <c r="L352" s="9" t="s">
        <v>1614</v>
      </c>
      <c r="M352" s="161">
        <v>1022417721</v>
      </c>
      <c r="N352" s="8" t="s">
        <v>250</v>
      </c>
      <c r="O352" s="10">
        <v>44265</v>
      </c>
      <c r="P352" s="7" t="s">
        <v>1615</v>
      </c>
      <c r="Q352" s="10">
        <v>44266</v>
      </c>
      <c r="R352" s="10">
        <v>44562</v>
      </c>
      <c r="S352" s="11" t="s">
        <v>46</v>
      </c>
      <c r="T352" s="11" t="s">
        <v>46</v>
      </c>
      <c r="U352" s="78" t="s">
        <v>46</v>
      </c>
      <c r="V352" s="7" t="s">
        <v>46</v>
      </c>
      <c r="W352" s="7"/>
      <c r="X352" s="7" t="s">
        <v>46</v>
      </c>
      <c r="Y352" s="7" t="s">
        <v>46</v>
      </c>
      <c r="Z352" s="11">
        <v>44562</v>
      </c>
      <c r="AA352" s="16">
        <v>41709993</v>
      </c>
      <c r="AB352" s="17">
        <v>0</v>
      </c>
      <c r="AC352" s="18">
        <f t="shared" si="5"/>
        <v>41709993</v>
      </c>
      <c r="AD352" s="31" t="s">
        <v>48</v>
      </c>
      <c r="AE352" s="9" t="s">
        <v>98</v>
      </c>
      <c r="AF352" s="8" t="s">
        <v>1616</v>
      </c>
      <c r="AG352" s="12" t="s">
        <v>62</v>
      </c>
      <c r="AH352" s="12" t="s">
        <v>1082</v>
      </c>
      <c r="AI352" s="30">
        <v>20215420002043</v>
      </c>
    </row>
    <row r="353" spans="1:35" ht="15.75" x14ac:dyDescent="0.3">
      <c r="A353" s="7">
        <v>2022</v>
      </c>
      <c r="B353" s="7">
        <v>176</v>
      </c>
      <c r="C353" s="101" t="s">
        <v>35</v>
      </c>
      <c r="D353" s="15" t="s">
        <v>91</v>
      </c>
      <c r="E353" s="9" t="s">
        <v>66</v>
      </c>
      <c r="F353" s="8" t="s">
        <v>38</v>
      </c>
      <c r="G353" s="7" t="s">
        <v>39</v>
      </c>
      <c r="H353" s="8" t="s">
        <v>54</v>
      </c>
      <c r="I353" s="9" t="s">
        <v>1415</v>
      </c>
      <c r="J353" s="9" t="s">
        <v>1617</v>
      </c>
      <c r="K353" s="9" t="s">
        <v>1417</v>
      </c>
      <c r="L353" s="9" t="s">
        <v>1618</v>
      </c>
      <c r="M353" s="33">
        <v>51903772</v>
      </c>
      <c r="N353" s="8" t="s">
        <v>170</v>
      </c>
      <c r="O353" s="10">
        <v>44586</v>
      </c>
      <c r="P353" s="164">
        <v>8</v>
      </c>
      <c r="Q353" s="10">
        <v>44595</v>
      </c>
      <c r="R353" s="10">
        <v>44836</v>
      </c>
      <c r="S353" s="11" t="s">
        <v>46</v>
      </c>
      <c r="T353" s="11" t="s">
        <v>46</v>
      </c>
      <c r="U353" s="78" t="s">
        <v>46</v>
      </c>
      <c r="V353" s="7" t="s">
        <v>1619</v>
      </c>
      <c r="W353" s="164" t="s">
        <v>680</v>
      </c>
      <c r="X353" s="7"/>
      <c r="Y353" s="7"/>
      <c r="Z353" s="11">
        <v>44956</v>
      </c>
      <c r="AA353" s="16">
        <v>19776000</v>
      </c>
      <c r="AB353" s="17">
        <f>7251200+2472000</f>
        <v>9723200</v>
      </c>
      <c r="AC353" s="18">
        <f t="shared" si="5"/>
        <v>29499200</v>
      </c>
      <c r="AD353" s="196" t="s">
        <v>60</v>
      </c>
      <c r="AE353" s="79" t="s">
        <v>60</v>
      </c>
      <c r="AF353" s="8" t="s">
        <v>1418</v>
      </c>
      <c r="AG353" s="12" t="s">
        <v>1581</v>
      </c>
      <c r="AH353" s="12" t="s">
        <v>1582</v>
      </c>
      <c r="AI353" s="30" t="s">
        <v>1583</v>
      </c>
    </row>
    <row r="354" spans="1:35" ht="15.75" x14ac:dyDescent="0.3">
      <c r="A354" s="7">
        <v>2021</v>
      </c>
      <c r="B354" s="7">
        <v>177</v>
      </c>
      <c r="C354" s="101" t="s">
        <v>35</v>
      </c>
      <c r="D354" s="15" t="s">
        <v>65</v>
      </c>
      <c r="E354" s="9" t="s">
        <v>66</v>
      </c>
      <c r="F354" s="8" t="s">
        <v>38</v>
      </c>
      <c r="G354" s="7" t="s">
        <v>39</v>
      </c>
      <c r="H354" s="8" t="s">
        <v>40</v>
      </c>
      <c r="I354" s="9" t="s">
        <v>1620</v>
      </c>
      <c r="J354" s="9" t="s">
        <v>1621</v>
      </c>
      <c r="K354" s="9" t="s">
        <v>1621</v>
      </c>
      <c r="L354" s="9" t="s">
        <v>1154</v>
      </c>
      <c r="M354" s="161">
        <v>79378456</v>
      </c>
      <c r="N354" s="8" t="s">
        <v>70</v>
      </c>
      <c r="O354" s="10">
        <v>44264</v>
      </c>
      <c r="P354" s="7" t="s">
        <v>321</v>
      </c>
      <c r="Q354" s="10">
        <v>44264</v>
      </c>
      <c r="R354" s="10">
        <v>44416</v>
      </c>
      <c r="S354" s="11" t="s">
        <v>46</v>
      </c>
      <c r="T354" s="11" t="s">
        <v>46</v>
      </c>
      <c r="U354" s="78" t="s">
        <v>46</v>
      </c>
      <c r="V354" s="7" t="s">
        <v>46</v>
      </c>
      <c r="W354" s="7"/>
      <c r="X354" s="7" t="s">
        <v>46</v>
      </c>
      <c r="Y354" s="7" t="s">
        <v>46</v>
      </c>
      <c r="Z354" s="11">
        <v>44416</v>
      </c>
      <c r="AA354" s="16">
        <v>26500000</v>
      </c>
      <c r="AB354" s="17">
        <v>0</v>
      </c>
      <c r="AC354" s="18">
        <f t="shared" si="5"/>
        <v>26500000</v>
      </c>
      <c r="AD354" s="31" t="s">
        <v>48</v>
      </c>
      <c r="AE354" s="9" t="s">
        <v>98</v>
      </c>
      <c r="AF354" s="8" t="s">
        <v>1536</v>
      </c>
      <c r="AG354" s="12" t="s">
        <v>432</v>
      </c>
      <c r="AH354" s="12" t="s">
        <v>433</v>
      </c>
      <c r="AI354" s="30">
        <v>20215420004423</v>
      </c>
    </row>
    <row r="355" spans="1:35" ht="15.75" x14ac:dyDescent="0.3">
      <c r="A355" s="7">
        <v>2022</v>
      </c>
      <c r="B355" s="7">
        <v>177</v>
      </c>
      <c r="C355" s="101" t="s">
        <v>35</v>
      </c>
      <c r="D355" s="15" t="s">
        <v>91</v>
      </c>
      <c r="E355" s="9" t="s">
        <v>66</v>
      </c>
      <c r="F355" s="8" t="s">
        <v>38</v>
      </c>
      <c r="G355" s="7" t="s">
        <v>39</v>
      </c>
      <c r="H355" s="8" t="s">
        <v>54</v>
      </c>
      <c r="I355" s="9" t="s">
        <v>1415</v>
      </c>
      <c r="J355" s="9" t="s">
        <v>1622</v>
      </c>
      <c r="K355" s="9" t="s">
        <v>1417</v>
      </c>
      <c r="L355" s="9" t="s">
        <v>1623</v>
      </c>
      <c r="M355" s="33">
        <v>80228009</v>
      </c>
      <c r="N355" s="8" t="s">
        <v>170</v>
      </c>
      <c r="O355" s="10">
        <v>44586</v>
      </c>
      <c r="P355" s="164">
        <v>8</v>
      </c>
      <c r="Q355" s="10">
        <v>44595</v>
      </c>
      <c r="R355" s="10">
        <v>44836</v>
      </c>
      <c r="S355" s="11" t="s">
        <v>46</v>
      </c>
      <c r="T355" s="11" t="s">
        <v>46</v>
      </c>
      <c r="U355" s="78" t="s">
        <v>46</v>
      </c>
      <c r="V355" s="7" t="s">
        <v>1619</v>
      </c>
      <c r="W355" s="164" t="s">
        <v>680</v>
      </c>
      <c r="X355" s="7"/>
      <c r="Y355" s="7"/>
      <c r="Z355" s="11">
        <v>44956</v>
      </c>
      <c r="AA355" s="16">
        <v>19776000</v>
      </c>
      <c r="AB355" s="17">
        <f>7251200+2472000</f>
        <v>9723200</v>
      </c>
      <c r="AC355" s="18">
        <f t="shared" si="5"/>
        <v>29499200</v>
      </c>
      <c r="AD355" s="196" t="s">
        <v>60</v>
      </c>
      <c r="AE355" s="79" t="s">
        <v>60</v>
      </c>
      <c r="AF355" s="8" t="s">
        <v>1418</v>
      </c>
      <c r="AG355" s="12" t="s">
        <v>814</v>
      </c>
      <c r="AH355" s="12" t="s">
        <v>815</v>
      </c>
      <c r="AI355" s="30" t="s">
        <v>816</v>
      </c>
    </row>
    <row r="356" spans="1:35" ht="15.75" x14ac:dyDescent="0.3">
      <c r="A356" s="7">
        <v>2021</v>
      </c>
      <c r="B356" s="7">
        <v>178</v>
      </c>
      <c r="C356" s="101" t="s">
        <v>35</v>
      </c>
      <c r="D356" s="15" t="s">
        <v>1076</v>
      </c>
      <c r="E356" s="9" t="s">
        <v>1077</v>
      </c>
      <c r="F356" s="8" t="s">
        <v>38</v>
      </c>
      <c r="G356" s="7" t="s">
        <v>39</v>
      </c>
      <c r="H356" s="8" t="s">
        <v>40</v>
      </c>
      <c r="I356" s="9" t="s">
        <v>1624</v>
      </c>
      <c r="J356" s="9" t="s">
        <v>1625</v>
      </c>
      <c r="K356" s="9" t="s">
        <v>1625</v>
      </c>
      <c r="L356" s="9" t="s">
        <v>1626</v>
      </c>
      <c r="M356" s="161">
        <v>1023948533</v>
      </c>
      <c r="N356" s="8" t="s">
        <v>137</v>
      </c>
      <c r="O356" s="10">
        <v>44265</v>
      </c>
      <c r="P356" s="7" t="s">
        <v>1627</v>
      </c>
      <c r="Q356" s="10">
        <v>44266</v>
      </c>
      <c r="R356" s="10">
        <v>44575</v>
      </c>
      <c r="S356" s="11" t="s">
        <v>46</v>
      </c>
      <c r="T356" s="11" t="s">
        <v>46</v>
      </c>
      <c r="U356" s="78" t="s">
        <v>46</v>
      </c>
      <c r="V356" s="7" t="s">
        <v>188</v>
      </c>
      <c r="W356" s="7"/>
      <c r="X356" s="7" t="s">
        <v>46</v>
      </c>
      <c r="Y356" s="7" t="s">
        <v>46</v>
      </c>
      <c r="Z356" s="11">
        <v>44575</v>
      </c>
      <c r="AA356" s="16">
        <v>38473333</v>
      </c>
      <c r="AB356" s="17">
        <v>1990000</v>
      </c>
      <c r="AC356" s="18">
        <f t="shared" si="5"/>
        <v>40463333</v>
      </c>
      <c r="AD356" s="31" t="s">
        <v>48</v>
      </c>
      <c r="AE356" s="9" t="s">
        <v>98</v>
      </c>
      <c r="AF356" s="8" t="s">
        <v>1628</v>
      </c>
      <c r="AG356" s="12" t="s">
        <v>62</v>
      </c>
      <c r="AH356" s="12" t="s">
        <v>1082</v>
      </c>
      <c r="AI356" s="30">
        <v>20215420002043</v>
      </c>
    </row>
    <row r="357" spans="1:35" ht="15.75" x14ac:dyDescent="0.3">
      <c r="A357" s="7">
        <v>2022</v>
      </c>
      <c r="B357" s="7">
        <v>178</v>
      </c>
      <c r="C357" s="101" t="s">
        <v>35</v>
      </c>
      <c r="D357" s="15" t="s">
        <v>91</v>
      </c>
      <c r="E357" s="9" t="s">
        <v>66</v>
      </c>
      <c r="F357" s="8" t="s">
        <v>38</v>
      </c>
      <c r="G357" s="7" t="s">
        <v>39</v>
      </c>
      <c r="H357" s="8" t="s">
        <v>54</v>
      </c>
      <c r="I357" s="9" t="s">
        <v>1415</v>
      </c>
      <c r="J357" s="9" t="s">
        <v>1629</v>
      </c>
      <c r="K357" s="9" t="s">
        <v>1417</v>
      </c>
      <c r="L357" s="9" t="s">
        <v>1630</v>
      </c>
      <c r="M357" s="33">
        <v>1023905963</v>
      </c>
      <c r="N357" s="8" t="s">
        <v>170</v>
      </c>
      <c r="O357" s="10">
        <v>44586</v>
      </c>
      <c r="P357" s="164">
        <v>8</v>
      </c>
      <c r="Q357" s="10">
        <v>44595</v>
      </c>
      <c r="R357" s="10">
        <v>44836</v>
      </c>
      <c r="S357" s="11" t="s">
        <v>46</v>
      </c>
      <c r="T357" s="11" t="s">
        <v>46</v>
      </c>
      <c r="U357" s="78" t="s">
        <v>46</v>
      </c>
      <c r="V357" s="7" t="s">
        <v>46</v>
      </c>
      <c r="W357" s="164">
        <v>8</v>
      </c>
      <c r="X357" s="7" t="s">
        <v>46</v>
      </c>
      <c r="Y357" s="7" t="s">
        <v>46</v>
      </c>
      <c r="Z357" s="11">
        <v>44836</v>
      </c>
      <c r="AA357" s="16">
        <v>19776000</v>
      </c>
      <c r="AB357" s="17">
        <v>0</v>
      </c>
      <c r="AC357" s="18">
        <f t="shared" si="5"/>
        <v>19776000</v>
      </c>
      <c r="AD357" s="196" t="s">
        <v>60</v>
      </c>
      <c r="AE357" s="79" t="s">
        <v>60</v>
      </c>
      <c r="AF357" s="8" t="s">
        <v>1418</v>
      </c>
      <c r="AG357" s="12" t="s">
        <v>1551</v>
      </c>
      <c r="AH357" s="12" t="s">
        <v>1289</v>
      </c>
      <c r="AI357" s="30" t="s">
        <v>1552</v>
      </c>
    </row>
    <row r="358" spans="1:35" ht="15.75" x14ac:dyDescent="0.3">
      <c r="A358" s="7">
        <v>2021</v>
      </c>
      <c r="B358" s="7">
        <v>179</v>
      </c>
      <c r="C358" s="101" t="s">
        <v>35</v>
      </c>
      <c r="D358" s="15" t="s">
        <v>36</v>
      </c>
      <c r="E358" s="9" t="s">
        <v>37</v>
      </c>
      <c r="F358" s="8" t="s">
        <v>38</v>
      </c>
      <c r="G358" s="7" t="s">
        <v>39</v>
      </c>
      <c r="H358" s="8" t="s">
        <v>40</v>
      </c>
      <c r="I358" s="9" t="s">
        <v>1631</v>
      </c>
      <c r="J358" s="9" t="s">
        <v>1632</v>
      </c>
      <c r="K358" s="9" t="s">
        <v>1632</v>
      </c>
      <c r="L358" s="9" t="s">
        <v>1633</v>
      </c>
      <c r="M358" s="161">
        <v>1026259960</v>
      </c>
      <c r="N358" s="8" t="s">
        <v>165</v>
      </c>
      <c r="O358" s="10">
        <v>44265</v>
      </c>
      <c r="P358" s="7" t="s">
        <v>321</v>
      </c>
      <c r="Q358" s="10">
        <v>44267</v>
      </c>
      <c r="R358" s="10">
        <v>44419</v>
      </c>
      <c r="S358" s="11" t="s">
        <v>46</v>
      </c>
      <c r="T358" s="11" t="s">
        <v>46</v>
      </c>
      <c r="U358" s="78" t="s">
        <v>46</v>
      </c>
      <c r="V358" s="7" t="s">
        <v>46</v>
      </c>
      <c r="W358" s="7"/>
      <c r="X358" s="7" t="s">
        <v>46</v>
      </c>
      <c r="Y358" s="7" t="s">
        <v>46</v>
      </c>
      <c r="Z358" s="11">
        <v>44419</v>
      </c>
      <c r="AA358" s="16">
        <v>12000000</v>
      </c>
      <c r="AB358" s="17">
        <v>0</v>
      </c>
      <c r="AC358" s="18">
        <f t="shared" si="5"/>
        <v>12000000</v>
      </c>
      <c r="AD358" s="31" t="s">
        <v>48</v>
      </c>
      <c r="AE358" s="9" t="s">
        <v>98</v>
      </c>
      <c r="AF358" s="8" t="s">
        <v>1634</v>
      </c>
      <c r="AG358" s="12" t="s">
        <v>50</v>
      </c>
      <c r="AH358" s="12" t="s">
        <v>51</v>
      </c>
      <c r="AI358" s="30">
        <v>20215420002013</v>
      </c>
    </row>
    <row r="359" spans="1:35" ht="15.75" x14ac:dyDescent="0.3">
      <c r="A359" s="7">
        <v>2022</v>
      </c>
      <c r="B359" s="7">
        <v>179</v>
      </c>
      <c r="C359" s="101" t="s">
        <v>35</v>
      </c>
      <c r="D359" s="15" t="s">
        <v>91</v>
      </c>
      <c r="E359" s="9" t="s">
        <v>66</v>
      </c>
      <c r="F359" s="8" t="s">
        <v>38</v>
      </c>
      <c r="G359" s="7" t="s">
        <v>39</v>
      </c>
      <c r="H359" s="8" t="s">
        <v>54</v>
      </c>
      <c r="I359" s="9" t="s">
        <v>1415</v>
      </c>
      <c r="J359" s="9" t="s">
        <v>1635</v>
      </c>
      <c r="K359" s="9" t="s">
        <v>1417</v>
      </c>
      <c r="L359" s="9" t="s">
        <v>1636</v>
      </c>
      <c r="M359" s="33">
        <v>1023963505</v>
      </c>
      <c r="N359" s="8" t="s">
        <v>144</v>
      </c>
      <c r="O359" s="10">
        <v>44594</v>
      </c>
      <c r="P359" s="164">
        <v>6</v>
      </c>
      <c r="Q359" s="10">
        <v>44595</v>
      </c>
      <c r="R359" s="10">
        <v>44775</v>
      </c>
      <c r="S359" s="11" t="s">
        <v>46</v>
      </c>
      <c r="T359" s="11" t="s">
        <v>46</v>
      </c>
      <c r="U359" s="78" t="s">
        <v>46</v>
      </c>
      <c r="V359" s="7" t="s">
        <v>46</v>
      </c>
      <c r="W359" s="164">
        <v>6</v>
      </c>
      <c r="X359" s="7" t="s">
        <v>46</v>
      </c>
      <c r="Y359" s="7" t="s">
        <v>46</v>
      </c>
      <c r="Z359" s="11">
        <v>44775</v>
      </c>
      <c r="AA359" s="16">
        <v>14832000</v>
      </c>
      <c r="AB359" s="17">
        <v>0</v>
      </c>
      <c r="AC359" s="18">
        <f t="shared" si="5"/>
        <v>14832000</v>
      </c>
      <c r="AD359" s="196" t="s">
        <v>60</v>
      </c>
      <c r="AE359" s="79" t="s">
        <v>60</v>
      </c>
      <c r="AF359" s="8" t="s">
        <v>1418</v>
      </c>
      <c r="AG359" s="12" t="s">
        <v>1561</v>
      </c>
      <c r="AH359" s="12" t="s">
        <v>1562</v>
      </c>
      <c r="AI359" s="30" t="s">
        <v>1563</v>
      </c>
    </row>
    <row r="360" spans="1:35" ht="15.75" x14ac:dyDescent="0.3">
      <c r="A360" s="7">
        <v>2021</v>
      </c>
      <c r="B360" s="7">
        <v>180</v>
      </c>
      <c r="C360" s="101" t="s">
        <v>35</v>
      </c>
      <c r="D360" s="15" t="s">
        <v>65</v>
      </c>
      <c r="E360" s="9" t="s">
        <v>66</v>
      </c>
      <c r="F360" s="8" t="s">
        <v>38</v>
      </c>
      <c r="G360" s="7" t="s">
        <v>39</v>
      </c>
      <c r="H360" s="8" t="s">
        <v>40</v>
      </c>
      <c r="I360" s="9" t="s">
        <v>1637</v>
      </c>
      <c r="J360" s="9" t="s">
        <v>1638</v>
      </c>
      <c r="K360" s="9" t="s">
        <v>1638</v>
      </c>
      <c r="L360" s="9" t="s">
        <v>1639</v>
      </c>
      <c r="M360" s="161">
        <v>52527997</v>
      </c>
      <c r="N360" s="8" t="s">
        <v>70</v>
      </c>
      <c r="O360" s="10">
        <v>44266</v>
      </c>
      <c r="P360" s="7" t="s">
        <v>321</v>
      </c>
      <c r="Q360" s="10">
        <v>44267</v>
      </c>
      <c r="R360" s="10">
        <v>44419</v>
      </c>
      <c r="S360" s="11" t="s">
        <v>46</v>
      </c>
      <c r="T360" s="11" t="s">
        <v>46</v>
      </c>
      <c r="U360" s="78" t="s">
        <v>46</v>
      </c>
      <c r="V360" s="7" t="s">
        <v>46</v>
      </c>
      <c r="W360" s="7"/>
      <c r="X360" s="7" t="s">
        <v>46</v>
      </c>
      <c r="Y360" s="7" t="s">
        <v>46</v>
      </c>
      <c r="Z360" s="11">
        <v>44419</v>
      </c>
      <c r="AA360" s="16">
        <v>26500000</v>
      </c>
      <c r="AB360" s="17">
        <v>0</v>
      </c>
      <c r="AC360" s="18">
        <f t="shared" si="5"/>
        <v>26500000</v>
      </c>
      <c r="AD360" s="31" t="s">
        <v>48</v>
      </c>
      <c r="AE360" s="9" t="s">
        <v>98</v>
      </c>
      <c r="AF360" s="8" t="s">
        <v>1640</v>
      </c>
      <c r="AG360" s="12" t="s">
        <v>432</v>
      </c>
      <c r="AH360" s="12" t="s">
        <v>433</v>
      </c>
      <c r="AI360" s="30">
        <v>20215420004423</v>
      </c>
    </row>
    <row r="361" spans="1:35" ht="15.75" x14ac:dyDescent="0.3">
      <c r="A361" s="7">
        <v>2022</v>
      </c>
      <c r="B361" s="7">
        <v>180</v>
      </c>
      <c r="C361" s="101" t="s">
        <v>35</v>
      </c>
      <c r="D361" s="15" t="s">
        <v>91</v>
      </c>
      <c r="E361" s="9" t="s">
        <v>66</v>
      </c>
      <c r="F361" s="8" t="s">
        <v>38</v>
      </c>
      <c r="G361" s="7" t="s">
        <v>39</v>
      </c>
      <c r="H361" s="8" t="s">
        <v>54</v>
      </c>
      <c r="I361" s="9" t="s">
        <v>1415</v>
      </c>
      <c r="J361" s="9" t="s">
        <v>1641</v>
      </c>
      <c r="K361" s="9" t="s">
        <v>1417</v>
      </c>
      <c r="L361" s="9" t="s">
        <v>1642</v>
      </c>
      <c r="M361" s="33">
        <v>52160756</v>
      </c>
      <c r="N361" s="8" t="s">
        <v>170</v>
      </c>
      <c r="O361" s="10">
        <v>44586</v>
      </c>
      <c r="P361" s="164">
        <v>8</v>
      </c>
      <c r="Q361" s="10">
        <v>44595</v>
      </c>
      <c r="R361" s="10">
        <v>44836</v>
      </c>
      <c r="S361" s="11" t="s">
        <v>46</v>
      </c>
      <c r="T361" s="11" t="s">
        <v>46</v>
      </c>
      <c r="U361" s="78" t="s">
        <v>46</v>
      </c>
      <c r="V361" s="7" t="s">
        <v>46</v>
      </c>
      <c r="W361" s="164">
        <v>8</v>
      </c>
      <c r="X361" s="7" t="s">
        <v>46</v>
      </c>
      <c r="Y361" s="7" t="s">
        <v>46</v>
      </c>
      <c r="Z361" s="11">
        <v>44836</v>
      </c>
      <c r="AA361" s="16">
        <v>19776000</v>
      </c>
      <c r="AB361" s="17">
        <v>0</v>
      </c>
      <c r="AC361" s="18">
        <f t="shared" si="5"/>
        <v>19776000</v>
      </c>
      <c r="AD361" s="31" t="s">
        <v>48</v>
      </c>
      <c r="AE361" s="79" t="s">
        <v>98</v>
      </c>
      <c r="AF361" s="8" t="s">
        <v>1418</v>
      </c>
      <c r="AG361" s="12" t="s">
        <v>1551</v>
      </c>
      <c r="AH361" s="12" t="s">
        <v>1289</v>
      </c>
      <c r="AI361" s="30" t="s">
        <v>1552</v>
      </c>
    </row>
    <row r="362" spans="1:35" ht="15.75" x14ac:dyDescent="0.3">
      <c r="A362" s="7">
        <v>2021</v>
      </c>
      <c r="B362" s="7">
        <v>181</v>
      </c>
      <c r="C362" s="101" t="s">
        <v>35</v>
      </c>
      <c r="D362" s="15" t="s">
        <v>65</v>
      </c>
      <c r="E362" s="9" t="s">
        <v>66</v>
      </c>
      <c r="F362" s="8" t="s">
        <v>38</v>
      </c>
      <c r="G362" s="7" t="s">
        <v>39</v>
      </c>
      <c r="H362" s="8" t="s">
        <v>40</v>
      </c>
      <c r="I362" s="9" t="s">
        <v>1643</v>
      </c>
      <c r="J362" s="9" t="s">
        <v>1644</v>
      </c>
      <c r="K362" s="9" t="s">
        <v>1644</v>
      </c>
      <c r="L362" s="9" t="s">
        <v>1462</v>
      </c>
      <c r="M362" s="161">
        <v>1030559747</v>
      </c>
      <c r="N362" s="8" t="s">
        <v>70</v>
      </c>
      <c r="O362" s="10">
        <v>44271</v>
      </c>
      <c r="P362" s="7" t="s">
        <v>642</v>
      </c>
      <c r="Q362" s="10">
        <v>44272</v>
      </c>
      <c r="R362" s="10">
        <v>44575</v>
      </c>
      <c r="S362" s="11" t="s">
        <v>46</v>
      </c>
      <c r="T362" s="11" t="s">
        <v>46</v>
      </c>
      <c r="U362" s="78" t="s">
        <v>46</v>
      </c>
      <c r="V362" s="7" t="s">
        <v>1202</v>
      </c>
      <c r="W362" s="7"/>
      <c r="X362" s="7" t="s">
        <v>46</v>
      </c>
      <c r="Y362" s="7" t="s">
        <v>46</v>
      </c>
      <c r="Z362" s="11">
        <v>44575</v>
      </c>
      <c r="AA362" s="16">
        <v>34200000</v>
      </c>
      <c r="AB362" s="17">
        <v>1560000</v>
      </c>
      <c r="AC362" s="18">
        <f t="shared" si="5"/>
        <v>35760000</v>
      </c>
      <c r="AD362" s="31" t="s">
        <v>48</v>
      </c>
      <c r="AE362" s="9" t="s">
        <v>98</v>
      </c>
      <c r="AF362" s="8" t="s">
        <v>1645</v>
      </c>
      <c r="AG362" s="12" t="s">
        <v>380</v>
      </c>
      <c r="AH362" s="12" t="s">
        <v>1646</v>
      </c>
      <c r="AI362" s="30">
        <v>20215420002473</v>
      </c>
    </row>
    <row r="363" spans="1:35" ht="15.75" x14ac:dyDescent="0.3">
      <c r="A363" s="7">
        <v>2022</v>
      </c>
      <c r="B363" s="7">
        <v>181</v>
      </c>
      <c r="C363" s="101" t="s">
        <v>35</v>
      </c>
      <c r="D363" s="15" t="s">
        <v>358</v>
      </c>
      <c r="E363" s="9" t="s">
        <v>359</v>
      </c>
      <c r="F363" s="8" t="s">
        <v>38</v>
      </c>
      <c r="G363" s="7" t="s">
        <v>39</v>
      </c>
      <c r="H363" s="8" t="s">
        <v>54</v>
      </c>
      <c r="I363" s="9" t="s">
        <v>900</v>
      </c>
      <c r="J363" s="9" t="s">
        <v>1647</v>
      </c>
      <c r="K363" s="9" t="s">
        <v>902</v>
      </c>
      <c r="L363" s="9" t="s">
        <v>1648</v>
      </c>
      <c r="M363" s="33">
        <v>1010185813</v>
      </c>
      <c r="N363" s="8" t="s">
        <v>144</v>
      </c>
      <c r="O363" s="10">
        <v>44587</v>
      </c>
      <c r="P363" s="164">
        <v>6</v>
      </c>
      <c r="Q363" s="10">
        <v>44596</v>
      </c>
      <c r="R363" s="10">
        <v>44776</v>
      </c>
      <c r="S363" s="11" t="s">
        <v>46</v>
      </c>
      <c r="T363" s="11" t="s">
        <v>46</v>
      </c>
      <c r="U363" s="78" t="s">
        <v>46</v>
      </c>
      <c r="V363" s="7" t="s">
        <v>46</v>
      </c>
      <c r="W363" s="164">
        <v>6</v>
      </c>
      <c r="X363" s="7" t="s">
        <v>46</v>
      </c>
      <c r="Y363" s="7" t="s">
        <v>46</v>
      </c>
      <c r="Z363" s="11">
        <v>44776</v>
      </c>
      <c r="AA363" s="16">
        <v>14400000</v>
      </c>
      <c r="AB363" s="17">
        <v>0</v>
      </c>
      <c r="AC363" s="18">
        <f t="shared" si="5"/>
        <v>14400000</v>
      </c>
      <c r="AD363" s="31" t="s">
        <v>48</v>
      </c>
      <c r="AE363" s="79" t="s">
        <v>98</v>
      </c>
      <c r="AF363" s="8" t="s">
        <v>1410</v>
      </c>
      <c r="AG363" s="12" t="s">
        <v>906</v>
      </c>
      <c r="AH363" s="12" t="s">
        <v>366</v>
      </c>
      <c r="AI363" s="30" t="s">
        <v>367</v>
      </c>
    </row>
    <row r="364" spans="1:35" ht="15.75" x14ac:dyDescent="0.3">
      <c r="A364" s="7">
        <v>2021</v>
      </c>
      <c r="B364" s="7">
        <v>182</v>
      </c>
      <c r="C364" s="101" t="s">
        <v>35</v>
      </c>
      <c r="D364" s="15" t="s">
        <v>65</v>
      </c>
      <c r="E364" s="9" t="s">
        <v>66</v>
      </c>
      <c r="F364" s="8" t="s">
        <v>38</v>
      </c>
      <c r="G364" s="7" t="s">
        <v>39</v>
      </c>
      <c r="H364" s="8" t="s">
        <v>40</v>
      </c>
      <c r="I364" s="9" t="s">
        <v>1464</v>
      </c>
      <c r="J364" s="9" t="s">
        <v>1649</v>
      </c>
      <c r="K364" s="9" t="s">
        <v>1649</v>
      </c>
      <c r="L364" s="9" t="s">
        <v>1650</v>
      </c>
      <c r="M364" s="161">
        <v>53079823</v>
      </c>
      <c r="N364" s="8" t="s">
        <v>118</v>
      </c>
      <c r="O364" s="10">
        <v>44266</v>
      </c>
      <c r="P364" s="7" t="s">
        <v>321</v>
      </c>
      <c r="Q364" s="10">
        <v>44274</v>
      </c>
      <c r="R364" s="10">
        <v>44426</v>
      </c>
      <c r="S364" s="11" t="s">
        <v>46</v>
      </c>
      <c r="T364" s="11" t="s">
        <v>46</v>
      </c>
      <c r="U364" s="78" t="s">
        <v>46</v>
      </c>
      <c r="V364" s="7" t="s">
        <v>46</v>
      </c>
      <c r="W364" s="7"/>
      <c r="X364" s="7" t="s">
        <v>46</v>
      </c>
      <c r="Y364" s="7" t="s">
        <v>46</v>
      </c>
      <c r="Z364" s="11">
        <v>44426</v>
      </c>
      <c r="AA364" s="16">
        <v>12000000</v>
      </c>
      <c r="AB364" s="17">
        <v>0</v>
      </c>
      <c r="AC364" s="18">
        <f t="shared" si="5"/>
        <v>12000000</v>
      </c>
      <c r="AD364" s="31" t="s">
        <v>48</v>
      </c>
      <c r="AE364" s="9" t="s">
        <v>98</v>
      </c>
      <c r="AF364" s="8" t="s">
        <v>1651</v>
      </c>
      <c r="AG364" s="12" t="s">
        <v>803</v>
      </c>
      <c r="AH364" s="12" t="s">
        <v>1283</v>
      </c>
      <c r="AI364" s="30">
        <v>20215420002463</v>
      </c>
    </row>
    <row r="365" spans="1:35" ht="15.75" x14ac:dyDescent="0.3">
      <c r="A365" s="7">
        <v>2022</v>
      </c>
      <c r="B365" s="7">
        <v>182</v>
      </c>
      <c r="C365" s="101" t="s">
        <v>35</v>
      </c>
      <c r="D365" s="15" t="s">
        <v>91</v>
      </c>
      <c r="E365" s="9" t="s">
        <v>66</v>
      </c>
      <c r="F365" s="8" t="s">
        <v>38</v>
      </c>
      <c r="G365" s="7" t="s">
        <v>39</v>
      </c>
      <c r="H365" s="8" t="s">
        <v>54</v>
      </c>
      <c r="I365" s="9" t="s">
        <v>1652</v>
      </c>
      <c r="J365" s="9" t="s">
        <v>1653</v>
      </c>
      <c r="K365" s="9" t="s">
        <v>1654</v>
      </c>
      <c r="L365" s="9" t="s">
        <v>1655</v>
      </c>
      <c r="M365" s="33">
        <v>52031418</v>
      </c>
      <c r="N365" s="8" t="s">
        <v>511</v>
      </c>
      <c r="O365" s="10">
        <v>44587</v>
      </c>
      <c r="P365" s="164">
        <v>6</v>
      </c>
      <c r="Q365" s="10">
        <v>44596</v>
      </c>
      <c r="R365" s="10">
        <v>44776</v>
      </c>
      <c r="S365" s="11" t="s">
        <v>1656</v>
      </c>
      <c r="T365" s="11" t="s">
        <v>1657</v>
      </c>
      <c r="U365" s="78">
        <v>52824441</v>
      </c>
      <c r="V365" s="7" t="s">
        <v>46</v>
      </c>
      <c r="W365" s="164">
        <v>6</v>
      </c>
      <c r="X365" s="7" t="s">
        <v>46</v>
      </c>
      <c r="Y365" s="7" t="s">
        <v>46</v>
      </c>
      <c r="Z365" s="11">
        <v>44776</v>
      </c>
      <c r="AA365" s="16">
        <v>39000000</v>
      </c>
      <c r="AB365" s="17">
        <v>0</v>
      </c>
      <c r="AC365" s="18">
        <f t="shared" si="5"/>
        <v>39000000</v>
      </c>
      <c r="AD365" s="31" t="s">
        <v>48</v>
      </c>
      <c r="AE365" s="79" t="s">
        <v>87</v>
      </c>
      <c r="AF365" s="8" t="s">
        <v>1658</v>
      </c>
      <c r="AG365" s="12" t="s">
        <v>701</v>
      </c>
      <c r="AH365" s="12" t="s">
        <v>75</v>
      </c>
      <c r="AI365" s="30" t="s">
        <v>272</v>
      </c>
    </row>
    <row r="366" spans="1:35" ht="15.75" x14ac:dyDescent="0.3">
      <c r="A366" s="7">
        <v>2021</v>
      </c>
      <c r="B366" s="7">
        <v>183</v>
      </c>
      <c r="C366" s="101" t="s">
        <v>35</v>
      </c>
      <c r="D366" s="15" t="s">
        <v>392</v>
      </c>
      <c r="E366" s="9" t="s">
        <v>393</v>
      </c>
      <c r="F366" s="8" t="s">
        <v>38</v>
      </c>
      <c r="G366" s="7" t="s">
        <v>39</v>
      </c>
      <c r="H366" s="8" t="s">
        <v>40</v>
      </c>
      <c r="I366" s="9" t="s">
        <v>1659</v>
      </c>
      <c r="J366" s="9" t="s">
        <v>1660</v>
      </c>
      <c r="K366" s="9" t="s">
        <v>1660</v>
      </c>
      <c r="L366" s="9" t="s">
        <v>1661</v>
      </c>
      <c r="M366" s="162">
        <v>1032427932</v>
      </c>
      <c r="N366" s="8" t="s">
        <v>137</v>
      </c>
      <c r="O366" s="10">
        <v>44266</v>
      </c>
      <c r="P366" s="7" t="s">
        <v>321</v>
      </c>
      <c r="Q366" s="10">
        <v>44270</v>
      </c>
      <c r="R366" s="10">
        <v>44422</v>
      </c>
      <c r="S366" s="11" t="s">
        <v>46</v>
      </c>
      <c r="T366" s="11" t="s">
        <v>46</v>
      </c>
      <c r="U366" s="78" t="s">
        <v>46</v>
      </c>
      <c r="V366" s="7" t="s">
        <v>46</v>
      </c>
      <c r="W366" s="7"/>
      <c r="X366" s="7" t="s">
        <v>46</v>
      </c>
      <c r="Y366" s="7" t="s">
        <v>46</v>
      </c>
      <c r="Z366" s="11">
        <v>44422</v>
      </c>
      <c r="AA366" s="16">
        <v>21000000</v>
      </c>
      <c r="AB366" s="17">
        <v>0</v>
      </c>
      <c r="AC366" s="18">
        <f t="shared" si="5"/>
        <v>21000000</v>
      </c>
      <c r="AD366" s="31" t="s">
        <v>48</v>
      </c>
      <c r="AE366" s="9" t="s">
        <v>98</v>
      </c>
      <c r="AF366" s="8" t="s">
        <v>1662</v>
      </c>
      <c r="AG366" s="12" t="s">
        <v>365</v>
      </c>
      <c r="AH366" s="12" t="s">
        <v>979</v>
      </c>
      <c r="AI366" s="30">
        <v>20215400000000</v>
      </c>
    </row>
    <row r="367" spans="1:35" ht="15.75" x14ac:dyDescent="0.3">
      <c r="A367" s="7">
        <v>2022</v>
      </c>
      <c r="B367" s="7">
        <v>183</v>
      </c>
      <c r="C367" s="101" t="s">
        <v>35</v>
      </c>
      <c r="D367" s="15" t="s">
        <v>91</v>
      </c>
      <c r="E367" s="9" t="s">
        <v>66</v>
      </c>
      <c r="F367" s="8" t="s">
        <v>38</v>
      </c>
      <c r="G367" s="7" t="s">
        <v>39</v>
      </c>
      <c r="H367" s="8" t="s">
        <v>54</v>
      </c>
      <c r="I367" s="9" t="s">
        <v>1663</v>
      </c>
      <c r="J367" s="9" t="s">
        <v>1664</v>
      </c>
      <c r="K367" s="9" t="s">
        <v>1665</v>
      </c>
      <c r="L367" s="9" t="s">
        <v>1666</v>
      </c>
      <c r="M367" s="33">
        <v>19413321</v>
      </c>
      <c r="N367" s="8" t="s">
        <v>511</v>
      </c>
      <c r="O367" s="10">
        <v>44587</v>
      </c>
      <c r="P367" s="164">
        <v>8</v>
      </c>
      <c r="Q367" s="10">
        <v>44596</v>
      </c>
      <c r="R367" s="10">
        <v>44837</v>
      </c>
      <c r="S367" s="11" t="s">
        <v>46</v>
      </c>
      <c r="T367" s="11" t="s">
        <v>46</v>
      </c>
      <c r="U367" s="78" t="s">
        <v>46</v>
      </c>
      <c r="V367" s="7" t="s">
        <v>1039</v>
      </c>
      <c r="W367" s="164" t="s">
        <v>1040</v>
      </c>
      <c r="X367" s="7"/>
      <c r="Y367" s="7"/>
      <c r="Z367" s="11">
        <v>44925</v>
      </c>
      <c r="AA367" s="16">
        <v>44000000</v>
      </c>
      <c r="AB367" s="17">
        <v>15950000</v>
      </c>
      <c r="AC367" s="18">
        <f t="shared" si="5"/>
        <v>59950000</v>
      </c>
      <c r="AD367" s="31" t="s">
        <v>48</v>
      </c>
      <c r="AE367" s="79" t="s">
        <v>98</v>
      </c>
      <c r="AF367" s="8" t="s">
        <v>1667</v>
      </c>
      <c r="AG367" s="12" t="s">
        <v>258</v>
      </c>
      <c r="AH367" s="12" t="s">
        <v>232</v>
      </c>
      <c r="AI367" s="30" t="s">
        <v>1403</v>
      </c>
    </row>
    <row r="368" spans="1:35" ht="15.75" x14ac:dyDescent="0.3">
      <c r="A368" s="7">
        <v>2021</v>
      </c>
      <c r="B368" s="7">
        <v>184</v>
      </c>
      <c r="C368" s="101" t="s">
        <v>35</v>
      </c>
      <c r="D368" s="15" t="s">
        <v>65</v>
      </c>
      <c r="E368" s="9" t="s">
        <v>66</v>
      </c>
      <c r="F368" s="8" t="s">
        <v>38</v>
      </c>
      <c r="G368" s="7" t="s">
        <v>39</v>
      </c>
      <c r="H368" s="8" t="s">
        <v>40</v>
      </c>
      <c r="I368" s="9" t="s">
        <v>1620</v>
      </c>
      <c r="J368" s="9" t="s">
        <v>1668</v>
      </c>
      <c r="K368" s="9" t="s">
        <v>1668</v>
      </c>
      <c r="L368" s="9" t="s">
        <v>1669</v>
      </c>
      <c r="M368" s="161">
        <v>12963550</v>
      </c>
      <c r="N368" s="8" t="s">
        <v>70</v>
      </c>
      <c r="O368" s="10">
        <v>44266</v>
      </c>
      <c r="P368" s="7" t="s">
        <v>321</v>
      </c>
      <c r="Q368" s="10">
        <v>44270</v>
      </c>
      <c r="R368" s="10">
        <v>44422</v>
      </c>
      <c r="S368" s="11" t="s">
        <v>46</v>
      </c>
      <c r="T368" s="11" t="s">
        <v>46</v>
      </c>
      <c r="U368" s="78" t="s">
        <v>46</v>
      </c>
      <c r="V368" s="7" t="s">
        <v>46</v>
      </c>
      <c r="W368" s="7"/>
      <c r="X368" s="7" t="s">
        <v>46</v>
      </c>
      <c r="Y368" s="7" t="s">
        <v>46</v>
      </c>
      <c r="Z368" s="11">
        <v>44422</v>
      </c>
      <c r="AA368" s="16">
        <v>26500000</v>
      </c>
      <c r="AB368" s="17">
        <v>0</v>
      </c>
      <c r="AC368" s="18">
        <f t="shared" si="5"/>
        <v>26500000</v>
      </c>
      <c r="AD368" s="31" t="s">
        <v>48</v>
      </c>
      <c r="AE368" s="9" t="s">
        <v>98</v>
      </c>
      <c r="AF368" s="8" t="s">
        <v>1670</v>
      </c>
      <c r="AG368" s="12" t="s">
        <v>432</v>
      </c>
      <c r="AH368" s="12" t="s">
        <v>433</v>
      </c>
      <c r="AI368" s="30">
        <v>20215420004423</v>
      </c>
    </row>
    <row r="369" spans="1:35" ht="15.75" x14ac:dyDescent="0.3">
      <c r="A369" s="7">
        <v>2022</v>
      </c>
      <c r="B369" s="7">
        <v>184</v>
      </c>
      <c r="C369" s="101" t="s">
        <v>35</v>
      </c>
      <c r="D369" s="15" t="s">
        <v>91</v>
      </c>
      <c r="E369" s="9" t="s">
        <v>66</v>
      </c>
      <c r="F369" s="8" t="s">
        <v>38</v>
      </c>
      <c r="G369" s="7" t="s">
        <v>39</v>
      </c>
      <c r="H369" s="8" t="s">
        <v>54</v>
      </c>
      <c r="I369" s="9" t="s">
        <v>1671</v>
      </c>
      <c r="J369" s="9" t="s">
        <v>1672</v>
      </c>
      <c r="K369" s="9" t="s">
        <v>1673</v>
      </c>
      <c r="L369" s="9" t="s">
        <v>1674</v>
      </c>
      <c r="M369" s="33">
        <v>1032377458</v>
      </c>
      <c r="N369" s="8" t="s">
        <v>511</v>
      </c>
      <c r="O369" s="10">
        <v>44588</v>
      </c>
      <c r="P369" s="164">
        <v>6</v>
      </c>
      <c r="Q369" s="10">
        <v>44595</v>
      </c>
      <c r="R369" s="10">
        <v>44775</v>
      </c>
      <c r="S369" s="11" t="s">
        <v>46</v>
      </c>
      <c r="T369" s="11" t="s">
        <v>46</v>
      </c>
      <c r="U369" s="78" t="s">
        <v>46</v>
      </c>
      <c r="V369" s="7" t="s">
        <v>46</v>
      </c>
      <c r="W369" s="164">
        <v>6</v>
      </c>
      <c r="X369" s="7" t="s">
        <v>46</v>
      </c>
      <c r="Y369" s="7" t="s">
        <v>46</v>
      </c>
      <c r="Z369" s="11">
        <v>44775</v>
      </c>
      <c r="AA369" s="16">
        <v>27810000</v>
      </c>
      <c r="AB369" s="17">
        <v>0</v>
      </c>
      <c r="AC369" s="18">
        <f t="shared" si="5"/>
        <v>27810000</v>
      </c>
      <c r="AD369" s="196" t="s">
        <v>60</v>
      </c>
      <c r="AE369" s="79" t="s">
        <v>60</v>
      </c>
      <c r="AF369" s="8" t="s">
        <v>1675</v>
      </c>
      <c r="AG369" s="12" t="s">
        <v>893</v>
      </c>
      <c r="AH369" s="12" t="s">
        <v>894</v>
      </c>
      <c r="AI369" s="30" t="s">
        <v>895</v>
      </c>
    </row>
    <row r="370" spans="1:35" ht="15.75" x14ac:dyDescent="0.3">
      <c r="A370" s="7">
        <v>2021</v>
      </c>
      <c r="B370" s="7">
        <v>185</v>
      </c>
      <c r="C370" s="101" t="s">
        <v>35</v>
      </c>
      <c r="D370" s="15" t="s">
        <v>410</v>
      </c>
      <c r="E370" s="9" t="s">
        <v>411</v>
      </c>
      <c r="F370" s="8" t="s">
        <v>38</v>
      </c>
      <c r="G370" s="7" t="s">
        <v>39</v>
      </c>
      <c r="H370" s="8" t="s">
        <v>40</v>
      </c>
      <c r="I370" s="9" t="s">
        <v>1676</v>
      </c>
      <c r="J370" s="9" t="s">
        <v>1677</v>
      </c>
      <c r="K370" s="9" t="s">
        <v>1677</v>
      </c>
      <c r="L370" s="9" t="s">
        <v>1678</v>
      </c>
      <c r="M370" s="161">
        <v>1010199905</v>
      </c>
      <c r="N370" s="8" t="s">
        <v>59</v>
      </c>
      <c r="O370" s="10">
        <v>44267</v>
      </c>
      <c r="P370" s="7" t="s">
        <v>1679</v>
      </c>
      <c r="Q370" s="10">
        <v>44271</v>
      </c>
      <c r="R370" s="10">
        <v>44560</v>
      </c>
      <c r="S370" s="11" t="s">
        <v>46</v>
      </c>
      <c r="T370" s="11" t="s">
        <v>46</v>
      </c>
      <c r="U370" s="78" t="s">
        <v>46</v>
      </c>
      <c r="V370" s="7" t="s">
        <v>46</v>
      </c>
      <c r="W370" s="7"/>
      <c r="X370" s="7" t="s">
        <v>46</v>
      </c>
      <c r="Y370" s="7" t="s">
        <v>46</v>
      </c>
      <c r="Z370" s="11">
        <v>44560</v>
      </c>
      <c r="AA370" s="16">
        <v>26505000</v>
      </c>
      <c r="AB370" s="17">
        <v>0</v>
      </c>
      <c r="AC370" s="18">
        <f t="shared" si="5"/>
        <v>26505000</v>
      </c>
      <c r="AD370" s="31" t="s">
        <v>48</v>
      </c>
      <c r="AE370" s="9" t="s">
        <v>98</v>
      </c>
      <c r="AF370" s="8" t="s">
        <v>1680</v>
      </c>
      <c r="AG370" s="12" t="s">
        <v>266</v>
      </c>
      <c r="AH370" s="12" t="s">
        <v>264</v>
      </c>
      <c r="AI370" s="30">
        <v>20215400000000</v>
      </c>
    </row>
    <row r="371" spans="1:35" ht="15.75" x14ac:dyDescent="0.3">
      <c r="A371" s="7">
        <v>2022</v>
      </c>
      <c r="B371" s="7">
        <v>185</v>
      </c>
      <c r="C371" s="101" t="s">
        <v>35</v>
      </c>
      <c r="D371" s="15" t="s">
        <v>293</v>
      </c>
      <c r="E371" s="9" t="s">
        <v>294</v>
      </c>
      <c r="F371" s="8" t="s">
        <v>38</v>
      </c>
      <c r="G371" s="7" t="s">
        <v>39</v>
      </c>
      <c r="H371" s="8" t="s">
        <v>54</v>
      </c>
      <c r="I371" s="9" t="s">
        <v>1681</v>
      </c>
      <c r="J371" s="9" t="s">
        <v>1682</v>
      </c>
      <c r="K371" s="9" t="s">
        <v>1683</v>
      </c>
      <c r="L371" s="9" t="s">
        <v>303</v>
      </c>
      <c r="M371" s="33">
        <v>80169690</v>
      </c>
      <c r="N371" s="8" t="s">
        <v>511</v>
      </c>
      <c r="O371" s="10">
        <v>44588</v>
      </c>
      <c r="P371" s="164">
        <v>11</v>
      </c>
      <c r="Q371" s="10">
        <v>44596</v>
      </c>
      <c r="R371" s="10">
        <v>44929</v>
      </c>
      <c r="S371" s="11" t="s">
        <v>1684</v>
      </c>
      <c r="T371" s="11" t="s">
        <v>1685</v>
      </c>
      <c r="U371" s="78" t="s">
        <v>1686</v>
      </c>
      <c r="V371" s="7" t="s">
        <v>679</v>
      </c>
      <c r="W371" s="164" t="s">
        <v>680</v>
      </c>
      <c r="X371" s="7"/>
      <c r="Y371" s="7"/>
      <c r="Z371" s="11">
        <v>44957</v>
      </c>
      <c r="AA371" s="16">
        <v>71500000</v>
      </c>
      <c r="AB371" s="17">
        <v>6066667</v>
      </c>
      <c r="AC371" s="18">
        <f t="shared" si="5"/>
        <v>77566667</v>
      </c>
      <c r="AD371" s="31" t="s">
        <v>48</v>
      </c>
      <c r="AE371" s="79" t="s">
        <v>98</v>
      </c>
      <c r="AF371" s="8" t="s">
        <v>1687</v>
      </c>
      <c r="AG371" s="12" t="s">
        <v>302</v>
      </c>
      <c r="AH371" s="12" t="s">
        <v>208</v>
      </c>
      <c r="AI371" s="30" t="s">
        <v>209</v>
      </c>
    </row>
    <row r="372" spans="1:35" ht="15.75" x14ac:dyDescent="0.3">
      <c r="A372" s="7">
        <v>2021</v>
      </c>
      <c r="B372" s="7">
        <v>186</v>
      </c>
      <c r="C372" s="101" t="s">
        <v>35</v>
      </c>
      <c r="D372" s="15" t="s">
        <v>1688</v>
      </c>
      <c r="E372" s="9" t="s">
        <v>1689</v>
      </c>
      <c r="F372" s="8" t="s">
        <v>38</v>
      </c>
      <c r="G372" s="7" t="s">
        <v>39</v>
      </c>
      <c r="H372" s="8" t="s">
        <v>40</v>
      </c>
      <c r="I372" s="9" t="s">
        <v>1690</v>
      </c>
      <c r="J372" s="9" t="s">
        <v>1691</v>
      </c>
      <c r="K372" s="9" t="s">
        <v>1691</v>
      </c>
      <c r="L372" s="9" t="s">
        <v>1692</v>
      </c>
      <c r="M372" s="161">
        <v>1023945690</v>
      </c>
      <c r="N372" s="8" t="s">
        <v>165</v>
      </c>
      <c r="O372" s="10">
        <v>44271</v>
      </c>
      <c r="P372" s="7" t="s">
        <v>321</v>
      </c>
      <c r="Q372" s="10">
        <v>44274</v>
      </c>
      <c r="R372" s="10">
        <v>44426</v>
      </c>
      <c r="S372" s="11" t="s">
        <v>46</v>
      </c>
      <c r="T372" s="11" t="s">
        <v>46</v>
      </c>
      <c r="U372" s="78" t="s">
        <v>46</v>
      </c>
      <c r="V372" s="7" t="s">
        <v>46</v>
      </c>
      <c r="W372" s="7"/>
      <c r="X372" s="7" t="s">
        <v>46</v>
      </c>
      <c r="Y372" s="7" t="s">
        <v>46</v>
      </c>
      <c r="Z372" s="11">
        <v>44426</v>
      </c>
      <c r="AA372" s="16">
        <v>12000000</v>
      </c>
      <c r="AB372" s="17">
        <v>0</v>
      </c>
      <c r="AC372" s="18">
        <f t="shared" si="5"/>
        <v>12000000</v>
      </c>
      <c r="AD372" s="31" t="s">
        <v>48</v>
      </c>
      <c r="AE372" s="9" t="s">
        <v>98</v>
      </c>
      <c r="AF372" s="8" t="s">
        <v>1693</v>
      </c>
      <c r="AG372" s="12" t="s">
        <v>62</v>
      </c>
      <c r="AH372" s="12" t="s">
        <v>1082</v>
      </c>
      <c r="AI372" s="30">
        <v>20215400000000</v>
      </c>
    </row>
    <row r="373" spans="1:35" ht="15.75" x14ac:dyDescent="0.3">
      <c r="A373" s="7">
        <v>2022</v>
      </c>
      <c r="B373" s="7">
        <v>186</v>
      </c>
      <c r="C373" s="101" t="s">
        <v>35</v>
      </c>
      <c r="D373" s="15" t="s">
        <v>91</v>
      </c>
      <c r="E373" s="9" t="s">
        <v>66</v>
      </c>
      <c r="F373" s="8" t="s">
        <v>38</v>
      </c>
      <c r="G373" s="7" t="s">
        <v>39</v>
      </c>
      <c r="H373" s="8" t="s">
        <v>54</v>
      </c>
      <c r="I373" s="9" t="s">
        <v>1694</v>
      </c>
      <c r="J373" s="9" t="s">
        <v>1695</v>
      </c>
      <c r="K373" s="9" t="s">
        <v>1696</v>
      </c>
      <c r="L373" s="9" t="s">
        <v>1697</v>
      </c>
      <c r="M373" s="33">
        <v>52820634</v>
      </c>
      <c r="N373" s="8" t="s">
        <v>144</v>
      </c>
      <c r="O373" s="10">
        <v>44594</v>
      </c>
      <c r="P373" s="164">
        <v>6</v>
      </c>
      <c r="Q373" s="10">
        <v>44597</v>
      </c>
      <c r="R373" s="10">
        <v>44777</v>
      </c>
      <c r="S373" s="11" t="s">
        <v>46</v>
      </c>
      <c r="T373" s="11" t="s">
        <v>46</v>
      </c>
      <c r="U373" s="78" t="s">
        <v>46</v>
      </c>
      <c r="V373" s="7" t="s">
        <v>46</v>
      </c>
      <c r="W373" s="164">
        <v>6</v>
      </c>
      <c r="X373" s="7" t="s">
        <v>46</v>
      </c>
      <c r="Y373" s="7" t="s">
        <v>46</v>
      </c>
      <c r="Z373" s="11">
        <v>44777</v>
      </c>
      <c r="AA373" s="16">
        <v>30776400</v>
      </c>
      <c r="AB373" s="17">
        <v>0</v>
      </c>
      <c r="AC373" s="18">
        <f t="shared" si="5"/>
        <v>30776400</v>
      </c>
      <c r="AD373" s="196" t="s">
        <v>60</v>
      </c>
      <c r="AE373" s="79" t="s">
        <v>60</v>
      </c>
      <c r="AF373" s="8" t="s">
        <v>1698</v>
      </c>
      <c r="AG373" s="12" t="s">
        <v>655</v>
      </c>
      <c r="AH373" s="12" t="s">
        <v>1699</v>
      </c>
      <c r="AI373" s="30" t="s">
        <v>1700</v>
      </c>
    </row>
    <row r="374" spans="1:35" ht="15.75" x14ac:dyDescent="0.3">
      <c r="A374" s="7">
        <v>2021</v>
      </c>
      <c r="B374" s="7">
        <v>187</v>
      </c>
      <c r="C374" s="101" t="s">
        <v>35</v>
      </c>
      <c r="D374" s="15" t="s">
        <v>65</v>
      </c>
      <c r="E374" s="9" t="s">
        <v>66</v>
      </c>
      <c r="F374" s="8" t="s">
        <v>38</v>
      </c>
      <c r="G374" s="7" t="s">
        <v>39</v>
      </c>
      <c r="H374" s="8" t="s">
        <v>40</v>
      </c>
      <c r="I374" s="9" t="s">
        <v>1701</v>
      </c>
      <c r="J374" s="9" t="s">
        <v>1702</v>
      </c>
      <c r="K374" s="9" t="s">
        <v>1702</v>
      </c>
      <c r="L374" s="9" t="s">
        <v>1703</v>
      </c>
      <c r="M374" s="161">
        <v>1023980775</v>
      </c>
      <c r="N374" s="8" t="s">
        <v>165</v>
      </c>
      <c r="O374" s="10">
        <v>44316</v>
      </c>
      <c r="P374" s="7" t="s">
        <v>321</v>
      </c>
      <c r="Q374" s="10">
        <v>44320</v>
      </c>
      <c r="R374" s="10">
        <v>44472</v>
      </c>
      <c r="S374" s="11" t="s">
        <v>46</v>
      </c>
      <c r="T374" s="11" t="s">
        <v>46</v>
      </c>
      <c r="U374" s="78" t="s">
        <v>46</v>
      </c>
      <c r="V374" s="7" t="s">
        <v>1704</v>
      </c>
      <c r="W374" s="7"/>
      <c r="X374" s="7" t="s">
        <v>46</v>
      </c>
      <c r="Y374" s="7" t="s">
        <v>46</v>
      </c>
      <c r="Z374" s="11">
        <v>44548</v>
      </c>
      <c r="AA374" s="16">
        <v>9000000</v>
      </c>
      <c r="AB374" s="17">
        <v>4500000</v>
      </c>
      <c r="AC374" s="18">
        <f t="shared" si="5"/>
        <v>13500000</v>
      </c>
      <c r="AD374" s="31" t="s">
        <v>48</v>
      </c>
      <c r="AE374" s="9" t="s">
        <v>98</v>
      </c>
      <c r="AF374" s="8" t="s">
        <v>1705</v>
      </c>
      <c r="AG374" s="12" t="s">
        <v>1706</v>
      </c>
      <c r="AH374" s="12" t="s">
        <v>90</v>
      </c>
      <c r="AI374" s="30">
        <v>20215420003353</v>
      </c>
    </row>
    <row r="375" spans="1:35" ht="15.75" x14ac:dyDescent="0.3">
      <c r="A375" s="7">
        <v>2022</v>
      </c>
      <c r="B375" s="7">
        <v>187</v>
      </c>
      <c r="C375" s="101" t="s">
        <v>35</v>
      </c>
      <c r="D375" s="15" t="s">
        <v>91</v>
      </c>
      <c r="E375" s="9" t="s">
        <v>66</v>
      </c>
      <c r="F375" s="8" t="s">
        <v>38</v>
      </c>
      <c r="G375" s="7" t="s">
        <v>39</v>
      </c>
      <c r="H375" s="8" t="s">
        <v>54</v>
      </c>
      <c r="I375" s="9" t="s">
        <v>1694</v>
      </c>
      <c r="J375" s="9" t="s">
        <v>1707</v>
      </c>
      <c r="K375" s="9" t="s">
        <v>1696</v>
      </c>
      <c r="L375" s="9" t="s">
        <v>1708</v>
      </c>
      <c r="M375" s="33">
        <v>1014184818</v>
      </c>
      <c r="N375" s="8" t="s">
        <v>144</v>
      </c>
      <c r="O375" s="10">
        <v>44594</v>
      </c>
      <c r="P375" s="164">
        <v>8</v>
      </c>
      <c r="Q375" s="10">
        <v>44594</v>
      </c>
      <c r="R375" s="10">
        <v>44835</v>
      </c>
      <c r="S375" s="11" t="s">
        <v>46</v>
      </c>
      <c r="T375" s="11" t="s">
        <v>46</v>
      </c>
      <c r="U375" s="78" t="s">
        <v>46</v>
      </c>
      <c r="V375" s="7" t="s">
        <v>46</v>
      </c>
      <c r="W375" s="164">
        <v>8</v>
      </c>
      <c r="X375" s="7" t="s">
        <v>46</v>
      </c>
      <c r="Y375" s="7" t="s">
        <v>46</v>
      </c>
      <c r="Z375" s="11">
        <v>44835</v>
      </c>
      <c r="AA375" s="16">
        <v>41035200</v>
      </c>
      <c r="AB375" s="17">
        <v>0</v>
      </c>
      <c r="AC375" s="18">
        <f t="shared" si="5"/>
        <v>41035200</v>
      </c>
      <c r="AD375" s="196" t="s">
        <v>60</v>
      </c>
      <c r="AE375" s="79" t="s">
        <v>60</v>
      </c>
      <c r="AF375" s="8" t="s">
        <v>1698</v>
      </c>
      <c r="AG375" s="12" t="s">
        <v>655</v>
      </c>
      <c r="AH375" s="12" t="s">
        <v>1699</v>
      </c>
      <c r="AI375" s="30" t="s">
        <v>1700</v>
      </c>
    </row>
    <row r="376" spans="1:35" ht="15.75" x14ac:dyDescent="0.3">
      <c r="A376" s="7">
        <v>2021</v>
      </c>
      <c r="B376" s="7">
        <v>188</v>
      </c>
      <c r="C376" s="101" t="s">
        <v>35</v>
      </c>
      <c r="D376" s="15" t="s">
        <v>1688</v>
      </c>
      <c r="E376" s="9" t="s">
        <v>1689</v>
      </c>
      <c r="F376" s="8" t="s">
        <v>38</v>
      </c>
      <c r="G376" s="7" t="s">
        <v>39</v>
      </c>
      <c r="H376" s="8" t="s">
        <v>40</v>
      </c>
      <c r="I376" s="9" t="s">
        <v>1709</v>
      </c>
      <c r="J376" s="9" t="s">
        <v>1710</v>
      </c>
      <c r="K376" s="9" t="s">
        <v>1710</v>
      </c>
      <c r="L376" s="9" t="s">
        <v>794</v>
      </c>
      <c r="M376" s="161">
        <v>1023877293</v>
      </c>
      <c r="N376" s="8" t="s">
        <v>165</v>
      </c>
      <c r="O376" s="10">
        <v>44271</v>
      </c>
      <c r="P376" s="7" t="s">
        <v>1679</v>
      </c>
      <c r="Q376" s="10">
        <v>44273</v>
      </c>
      <c r="R376" s="10">
        <v>44563</v>
      </c>
      <c r="S376" s="11" t="s">
        <v>46</v>
      </c>
      <c r="T376" s="11" t="s">
        <v>46</v>
      </c>
      <c r="U376" s="78" t="s">
        <v>46</v>
      </c>
      <c r="V376" s="7" t="s">
        <v>46</v>
      </c>
      <c r="W376" s="7"/>
      <c r="X376" s="7" t="s">
        <v>46</v>
      </c>
      <c r="Y376" s="7" t="s">
        <v>46</v>
      </c>
      <c r="Z376" s="11">
        <v>44563</v>
      </c>
      <c r="AA376" s="16">
        <v>22800000</v>
      </c>
      <c r="AB376" s="17">
        <v>0</v>
      </c>
      <c r="AC376" s="18">
        <f t="shared" si="5"/>
        <v>22800000</v>
      </c>
      <c r="AD376" s="31" t="s">
        <v>48</v>
      </c>
      <c r="AE376" s="9" t="s">
        <v>98</v>
      </c>
      <c r="AF376" s="8" t="s">
        <v>1711</v>
      </c>
      <c r="AG376" s="12" t="s">
        <v>62</v>
      </c>
      <c r="AH376" s="12" t="s">
        <v>1082</v>
      </c>
      <c r="AI376" s="30">
        <v>20215400000000</v>
      </c>
    </row>
    <row r="377" spans="1:35" ht="15.75" x14ac:dyDescent="0.3">
      <c r="A377" s="7">
        <v>2022</v>
      </c>
      <c r="B377" s="7">
        <v>188</v>
      </c>
      <c r="C377" s="101" t="s">
        <v>35</v>
      </c>
      <c r="D377" s="15" t="s">
        <v>91</v>
      </c>
      <c r="E377" s="9" t="s">
        <v>66</v>
      </c>
      <c r="F377" s="8" t="s">
        <v>38</v>
      </c>
      <c r="G377" s="7" t="s">
        <v>39</v>
      </c>
      <c r="H377" s="8" t="s">
        <v>54</v>
      </c>
      <c r="I377" s="9" t="s">
        <v>1694</v>
      </c>
      <c r="J377" s="9" t="s">
        <v>1712</v>
      </c>
      <c r="K377" s="9" t="s">
        <v>1696</v>
      </c>
      <c r="L377" s="9" t="s">
        <v>1713</v>
      </c>
      <c r="M377" s="33">
        <v>53890460</v>
      </c>
      <c r="N377" s="8" t="s">
        <v>144</v>
      </c>
      <c r="O377" s="10">
        <v>44595</v>
      </c>
      <c r="P377" s="164">
        <v>8</v>
      </c>
      <c r="Q377" s="10">
        <v>44597</v>
      </c>
      <c r="R377" s="10">
        <v>44838</v>
      </c>
      <c r="S377" s="11" t="s">
        <v>46</v>
      </c>
      <c r="T377" s="11" t="s">
        <v>46</v>
      </c>
      <c r="U377" s="78" t="s">
        <v>46</v>
      </c>
      <c r="V377" s="7" t="s">
        <v>46</v>
      </c>
      <c r="W377" s="164">
        <v>8</v>
      </c>
      <c r="X377" s="7" t="s">
        <v>46</v>
      </c>
      <c r="Y377" s="7" t="s">
        <v>46</v>
      </c>
      <c r="Z377" s="11">
        <v>44811</v>
      </c>
      <c r="AA377" s="16">
        <v>41035200</v>
      </c>
      <c r="AB377" s="17">
        <v>0</v>
      </c>
      <c r="AC377" s="18">
        <f t="shared" si="5"/>
        <v>41035200</v>
      </c>
      <c r="AD377" s="31" t="s">
        <v>47</v>
      </c>
      <c r="AE377" s="79" t="s">
        <v>48</v>
      </c>
      <c r="AF377" s="8" t="s">
        <v>1698</v>
      </c>
      <c r="AG377" s="12" t="s">
        <v>655</v>
      </c>
      <c r="AH377" s="12" t="s">
        <v>1699</v>
      </c>
      <c r="AI377" s="30" t="s">
        <v>1700</v>
      </c>
    </row>
    <row r="378" spans="1:35" ht="15.75" x14ac:dyDescent="0.3">
      <c r="A378" s="7">
        <v>2021</v>
      </c>
      <c r="B378" s="7">
        <v>189</v>
      </c>
      <c r="C378" s="101" t="s">
        <v>795</v>
      </c>
      <c r="D378" s="15" t="s">
        <v>1688</v>
      </c>
      <c r="E378" s="9" t="s">
        <v>1689</v>
      </c>
      <c r="F378" s="8" t="s">
        <v>1714</v>
      </c>
      <c r="G378" s="7" t="s">
        <v>39</v>
      </c>
      <c r="H378" s="8" t="s">
        <v>40</v>
      </c>
      <c r="I378" s="9" t="s">
        <v>1709</v>
      </c>
      <c r="J378" s="9" t="s">
        <v>1715</v>
      </c>
      <c r="K378" s="9" t="s">
        <v>1715</v>
      </c>
      <c r="L378" s="9" t="s">
        <v>1716</v>
      </c>
      <c r="M378" s="161">
        <v>1010205168</v>
      </c>
      <c r="N378" s="8" t="s">
        <v>165</v>
      </c>
      <c r="O378" s="10" t="s">
        <v>46</v>
      </c>
      <c r="P378" s="7" t="s">
        <v>1679</v>
      </c>
      <c r="Q378" s="10" t="s">
        <v>46</v>
      </c>
      <c r="R378" s="10" t="s">
        <v>46</v>
      </c>
      <c r="S378" s="11" t="s">
        <v>46</v>
      </c>
      <c r="T378" s="11" t="s">
        <v>46</v>
      </c>
      <c r="U378" s="78" t="s">
        <v>46</v>
      </c>
      <c r="V378" s="7" t="s">
        <v>46</v>
      </c>
      <c r="W378" s="7"/>
      <c r="X378" s="7" t="s">
        <v>46</v>
      </c>
      <c r="Y378" s="7" t="s">
        <v>46</v>
      </c>
      <c r="Z378" s="11" t="s">
        <v>46</v>
      </c>
      <c r="AA378" s="16">
        <v>0</v>
      </c>
      <c r="AB378" s="17">
        <v>0</v>
      </c>
      <c r="AC378" s="18">
        <f t="shared" si="5"/>
        <v>0</v>
      </c>
      <c r="AD378" s="31" t="s">
        <v>1396</v>
      </c>
      <c r="AE378" s="9" t="s">
        <v>1396</v>
      </c>
      <c r="AF378" s="8" t="s">
        <v>1717</v>
      </c>
      <c r="AG378" s="12" t="s">
        <v>62</v>
      </c>
      <c r="AH378" s="12" t="s">
        <v>1082</v>
      </c>
      <c r="AI378" s="30" t="s">
        <v>46</v>
      </c>
    </row>
    <row r="379" spans="1:35" ht="15.75" x14ac:dyDescent="0.3">
      <c r="A379" s="7">
        <v>2022</v>
      </c>
      <c r="B379" s="7">
        <v>189</v>
      </c>
      <c r="C379" s="101" t="s">
        <v>35</v>
      </c>
      <c r="D379" s="15" t="s">
        <v>278</v>
      </c>
      <c r="E379" s="9" t="s">
        <v>279</v>
      </c>
      <c r="F379" s="8" t="s">
        <v>38</v>
      </c>
      <c r="G379" s="7" t="s">
        <v>39</v>
      </c>
      <c r="H379" s="8" t="s">
        <v>54</v>
      </c>
      <c r="I379" s="9" t="s">
        <v>1718</v>
      </c>
      <c r="J379" s="9" t="s">
        <v>1719</v>
      </c>
      <c r="K379" s="9" t="s">
        <v>1720</v>
      </c>
      <c r="L379" s="9" t="s">
        <v>1721</v>
      </c>
      <c r="M379" s="33">
        <v>1023899819</v>
      </c>
      <c r="N379" s="8" t="s">
        <v>59</v>
      </c>
      <c r="O379" s="10">
        <v>44589</v>
      </c>
      <c r="P379" s="164">
        <v>6</v>
      </c>
      <c r="Q379" s="10">
        <v>44669</v>
      </c>
      <c r="R379" s="10">
        <v>44851</v>
      </c>
      <c r="S379" s="11">
        <v>44669</v>
      </c>
      <c r="T379" s="11" t="s">
        <v>1722</v>
      </c>
      <c r="U379" s="78">
        <v>79951051</v>
      </c>
      <c r="V379" s="7" t="s">
        <v>46</v>
      </c>
      <c r="W379" s="164">
        <v>6</v>
      </c>
      <c r="X379" s="7" t="s">
        <v>46</v>
      </c>
      <c r="Y379" s="7" t="s">
        <v>46</v>
      </c>
      <c r="Z379" s="11">
        <v>44851</v>
      </c>
      <c r="AA379" s="16">
        <v>11280000</v>
      </c>
      <c r="AB379" s="17"/>
      <c r="AC379" s="18">
        <f t="shared" si="5"/>
        <v>11280000</v>
      </c>
      <c r="AD379" s="31" t="s">
        <v>48</v>
      </c>
      <c r="AE379" s="79" t="s">
        <v>98</v>
      </c>
      <c r="AF379" s="8" t="s">
        <v>1723</v>
      </c>
      <c r="AG379" s="12" t="s">
        <v>286</v>
      </c>
      <c r="AH379" s="12" t="s">
        <v>287</v>
      </c>
      <c r="AI379" s="30" t="s">
        <v>288</v>
      </c>
    </row>
    <row r="380" spans="1:35" ht="15.75" x14ac:dyDescent="0.3">
      <c r="A380" s="7">
        <v>2021</v>
      </c>
      <c r="B380" s="7">
        <v>190</v>
      </c>
      <c r="C380" s="101" t="s">
        <v>35</v>
      </c>
      <c r="D380" s="15" t="s">
        <v>1688</v>
      </c>
      <c r="E380" s="9" t="s">
        <v>1689</v>
      </c>
      <c r="F380" s="8" t="s">
        <v>38</v>
      </c>
      <c r="G380" s="7" t="s">
        <v>39</v>
      </c>
      <c r="H380" s="8" t="s">
        <v>40</v>
      </c>
      <c r="I380" s="9" t="s">
        <v>1690</v>
      </c>
      <c r="J380" s="9" t="s">
        <v>1724</v>
      </c>
      <c r="K380" s="9" t="s">
        <v>1724</v>
      </c>
      <c r="L380" s="9" t="s">
        <v>1725</v>
      </c>
      <c r="M380" s="161">
        <v>1023867392</v>
      </c>
      <c r="N380" s="8" t="s">
        <v>165</v>
      </c>
      <c r="O380" s="10">
        <v>44272</v>
      </c>
      <c r="P380" s="7" t="s">
        <v>1679</v>
      </c>
      <c r="Q380" s="10">
        <v>44279</v>
      </c>
      <c r="R380" s="10">
        <v>44568</v>
      </c>
      <c r="S380" s="11" t="s">
        <v>46</v>
      </c>
      <c r="T380" s="11" t="s">
        <v>46</v>
      </c>
      <c r="U380" s="78" t="s">
        <v>46</v>
      </c>
      <c r="V380" s="7" t="s">
        <v>46</v>
      </c>
      <c r="W380" s="7"/>
      <c r="X380" s="7" t="s">
        <v>46</v>
      </c>
      <c r="Y380" s="7" t="s">
        <v>46</v>
      </c>
      <c r="Z380" s="11">
        <v>44568</v>
      </c>
      <c r="AA380" s="16">
        <v>22800000</v>
      </c>
      <c r="AB380" s="17">
        <v>0</v>
      </c>
      <c r="AC380" s="18">
        <f t="shared" si="5"/>
        <v>22800000</v>
      </c>
      <c r="AD380" s="31" t="s">
        <v>48</v>
      </c>
      <c r="AE380" s="9" t="s">
        <v>98</v>
      </c>
      <c r="AF380" s="8" t="s">
        <v>1726</v>
      </c>
      <c r="AG380" s="12" t="s">
        <v>62</v>
      </c>
      <c r="AH380" s="12" t="s">
        <v>1082</v>
      </c>
      <c r="AI380" s="30">
        <v>20215400000000</v>
      </c>
    </row>
    <row r="381" spans="1:35" ht="15.75" x14ac:dyDescent="0.3">
      <c r="A381" s="7">
        <v>2022</v>
      </c>
      <c r="B381" s="7">
        <v>190</v>
      </c>
      <c r="C381" s="101" t="s">
        <v>35</v>
      </c>
      <c r="D381" s="15" t="s">
        <v>278</v>
      </c>
      <c r="E381" s="9" t="s">
        <v>279</v>
      </c>
      <c r="F381" s="8" t="s">
        <v>38</v>
      </c>
      <c r="G381" s="7" t="s">
        <v>39</v>
      </c>
      <c r="H381" s="8" t="s">
        <v>54</v>
      </c>
      <c r="I381" s="9" t="s">
        <v>1718</v>
      </c>
      <c r="J381" s="9" t="s">
        <v>1727</v>
      </c>
      <c r="K381" s="9" t="s">
        <v>1720</v>
      </c>
      <c r="L381" s="9" t="s">
        <v>1728</v>
      </c>
      <c r="M381" s="33">
        <v>79604362</v>
      </c>
      <c r="N381" s="8" t="s">
        <v>59</v>
      </c>
      <c r="O381" s="10">
        <v>44595</v>
      </c>
      <c r="P381" s="164">
        <v>8</v>
      </c>
      <c r="Q381" s="10">
        <v>44594</v>
      </c>
      <c r="R381" s="10">
        <v>44835</v>
      </c>
      <c r="S381" s="11" t="s">
        <v>46</v>
      </c>
      <c r="T381" s="11" t="s">
        <v>46</v>
      </c>
      <c r="U381" s="78" t="s">
        <v>46</v>
      </c>
      <c r="V381" s="7" t="s">
        <v>1729</v>
      </c>
      <c r="W381" s="164" t="s">
        <v>1730</v>
      </c>
      <c r="X381" s="7">
        <v>44684</v>
      </c>
      <c r="Y381" s="7">
        <v>44689</v>
      </c>
      <c r="Z381" s="11">
        <v>44925</v>
      </c>
      <c r="AA381" s="16">
        <v>14976000</v>
      </c>
      <c r="AB381" s="17">
        <v>5179200</v>
      </c>
      <c r="AC381" s="18">
        <f t="shared" si="5"/>
        <v>20155200</v>
      </c>
      <c r="AD381" s="31" t="s">
        <v>48</v>
      </c>
      <c r="AE381" s="79" t="s">
        <v>98</v>
      </c>
      <c r="AF381" s="8" t="s">
        <v>1723</v>
      </c>
      <c r="AG381" s="12" t="s">
        <v>286</v>
      </c>
      <c r="AH381" s="12" t="s">
        <v>287</v>
      </c>
      <c r="AI381" s="30" t="s">
        <v>288</v>
      </c>
    </row>
    <row r="382" spans="1:35" ht="15.75" x14ac:dyDescent="0.3">
      <c r="A382" s="7">
        <v>2021</v>
      </c>
      <c r="B382" s="7">
        <v>191</v>
      </c>
      <c r="C382" s="101" t="s">
        <v>35</v>
      </c>
      <c r="D382" s="15" t="s">
        <v>410</v>
      </c>
      <c r="E382" s="9" t="s">
        <v>411</v>
      </c>
      <c r="F382" s="8" t="s">
        <v>38</v>
      </c>
      <c r="G382" s="7" t="s">
        <v>39</v>
      </c>
      <c r="H382" s="8" t="s">
        <v>40</v>
      </c>
      <c r="I382" s="9" t="s">
        <v>1731</v>
      </c>
      <c r="J382" s="9" t="s">
        <v>1732</v>
      </c>
      <c r="K382" s="9" t="s">
        <v>1732</v>
      </c>
      <c r="L382" s="9" t="s">
        <v>1733</v>
      </c>
      <c r="M382" s="161">
        <v>1099204694</v>
      </c>
      <c r="N382" s="8" t="s">
        <v>250</v>
      </c>
      <c r="O382" s="10">
        <v>44267</v>
      </c>
      <c r="P382" s="7" t="s">
        <v>321</v>
      </c>
      <c r="Q382" s="10">
        <v>44271</v>
      </c>
      <c r="R382" s="10">
        <v>44423</v>
      </c>
      <c r="S382" s="11" t="s">
        <v>46</v>
      </c>
      <c r="T382" s="11" t="s">
        <v>46</v>
      </c>
      <c r="U382" s="78" t="s">
        <v>46</v>
      </c>
      <c r="V382" s="7" t="s">
        <v>46</v>
      </c>
      <c r="W382" s="7"/>
      <c r="X382" s="7" t="s">
        <v>46</v>
      </c>
      <c r="Y382" s="7" t="s">
        <v>46</v>
      </c>
      <c r="Z382" s="11">
        <v>44423</v>
      </c>
      <c r="AA382" s="16">
        <v>25000000</v>
      </c>
      <c r="AB382" s="17">
        <v>0</v>
      </c>
      <c r="AC382" s="18">
        <f t="shared" si="5"/>
        <v>25000000</v>
      </c>
      <c r="AD382" s="31" t="s">
        <v>48</v>
      </c>
      <c r="AE382" s="9" t="s">
        <v>98</v>
      </c>
      <c r="AF382" s="8" t="s">
        <v>1734</v>
      </c>
      <c r="AG382" s="12" t="s">
        <v>655</v>
      </c>
      <c r="AH382" s="12" t="s">
        <v>832</v>
      </c>
      <c r="AI382" s="30">
        <v>20215420002653</v>
      </c>
    </row>
    <row r="383" spans="1:35" ht="15.75" x14ac:dyDescent="0.3">
      <c r="A383" s="7">
        <v>2022</v>
      </c>
      <c r="B383" s="7">
        <v>191</v>
      </c>
      <c r="C383" s="101" t="s">
        <v>35</v>
      </c>
      <c r="D383" s="15" t="s">
        <v>278</v>
      </c>
      <c r="E383" s="9" t="s">
        <v>279</v>
      </c>
      <c r="F383" s="8" t="s">
        <v>38</v>
      </c>
      <c r="G383" s="7" t="s">
        <v>39</v>
      </c>
      <c r="H383" s="8" t="s">
        <v>54</v>
      </c>
      <c r="I383" s="9" t="s">
        <v>1718</v>
      </c>
      <c r="J383" s="9" t="s">
        <v>1735</v>
      </c>
      <c r="K383" s="9" t="s">
        <v>1720</v>
      </c>
      <c r="L383" s="9" t="s">
        <v>1736</v>
      </c>
      <c r="M383" s="33">
        <v>79382793</v>
      </c>
      <c r="N383" s="8" t="s">
        <v>59</v>
      </c>
      <c r="O383" s="10">
        <v>44594</v>
      </c>
      <c r="P383" s="164">
        <v>6</v>
      </c>
      <c r="Q383" s="10">
        <v>44594</v>
      </c>
      <c r="R383" s="10">
        <v>44774</v>
      </c>
      <c r="S383" s="11" t="s">
        <v>46</v>
      </c>
      <c r="T383" s="11" t="s">
        <v>46</v>
      </c>
      <c r="U383" s="78" t="s">
        <v>46</v>
      </c>
      <c r="V383" s="7" t="s">
        <v>46</v>
      </c>
      <c r="W383" s="164">
        <v>6</v>
      </c>
      <c r="X383" s="7" t="s">
        <v>46</v>
      </c>
      <c r="Y383" s="7" t="s">
        <v>46</v>
      </c>
      <c r="Z383" s="11">
        <v>44774</v>
      </c>
      <c r="AA383" s="16">
        <v>11232000</v>
      </c>
      <c r="AB383" s="17">
        <v>0</v>
      </c>
      <c r="AC383" s="18">
        <f t="shared" si="5"/>
        <v>11232000</v>
      </c>
      <c r="AD383" s="31" t="s">
        <v>48</v>
      </c>
      <c r="AE383" s="79" t="s">
        <v>98</v>
      </c>
      <c r="AF383" s="8" t="s">
        <v>1723</v>
      </c>
      <c r="AG383" s="12" t="s">
        <v>286</v>
      </c>
      <c r="AH383" s="12" t="s">
        <v>287</v>
      </c>
      <c r="AI383" s="30" t="s">
        <v>288</v>
      </c>
    </row>
    <row r="384" spans="1:35" ht="15.75" x14ac:dyDescent="0.3">
      <c r="A384" s="7">
        <v>2021</v>
      </c>
      <c r="B384" s="7">
        <v>192</v>
      </c>
      <c r="C384" s="101" t="s">
        <v>35</v>
      </c>
      <c r="D384" s="15" t="s">
        <v>65</v>
      </c>
      <c r="E384" s="9" t="s">
        <v>66</v>
      </c>
      <c r="F384" s="8" t="s">
        <v>38</v>
      </c>
      <c r="G384" s="7" t="s">
        <v>39</v>
      </c>
      <c r="H384" s="8" t="s">
        <v>40</v>
      </c>
      <c r="I384" s="9" t="s">
        <v>1737</v>
      </c>
      <c r="J384" s="9" t="s">
        <v>1738</v>
      </c>
      <c r="K384" s="9" t="s">
        <v>1738</v>
      </c>
      <c r="L384" s="9" t="s">
        <v>1739</v>
      </c>
      <c r="M384" s="161">
        <v>80001805</v>
      </c>
      <c r="N384" s="8" t="s">
        <v>137</v>
      </c>
      <c r="O384" s="10">
        <v>44270</v>
      </c>
      <c r="P384" s="7" t="s">
        <v>321</v>
      </c>
      <c r="Q384" s="10">
        <v>44271</v>
      </c>
      <c r="R384" s="10">
        <v>44423</v>
      </c>
      <c r="S384" s="11" t="s">
        <v>46</v>
      </c>
      <c r="T384" s="11" t="s">
        <v>46</v>
      </c>
      <c r="U384" s="78" t="s">
        <v>46</v>
      </c>
      <c r="V384" s="7" t="s">
        <v>46</v>
      </c>
      <c r="W384" s="7"/>
      <c r="X384" s="7" t="s">
        <v>46</v>
      </c>
      <c r="Y384" s="7" t="s">
        <v>46</v>
      </c>
      <c r="Z384" s="11">
        <v>44423</v>
      </c>
      <c r="AA384" s="16">
        <v>24000000</v>
      </c>
      <c r="AB384" s="17">
        <v>0</v>
      </c>
      <c r="AC384" s="18">
        <f t="shared" si="5"/>
        <v>24000000</v>
      </c>
      <c r="AD384" s="31" t="s">
        <v>48</v>
      </c>
      <c r="AE384" s="9" t="s">
        <v>48</v>
      </c>
      <c r="AF384" s="8" t="s">
        <v>1740</v>
      </c>
      <c r="AG384" s="12" t="s">
        <v>330</v>
      </c>
      <c r="AH384" s="12" t="s">
        <v>1133</v>
      </c>
      <c r="AI384" s="30">
        <v>20215420002863</v>
      </c>
    </row>
    <row r="385" spans="1:35" ht="15.75" x14ac:dyDescent="0.3">
      <c r="A385" s="7">
        <v>2022</v>
      </c>
      <c r="B385" s="7">
        <v>192</v>
      </c>
      <c r="C385" s="101" t="s">
        <v>35</v>
      </c>
      <c r="D385" s="15" t="s">
        <v>1741</v>
      </c>
      <c r="E385" s="9" t="s">
        <v>1742</v>
      </c>
      <c r="F385" s="8" t="s">
        <v>38</v>
      </c>
      <c r="G385" s="7" t="s">
        <v>39</v>
      </c>
      <c r="H385" s="8" t="s">
        <v>54</v>
      </c>
      <c r="I385" s="9" t="s">
        <v>1743</v>
      </c>
      <c r="J385" s="9" t="s">
        <v>1744</v>
      </c>
      <c r="K385" s="9" t="s">
        <v>1745</v>
      </c>
      <c r="L385" s="9" t="s">
        <v>1746</v>
      </c>
      <c r="M385" s="33">
        <v>52870411</v>
      </c>
      <c r="N385" s="8" t="s">
        <v>345</v>
      </c>
      <c r="O385" s="10">
        <v>44587</v>
      </c>
      <c r="P385" s="164">
        <v>8</v>
      </c>
      <c r="Q385" s="10">
        <v>44593</v>
      </c>
      <c r="R385" s="10">
        <v>44834</v>
      </c>
      <c r="S385" s="11">
        <v>44629</v>
      </c>
      <c r="T385" s="11" t="s">
        <v>1747</v>
      </c>
      <c r="U385" s="78">
        <v>53117416</v>
      </c>
      <c r="V385" s="7" t="s">
        <v>46</v>
      </c>
      <c r="W385" s="164">
        <v>8</v>
      </c>
      <c r="X385" s="7" t="s">
        <v>46</v>
      </c>
      <c r="Y385" s="7" t="s">
        <v>46</v>
      </c>
      <c r="Z385" s="11">
        <v>44834</v>
      </c>
      <c r="AA385" s="16">
        <v>48000000</v>
      </c>
      <c r="AB385" s="17"/>
      <c r="AC385" s="18">
        <f t="shared" si="5"/>
        <v>48000000</v>
      </c>
      <c r="AD385" s="31" t="s">
        <v>48</v>
      </c>
      <c r="AE385" s="79" t="s">
        <v>87</v>
      </c>
      <c r="AF385" s="8" t="s">
        <v>1748</v>
      </c>
      <c r="AG385" s="12" t="s">
        <v>1113</v>
      </c>
      <c r="AH385" s="12" t="s">
        <v>1371</v>
      </c>
      <c r="AI385" s="30">
        <v>20235400002633</v>
      </c>
    </row>
    <row r="386" spans="1:35" ht="15.75" x14ac:dyDescent="0.3">
      <c r="A386" s="7">
        <v>2021</v>
      </c>
      <c r="B386" s="7">
        <v>193</v>
      </c>
      <c r="C386" s="101" t="s">
        <v>35</v>
      </c>
      <c r="D386" s="15" t="s">
        <v>65</v>
      </c>
      <c r="E386" s="9" t="s">
        <v>66</v>
      </c>
      <c r="F386" s="8" t="s">
        <v>38</v>
      </c>
      <c r="G386" s="7" t="s">
        <v>39</v>
      </c>
      <c r="H386" s="8" t="s">
        <v>40</v>
      </c>
      <c r="I386" s="9" t="s">
        <v>1749</v>
      </c>
      <c r="J386" s="9" t="s">
        <v>1750</v>
      </c>
      <c r="K386" s="9" t="s">
        <v>1750</v>
      </c>
      <c r="L386" s="9" t="s">
        <v>1751</v>
      </c>
      <c r="M386" s="161">
        <v>80037721</v>
      </c>
      <c r="N386" s="8" t="s">
        <v>59</v>
      </c>
      <c r="O386" s="10">
        <v>44272</v>
      </c>
      <c r="P386" s="7" t="s">
        <v>321</v>
      </c>
      <c r="Q386" s="10">
        <v>44280</v>
      </c>
      <c r="R386" s="10">
        <v>44432</v>
      </c>
      <c r="S386" s="11" t="s">
        <v>46</v>
      </c>
      <c r="T386" s="11" t="s">
        <v>46</v>
      </c>
      <c r="U386" s="78" t="s">
        <v>46</v>
      </c>
      <c r="V386" s="7" t="s">
        <v>322</v>
      </c>
      <c r="W386" s="7"/>
      <c r="X386" s="7" t="s">
        <v>46</v>
      </c>
      <c r="Y386" s="7" t="s">
        <v>46</v>
      </c>
      <c r="Z386" s="11">
        <v>44508</v>
      </c>
      <c r="AA386" s="16">
        <v>30000000</v>
      </c>
      <c r="AB386" s="17">
        <v>15000000</v>
      </c>
      <c r="AC386" s="18">
        <f t="shared" ref="AC386:AC449" si="6">+AA386+AB386</f>
        <v>45000000</v>
      </c>
      <c r="AD386" s="31" t="s">
        <v>48</v>
      </c>
      <c r="AE386" s="9" t="s">
        <v>98</v>
      </c>
      <c r="AF386" s="8" t="s">
        <v>1752</v>
      </c>
      <c r="AG386" s="12" t="s">
        <v>1753</v>
      </c>
      <c r="AH386" s="12" t="s">
        <v>595</v>
      </c>
      <c r="AI386" s="30">
        <v>20215420002923</v>
      </c>
    </row>
    <row r="387" spans="1:35" ht="15.75" x14ac:dyDescent="0.3">
      <c r="A387" s="7">
        <v>2022</v>
      </c>
      <c r="B387" s="7">
        <v>193</v>
      </c>
      <c r="C387" s="101" t="s">
        <v>35</v>
      </c>
      <c r="D387" s="15" t="s">
        <v>1754</v>
      </c>
      <c r="E387" s="9" t="s">
        <v>1755</v>
      </c>
      <c r="F387" s="8" t="s">
        <v>38</v>
      </c>
      <c r="G387" s="7" t="s">
        <v>39</v>
      </c>
      <c r="H387" s="8" t="s">
        <v>54</v>
      </c>
      <c r="I387" s="9" t="s">
        <v>1756</v>
      </c>
      <c r="J387" s="9" t="s">
        <v>1757</v>
      </c>
      <c r="K387" s="9" t="s">
        <v>1758</v>
      </c>
      <c r="L387" s="9" t="s">
        <v>1759</v>
      </c>
      <c r="M387" s="33">
        <v>1026568689</v>
      </c>
      <c r="N387" s="8" t="s">
        <v>345</v>
      </c>
      <c r="O387" s="10">
        <v>44588</v>
      </c>
      <c r="P387" s="164">
        <v>8</v>
      </c>
      <c r="Q387" s="10">
        <v>44597</v>
      </c>
      <c r="R387" s="10">
        <v>44838</v>
      </c>
      <c r="S387" s="11" t="s">
        <v>46</v>
      </c>
      <c r="T387" s="11" t="s">
        <v>46</v>
      </c>
      <c r="U387" s="78" t="s">
        <v>46</v>
      </c>
      <c r="V387" s="7" t="s">
        <v>1760</v>
      </c>
      <c r="W387" s="164" t="s">
        <v>1761</v>
      </c>
      <c r="X387" s="7"/>
      <c r="Y387" s="7"/>
      <c r="Z387" s="11">
        <v>44956</v>
      </c>
      <c r="AA387" s="16">
        <v>56424000</v>
      </c>
      <c r="AB387" s="17">
        <f>20218600+7053000</f>
        <v>27271600</v>
      </c>
      <c r="AC387" s="18">
        <f t="shared" si="6"/>
        <v>83695600</v>
      </c>
      <c r="AD387" s="31" t="s">
        <v>48</v>
      </c>
      <c r="AE387" s="79" t="s">
        <v>98</v>
      </c>
      <c r="AF387" s="8" t="s">
        <v>1762</v>
      </c>
      <c r="AG387" s="12" t="s">
        <v>1763</v>
      </c>
      <c r="AH387" s="12" t="s">
        <v>208</v>
      </c>
      <c r="AI387" s="30" t="s">
        <v>209</v>
      </c>
    </row>
    <row r="388" spans="1:35" ht="15.75" x14ac:dyDescent="0.3">
      <c r="A388" s="7">
        <v>2021</v>
      </c>
      <c r="B388" s="7">
        <v>194</v>
      </c>
      <c r="C388" s="101" t="s">
        <v>35</v>
      </c>
      <c r="D388" s="15" t="s">
        <v>65</v>
      </c>
      <c r="E388" s="9" t="s">
        <v>66</v>
      </c>
      <c r="F388" s="8" t="s">
        <v>38</v>
      </c>
      <c r="G388" s="7" t="s">
        <v>39</v>
      </c>
      <c r="H388" s="8" t="s">
        <v>40</v>
      </c>
      <c r="I388" s="9" t="s">
        <v>1764</v>
      </c>
      <c r="J388" s="9" t="s">
        <v>1765</v>
      </c>
      <c r="K388" s="9" t="s">
        <v>1765</v>
      </c>
      <c r="L388" s="9" t="s">
        <v>1766</v>
      </c>
      <c r="M388" s="161">
        <v>14223636</v>
      </c>
      <c r="N388" s="8" t="s">
        <v>70</v>
      </c>
      <c r="O388" s="10">
        <v>44271</v>
      </c>
      <c r="P388" s="7" t="s">
        <v>321</v>
      </c>
      <c r="Q388" s="10">
        <v>44272</v>
      </c>
      <c r="R388" s="10">
        <v>44424</v>
      </c>
      <c r="S388" s="11" t="s">
        <v>46</v>
      </c>
      <c r="T388" s="11" t="s">
        <v>46</v>
      </c>
      <c r="U388" s="78" t="s">
        <v>46</v>
      </c>
      <c r="V388" s="7" t="s">
        <v>46</v>
      </c>
      <c r="W388" s="7"/>
      <c r="X388" s="7" t="s">
        <v>46</v>
      </c>
      <c r="Y388" s="7" t="s">
        <v>46</v>
      </c>
      <c r="Z388" s="11">
        <v>44424</v>
      </c>
      <c r="AA388" s="16">
        <v>31000000</v>
      </c>
      <c r="AB388" s="17">
        <v>0</v>
      </c>
      <c r="AC388" s="18">
        <f t="shared" si="6"/>
        <v>31000000</v>
      </c>
      <c r="AD388" s="31" t="s">
        <v>48</v>
      </c>
      <c r="AE388" s="9" t="s">
        <v>98</v>
      </c>
      <c r="AF388" s="8" t="s">
        <v>1767</v>
      </c>
      <c r="AG388" s="12" t="s">
        <v>459</v>
      </c>
      <c r="AH388" s="12" t="s">
        <v>911</v>
      </c>
      <c r="AI388" s="30">
        <v>20215420002543</v>
      </c>
    </row>
    <row r="389" spans="1:35" ht="15.75" x14ac:dyDescent="0.3">
      <c r="A389" s="7">
        <v>2022</v>
      </c>
      <c r="B389" s="7">
        <v>194</v>
      </c>
      <c r="C389" s="101" t="s">
        <v>35</v>
      </c>
      <c r="D389" s="15" t="s">
        <v>91</v>
      </c>
      <c r="E389" s="9" t="s">
        <v>66</v>
      </c>
      <c r="F389" s="8" t="s">
        <v>38</v>
      </c>
      <c r="G389" s="7" t="s">
        <v>39</v>
      </c>
      <c r="H389" s="8" t="s">
        <v>54</v>
      </c>
      <c r="I389" s="9" t="s">
        <v>1671</v>
      </c>
      <c r="J389" s="9" t="s">
        <v>1768</v>
      </c>
      <c r="K389" s="9" t="s">
        <v>1673</v>
      </c>
      <c r="L389" s="9" t="s">
        <v>1769</v>
      </c>
      <c r="M389" s="33">
        <v>1023889457</v>
      </c>
      <c r="N389" s="8" t="s">
        <v>511</v>
      </c>
      <c r="O389" s="10">
        <v>44589</v>
      </c>
      <c r="P389" s="164">
        <v>6</v>
      </c>
      <c r="Q389" s="10">
        <v>44595</v>
      </c>
      <c r="R389" s="10">
        <v>44775</v>
      </c>
      <c r="S389" s="11" t="s">
        <v>46</v>
      </c>
      <c r="T389" s="11" t="s">
        <v>46</v>
      </c>
      <c r="U389" s="78" t="s">
        <v>46</v>
      </c>
      <c r="V389" s="7" t="s">
        <v>46</v>
      </c>
      <c r="W389" s="164">
        <v>6</v>
      </c>
      <c r="X389" s="7" t="s">
        <v>46</v>
      </c>
      <c r="Y389" s="7" t="s">
        <v>46</v>
      </c>
      <c r="Z389" s="11">
        <v>44775</v>
      </c>
      <c r="AA389" s="16">
        <v>27810000</v>
      </c>
      <c r="AB389" s="17">
        <v>0</v>
      </c>
      <c r="AC389" s="18">
        <f t="shared" si="6"/>
        <v>27810000</v>
      </c>
      <c r="AD389" s="196" t="s">
        <v>60</v>
      </c>
      <c r="AE389" s="79" t="s">
        <v>60</v>
      </c>
      <c r="AF389" s="8" t="s">
        <v>1675</v>
      </c>
      <c r="AG389" s="12" t="s">
        <v>893</v>
      </c>
      <c r="AH389" s="12" t="s">
        <v>894</v>
      </c>
      <c r="AI389" s="30" t="s">
        <v>895</v>
      </c>
    </row>
    <row r="390" spans="1:35" ht="15.75" x14ac:dyDescent="0.3">
      <c r="A390" s="7">
        <v>2021</v>
      </c>
      <c r="B390" s="7">
        <v>195</v>
      </c>
      <c r="C390" s="101" t="s">
        <v>35</v>
      </c>
      <c r="D390" s="15" t="s">
        <v>65</v>
      </c>
      <c r="E390" s="9" t="s">
        <v>66</v>
      </c>
      <c r="F390" s="8" t="s">
        <v>38</v>
      </c>
      <c r="G390" s="7" t="s">
        <v>39</v>
      </c>
      <c r="H390" s="8" t="s">
        <v>40</v>
      </c>
      <c r="I390" s="9" t="s">
        <v>1425</v>
      </c>
      <c r="J390" s="9" t="s">
        <v>1770</v>
      </c>
      <c r="K390" s="9" t="s">
        <v>1770</v>
      </c>
      <c r="L390" s="9" t="s">
        <v>108</v>
      </c>
      <c r="M390" s="161">
        <v>79724937</v>
      </c>
      <c r="N390" s="8" t="s">
        <v>59</v>
      </c>
      <c r="O390" s="10">
        <v>44272</v>
      </c>
      <c r="P390" s="7" t="s">
        <v>321</v>
      </c>
      <c r="Q390" s="10">
        <v>44273</v>
      </c>
      <c r="R390" s="10">
        <v>44425</v>
      </c>
      <c r="S390" s="11" t="s">
        <v>46</v>
      </c>
      <c r="T390" s="11" t="s">
        <v>46</v>
      </c>
      <c r="U390" s="78" t="s">
        <v>46</v>
      </c>
      <c r="V390" s="7" t="s">
        <v>46</v>
      </c>
      <c r="W390" s="7"/>
      <c r="X390" s="7" t="s">
        <v>46</v>
      </c>
      <c r="Y390" s="7" t="s">
        <v>46</v>
      </c>
      <c r="Z390" s="11">
        <v>44425</v>
      </c>
      <c r="AA390" s="16">
        <v>27500000</v>
      </c>
      <c r="AB390" s="17">
        <v>0</v>
      </c>
      <c r="AC390" s="18">
        <f t="shared" si="6"/>
        <v>27500000</v>
      </c>
      <c r="AD390" s="31" t="s">
        <v>48</v>
      </c>
      <c r="AE390" s="9" t="s">
        <v>98</v>
      </c>
      <c r="AF390" s="8" t="s">
        <v>1771</v>
      </c>
      <c r="AG390" s="12" t="s">
        <v>432</v>
      </c>
      <c r="AH390" s="12" t="s">
        <v>433</v>
      </c>
      <c r="AI390" s="30">
        <v>20215420004423</v>
      </c>
    </row>
    <row r="391" spans="1:35" ht="15.75" x14ac:dyDescent="0.3">
      <c r="A391" s="7">
        <v>2022</v>
      </c>
      <c r="B391" s="7">
        <v>195</v>
      </c>
      <c r="C391" s="101" t="s">
        <v>35</v>
      </c>
      <c r="D391" s="15" t="s">
        <v>52</v>
      </c>
      <c r="E391" s="9" t="s">
        <v>53</v>
      </c>
      <c r="F391" s="8" t="s">
        <v>38</v>
      </c>
      <c r="G391" s="7" t="s">
        <v>39</v>
      </c>
      <c r="H391" s="8" t="s">
        <v>54</v>
      </c>
      <c r="I391" s="9" t="s">
        <v>1772</v>
      </c>
      <c r="J391" s="9" t="s">
        <v>1773</v>
      </c>
      <c r="K391" s="9" t="s">
        <v>1774</v>
      </c>
      <c r="L391" s="9" t="s">
        <v>1775</v>
      </c>
      <c r="M391" s="33">
        <v>79985077</v>
      </c>
      <c r="N391" s="8" t="s">
        <v>511</v>
      </c>
      <c r="O391" s="10">
        <v>44595</v>
      </c>
      <c r="P391" s="164">
        <v>6</v>
      </c>
      <c r="Q391" s="10">
        <v>44597</v>
      </c>
      <c r="R391" s="10">
        <v>44777</v>
      </c>
      <c r="S391" s="11" t="s">
        <v>46</v>
      </c>
      <c r="T391" s="11" t="s">
        <v>46</v>
      </c>
      <c r="U391" s="78" t="s">
        <v>46</v>
      </c>
      <c r="V391" s="7" t="s">
        <v>46</v>
      </c>
      <c r="W391" s="164">
        <v>6</v>
      </c>
      <c r="X391" s="7" t="s">
        <v>46</v>
      </c>
      <c r="Y391" s="7" t="s">
        <v>46</v>
      </c>
      <c r="Z391" s="11">
        <v>44777</v>
      </c>
      <c r="AA391" s="16">
        <v>27084000</v>
      </c>
      <c r="AB391" s="17">
        <v>0</v>
      </c>
      <c r="AC391" s="18">
        <f t="shared" si="6"/>
        <v>27084000</v>
      </c>
      <c r="AD391" s="196" t="s">
        <v>60</v>
      </c>
      <c r="AE391" s="79" t="s">
        <v>60</v>
      </c>
      <c r="AF391" s="8" t="s">
        <v>1776</v>
      </c>
      <c r="AG391" s="12" t="s">
        <v>62</v>
      </c>
      <c r="AH391" s="12" t="s">
        <v>63</v>
      </c>
      <c r="AI391" s="30" t="s">
        <v>64</v>
      </c>
    </row>
    <row r="392" spans="1:35" ht="15.75" x14ac:dyDescent="0.3">
      <c r="A392" s="7">
        <v>2021</v>
      </c>
      <c r="B392" s="7">
        <v>196</v>
      </c>
      <c r="C392" s="101" t="s">
        <v>35</v>
      </c>
      <c r="D392" s="15" t="s">
        <v>1777</v>
      </c>
      <c r="E392" s="9" t="s">
        <v>1778</v>
      </c>
      <c r="F392" s="8" t="s">
        <v>38</v>
      </c>
      <c r="G392" s="7" t="s">
        <v>39</v>
      </c>
      <c r="H392" s="8" t="s">
        <v>40</v>
      </c>
      <c r="I392" s="9" t="s">
        <v>1779</v>
      </c>
      <c r="J392" s="9" t="s">
        <v>1780</v>
      </c>
      <c r="K392" s="9" t="s">
        <v>1780</v>
      </c>
      <c r="L392" s="9" t="s">
        <v>81</v>
      </c>
      <c r="M392" s="161">
        <v>80809271</v>
      </c>
      <c r="N392" s="8" t="s">
        <v>137</v>
      </c>
      <c r="O392" s="10">
        <v>44270</v>
      </c>
      <c r="P392" s="7" t="s">
        <v>321</v>
      </c>
      <c r="Q392" s="10">
        <v>44271</v>
      </c>
      <c r="R392" s="10">
        <v>44423</v>
      </c>
      <c r="S392" s="11" t="s">
        <v>46</v>
      </c>
      <c r="T392" s="11" t="s">
        <v>46</v>
      </c>
      <c r="U392" s="78" t="s">
        <v>46</v>
      </c>
      <c r="V392" s="7" t="s">
        <v>46</v>
      </c>
      <c r="W392" s="7"/>
      <c r="X392" s="7" t="s">
        <v>46</v>
      </c>
      <c r="Y392" s="7" t="s">
        <v>46</v>
      </c>
      <c r="Z392" s="11">
        <v>44423</v>
      </c>
      <c r="AA392" s="16">
        <v>25000000</v>
      </c>
      <c r="AB392" s="17">
        <v>0</v>
      </c>
      <c r="AC392" s="18">
        <f t="shared" si="6"/>
        <v>25000000</v>
      </c>
      <c r="AD392" s="31" t="s">
        <v>48</v>
      </c>
      <c r="AE392" s="9" t="s">
        <v>98</v>
      </c>
      <c r="AF392" s="8" t="s">
        <v>1781</v>
      </c>
      <c r="AG392" s="12" t="s">
        <v>62</v>
      </c>
      <c r="AH392" s="12" t="s">
        <v>1082</v>
      </c>
      <c r="AI392" s="30">
        <v>20215400000000</v>
      </c>
    </row>
    <row r="393" spans="1:35" ht="15.75" x14ac:dyDescent="0.3">
      <c r="A393" s="7">
        <v>2022</v>
      </c>
      <c r="B393" s="7">
        <v>196</v>
      </c>
      <c r="C393" s="101" t="s">
        <v>35</v>
      </c>
      <c r="D393" s="15" t="s">
        <v>91</v>
      </c>
      <c r="E393" s="9" t="s">
        <v>66</v>
      </c>
      <c r="F393" s="8" t="s">
        <v>38</v>
      </c>
      <c r="G393" s="7" t="s">
        <v>39</v>
      </c>
      <c r="H393" s="8" t="s">
        <v>54</v>
      </c>
      <c r="I393" s="9" t="s">
        <v>1782</v>
      </c>
      <c r="J393" s="9" t="s">
        <v>1783</v>
      </c>
      <c r="K393" s="9" t="s">
        <v>1784</v>
      </c>
      <c r="L393" s="9" t="s">
        <v>1785</v>
      </c>
      <c r="M393" s="33">
        <v>52883153</v>
      </c>
      <c r="N393" s="8" t="s">
        <v>345</v>
      </c>
      <c r="O393" s="10">
        <v>44588</v>
      </c>
      <c r="P393" s="164">
        <v>8</v>
      </c>
      <c r="Q393" s="10">
        <v>44595</v>
      </c>
      <c r="R393" s="10">
        <v>44836</v>
      </c>
      <c r="S393" s="11" t="s">
        <v>46</v>
      </c>
      <c r="T393" s="11" t="s">
        <v>46</v>
      </c>
      <c r="U393" s="78" t="s">
        <v>46</v>
      </c>
      <c r="V393" s="7" t="s">
        <v>46</v>
      </c>
      <c r="W393" s="164">
        <v>8</v>
      </c>
      <c r="X393" s="7" t="s">
        <v>46</v>
      </c>
      <c r="Y393" s="7" t="s">
        <v>46</v>
      </c>
      <c r="Z393" s="11">
        <v>44836</v>
      </c>
      <c r="AA393" s="16">
        <v>56424000</v>
      </c>
      <c r="AB393" s="17">
        <v>0</v>
      </c>
      <c r="AC393" s="18">
        <f t="shared" si="6"/>
        <v>56424000</v>
      </c>
      <c r="AD393" s="31" t="s">
        <v>48</v>
      </c>
      <c r="AE393" s="79" t="s">
        <v>98</v>
      </c>
      <c r="AF393" s="8" t="s">
        <v>1786</v>
      </c>
      <c r="AG393" s="12" t="s">
        <v>607</v>
      </c>
      <c r="AH393" s="12" t="s">
        <v>1371</v>
      </c>
      <c r="AI393" s="30">
        <v>20235400002633</v>
      </c>
    </row>
    <row r="394" spans="1:35" ht="15.75" x14ac:dyDescent="0.3">
      <c r="A394" s="7">
        <v>2021</v>
      </c>
      <c r="B394" s="7">
        <v>197</v>
      </c>
      <c r="C394" s="101" t="s">
        <v>35</v>
      </c>
      <c r="D394" s="15" t="s">
        <v>695</v>
      </c>
      <c r="E394" s="9" t="s">
        <v>696</v>
      </c>
      <c r="F394" s="8" t="s">
        <v>38</v>
      </c>
      <c r="G394" s="7" t="s">
        <v>39</v>
      </c>
      <c r="H394" s="8" t="s">
        <v>40</v>
      </c>
      <c r="I394" s="9" t="s">
        <v>1787</v>
      </c>
      <c r="J394" s="9" t="s">
        <v>1788</v>
      </c>
      <c r="K394" s="9" t="s">
        <v>1788</v>
      </c>
      <c r="L394" s="9" t="s">
        <v>1789</v>
      </c>
      <c r="M394" s="161">
        <v>1022940004</v>
      </c>
      <c r="N394" s="8" t="s">
        <v>165</v>
      </c>
      <c r="O394" s="10">
        <v>44270</v>
      </c>
      <c r="P394" s="7" t="s">
        <v>1129</v>
      </c>
      <c r="Q394" s="10">
        <v>44272</v>
      </c>
      <c r="R394" s="10">
        <v>44575</v>
      </c>
      <c r="S394" s="11">
        <v>44334</v>
      </c>
      <c r="T394" s="11" t="s">
        <v>1790</v>
      </c>
      <c r="U394" s="78">
        <v>52882084</v>
      </c>
      <c r="V394" s="7" t="s">
        <v>1131</v>
      </c>
      <c r="W394" s="7"/>
      <c r="X394" s="7" t="s">
        <v>46</v>
      </c>
      <c r="Y394" s="7" t="s">
        <v>46</v>
      </c>
      <c r="Z394" s="11">
        <v>44575</v>
      </c>
      <c r="AA394" s="16">
        <v>33600000</v>
      </c>
      <c r="AB394" s="17">
        <v>2160000</v>
      </c>
      <c r="AC394" s="18">
        <f t="shared" si="6"/>
        <v>35760000</v>
      </c>
      <c r="AD394" s="31" t="s">
        <v>48</v>
      </c>
      <c r="AE394" s="9" t="s">
        <v>98</v>
      </c>
      <c r="AF394" s="8" t="s">
        <v>1791</v>
      </c>
      <c r="AG394" s="12" t="s">
        <v>701</v>
      </c>
      <c r="AH394" s="12" t="s">
        <v>1034</v>
      </c>
      <c r="AI394" s="30">
        <v>20215420002483</v>
      </c>
    </row>
    <row r="395" spans="1:35" ht="15.75" x14ac:dyDescent="0.3">
      <c r="A395" s="7">
        <v>2022</v>
      </c>
      <c r="B395" s="7">
        <v>197</v>
      </c>
      <c r="C395" s="101" t="s">
        <v>35</v>
      </c>
      <c r="D395" s="15" t="s">
        <v>886</v>
      </c>
      <c r="E395" s="9" t="s">
        <v>887</v>
      </c>
      <c r="F395" s="8" t="s">
        <v>38</v>
      </c>
      <c r="G395" s="7" t="s">
        <v>39</v>
      </c>
      <c r="H395" s="8" t="s">
        <v>54</v>
      </c>
      <c r="I395" s="9" t="s">
        <v>1792</v>
      </c>
      <c r="J395" s="9" t="s">
        <v>1793</v>
      </c>
      <c r="K395" s="9" t="s">
        <v>1794</v>
      </c>
      <c r="L395" s="9" t="s">
        <v>894</v>
      </c>
      <c r="M395" s="33">
        <v>1024513174</v>
      </c>
      <c r="N395" s="8" t="s">
        <v>345</v>
      </c>
      <c r="O395" s="10">
        <v>44588</v>
      </c>
      <c r="P395" s="164">
        <v>8</v>
      </c>
      <c r="Q395" s="10">
        <v>44595</v>
      </c>
      <c r="R395" s="10">
        <v>44836</v>
      </c>
      <c r="S395" s="11" t="s">
        <v>46</v>
      </c>
      <c r="T395" s="11" t="s">
        <v>46</v>
      </c>
      <c r="U395" s="78" t="s">
        <v>46</v>
      </c>
      <c r="V395" s="7" t="s">
        <v>1619</v>
      </c>
      <c r="W395" s="164" t="s">
        <v>680</v>
      </c>
      <c r="X395" s="7"/>
      <c r="Y395" s="7"/>
      <c r="Z395" s="11">
        <v>44956</v>
      </c>
      <c r="AA395" s="16">
        <v>55200000</v>
      </c>
      <c r="AB395" s="17">
        <f>20240000+6900000</f>
        <v>27140000</v>
      </c>
      <c r="AC395" s="18">
        <f t="shared" si="6"/>
        <v>82340000</v>
      </c>
      <c r="AD395" s="196" t="s">
        <v>60</v>
      </c>
      <c r="AE395" s="79" t="s">
        <v>60</v>
      </c>
      <c r="AF395" s="8" t="s">
        <v>1795</v>
      </c>
      <c r="AG395" s="12" t="s">
        <v>893</v>
      </c>
      <c r="AH395" s="12" t="s">
        <v>208</v>
      </c>
      <c r="AI395" s="30" t="s">
        <v>209</v>
      </c>
    </row>
    <row r="396" spans="1:35" ht="15.75" x14ac:dyDescent="0.3">
      <c r="A396" s="7">
        <v>2021</v>
      </c>
      <c r="B396" s="7">
        <v>198</v>
      </c>
      <c r="C396" s="101" t="s">
        <v>35</v>
      </c>
      <c r="D396" s="15" t="s">
        <v>65</v>
      </c>
      <c r="E396" s="9" t="s">
        <v>66</v>
      </c>
      <c r="F396" s="8" t="s">
        <v>38</v>
      </c>
      <c r="G396" s="7" t="s">
        <v>39</v>
      </c>
      <c r="H396" s="8" t="s">
        <v>40</v>
      </c>
      <c r="I396" s="9" t="s">
        <v>1620</v>
      </c>
      <c r="J396" s="9" t="s">
        <v>1796</v>
      </c>
      <c r="K396" s="9" t="s">
        <v>1796</v>
      </c>
      <c r="L396" s="9" t="s">
        <v>1797</v>
      </c>
      <c r="M396" s="161">
        <v>40341257</v>
      </c>
      <c r="N396" s="8" t="s">
        <v>70</v>
      </c>
      <c r="O396" s="10">
        <v>44272</v>
      </c>
      <c r="P396" s="7" t="s">
        <v>321</v>
      </c>
      <c r="Q396" s="10">
        <v>44302</v>
      </c>
      <c r="R396" s="10">
        <v>44454</v>
      </c>
      <c r="S396" s="11" t="s">
        <v>46</v>
      </c>
      <c r="T396" s="11" t="s">
        <v>46</v>
      </c>
      <c r="U396" s="78" t="s">
        <v>46</v>
      </c>
      <c r="V396" s="7" t="s">
        <v>46</v>
      </c>
      <c r="W396" s="7"/>
      <c r="X396" s="7" t="s">
        <v>46</v>
      </c>
      <c r="Y396" s="7" t="s">
        <v>46</v>
      </c>
      <c r="Z396" s="11">
        <v>44454</v>
      </c>
      <c r="AA396" s="16">
        <v>26500000</v>
      </c>
      <c r="AB396" s="17">
        <v>0</v>
      </c>
      <c r="AC396" s="18">
        <f t="shared" si="6"/>
        <v>26500000</v>
      </c>
      <c r="AD396" s="31" t="s">
        <v>48</v>
      </c>
      <c r="AE396" s="9" t="s">
        <v>98</v>
      </c>
      <c r="AF396" s="8" t="s">
        <v>1798</v>
      </c>
      <c r="AG396" s="12" t="s">
        <v>100</v>
      </c>
      <c r="AH396" s="12" t="s">
        <v>433</v>
      </c>
      <c r="AI396" s="30">
        <v>20215420004423</v>
      </c>
    </row>
    <row r="397" spans="1:35" ht="15.75" x14ac:dyDescent="0.3">
      <c r="A397" s="7">
        <v>2022</v>
      </c>
      <c r="B397" s="7">
        <v>198</v>
      </c>
      <c r="C397" s="101" t="s">
        <v>35</v>
      </c>
      <c r="D397" s="15" t="s">
        <v>1799</v>
      </c>
      <c r="E397" s="9" t="s">
        <v>1077</v>
      </c>
      <c r="F397" s="8" t="s">
        <v>38</v>
      </c>
      <c r="G397" s="7" t="s">
        <v>39</v>
      </c>
      <c r="H397" s="8" t="s">
        <v>54</v>
      </c>
      <c r="I397" s="9" t="s">
        <v>1800</v>
      </c>
      <c r="J397" s="9" t="s">
        <v>1801</v>
      </c>
      <c r="K397" s="9" t="s">
        <v>1802</v>
      </c>
      <c r="L397" s="9" t="s">
        <v>1803</v>
      </c>
      <c r="M397" s="33">
        <v>1073381365</v>
      </c>
      <c r="N397" s="8" t="s">
        <v>59</v>
      </c>
      <c r="O397" s="10">
        <v>44588</v>
      </c>
      <c r="P397" s="164">
        <v>8</v>
      </c>
      <c r="Q397" s="10">
        <v>44608</v>
      </c>
      <c r="R397" s="10">
        <v>44849</v>
      </c>
      <c r="S397" s="11" t="s">
        <v>46</v>
      </c>
      <c r="T397" s="11" t="s">
        <v>46</v>
      </c>
      <c r="U397" s="78" t="s">
        <v>46</v>
      </c>
      <c r="V397" s="7" t="s">
        <v>46</v>
      </c>
      <c r="W397" s="164">
        <v>8</v>
      </c>
      <c r="X397" s="7" t="s">
        <v>46</v>
      </c>
      <c r="Y397" s="7" t="s">
        <v>46</v>
      </c>
      <c r="Z397" s="11">
        <v>44849</v>
      </c>
      <c r="AA397" s="16">
        <v>40000000</v>
      </c>
      <c r="AB397" s="17"/>
      <c r="AC397" s="18">
        <f t="shared" si="6"/>
        <v>40000000</v>
      </c>
      <c r="AD397" s="196" t="s">
        <v>60</v>
      </c>
      <c r="AE397" s="79" t="s">
        <v>60</v>
      </c>
      <c r="AF397" s="8" t="s">
        <v>1804</v>
      </c>
      <c r="AG397" s="12" t="s">
        <v>62</v>
      </c>
      <c r="AH397" s="12" t="s">
        <v>63</v>
      </c>
      <c r="AI397" s="30" t="s">
        <v>64</v>
      </c>
    </row>
    <row r="398" spans="1:35" ht="15.75" x14ac:dyDescent="0.3">
      <c r="A398" s="7">
        <v>2021</v>
      </c>
      <c r="B398" s="7">
        <v>199</v>
      </c>
      <c r="C398" s="101" t="s">
        <v>35</v>
      </c>
      <c r="D398" s="15" t="s">
        <v>65</v>
      </c>
      <c r="E398" s="9" t="s">
        <v>66</v>
      </c>
      <c r="F398" s="8" t="s">
        <v>38</v>
      </c>
      <c r="G398" s="7" t="s">
        <v>39</v>
      </c>
      <c r="H398" s="8" t="s">
        <v>40</v>
      </c>
      <c r="I398" s="9" t="s">
        <v>1620</v>
      </c>
      <c r="J398" s="9" t="s">
        <v>1805</v>
      </c>
      <c r="K398" s="9" t="s">
        <v>1805</v>
      </c>
      <c r="L398" s="9" t="s">
        <v>1160</v>
      </c>
      <c r="M398" s="161">
        <v>19456366</v>
      </c>
      <c r="N398" s="8" t="s">
        <v>70</v>
      </c>
      <c r="O398" s="10">
        <v>44291</v>
      </c>
      <c r="P398" s="7" t="s">
        <v>321</v>
      </c>
      <c r="Q398" s="10" t="s">
        <v>1806</v>
      </c>
      <c r="R398" s="10">
        <v>44446</v>
      </c>
      <c r="S398" s="11" t="s">
        <v>46</v>
      </c>
      <c r="T398" s="11" t="s">
        <v>46</v>
      </c>
      <c r="U398" s="78" t="s">
        <v>46</v>
      </c>
      <c r="V398" s="7" t="s">
        <v>46</v>
      </c>
      <c r="W398" s="7"/>
      <c r="X398" s="7" t="s">
        <v>46</v>
      </c>
      <c r="Y398" s="7" t="s">
        <v>46</v>
      </c>
      <c r="Z398" s="11">
        <v>44446</v>
      </c>
      <c r="AA398" s="16">
        <v>26500000</v>
      </c>
      <c r="AB398" s="17">
        <v>0</v>
      </c>
      <c r="AC398" s="18">
        <f t="shared" si="6"/>
        <v>26500000</v>
      </c>
      <c r="AD398" s="31" t="s">
        <v>48</v>
      </c>
      <c r="AE398" s="9" t="s">
        <v>48</v>
      </c>
      <c r="AF398" s="8" t="s">
        <v>1807</v>
      </c>
      <c r="AG398" s="12" t="s">
        <v>432</v>
      </c>
      <c r="AH398" s="12" t="s">
        <v>433</v>
      </c>
      <c r="AI398" s="30">
        <v>20215420004423</v>
      </c>
    </row>
    <row r="399" spans="1:35" ht="15.75" x14ac:dyDescent="0.3">
      <c r="A399" s="7">
        <v>2022</v>
      </c>
      <c r="B399" s="7">
        <v>199</v>
      </c>
      <c r="C399" s="101" t="s">
        <v>35</v>
      </c>
      <c r="D399" s="15" t="s">
        <v>886</v>
      </c>
      <c r="E399" s="9" t="s">
        <v>887</v>
      </c>
      <c r="F399" s="8" t="s">
        <v>38</v>
      </c>
      <c r="G399" s="7" t="s">
        <v>39</v>
      </c>
      <c r="H399" s="8" t="s">
        <v>54</v>
      </c>
      <c r="I399" s="9" t="s">
        <v>888</v>
      </c>
      <c r="J399" s="9" t="s">
        <v>1808</v>
      </c>
      <c r="K399" s="9" t="s">
        <v>890</v>
      </c>
      <c r="L399" s="9" t="s">
        <v>1809</v>
      </c>
      <c r="M399" s="33">
        <v>51788338</v>
      </c>
      <c r="N399" s="8" t="s">
        <v>59</v>
      </c>
      <c r="O399" s="10">
        <v>44588</v>
      </c>
      <c r="P399" s="164">
        <v>8</v>
      </c>
      <c r="Q399" s="10">
        <v>44595</v>
      </c>
      <c r="R399" s="10">
        <v>44836</v>
      </c>
      <c r="S399" s="11" t="s">
        <v>46</v>
      </c>
      <c r="T399" s="11" t="s">
        <v>46</v>
      </c>
      <c r="U399" s="78" t="s">
        <v>46</v>
      </c>
      <c r="V399" s="7" t="s">
        <v>1559</v>
      </c>
      <c r="W399" s="164" t="s">
        <v>1560</v>
      </c>
      <c r="X399" s="7"/>
      <c r="Y399" s="7"/>
      <c r="Z399" s="11">
        <v>44925</v>
      </c>
      <c r="AA399" s="16">
        <v>21600000</v>
      </c>
      <c r="AB399" s="17">
        <v>7920000</v>
      </c>
      <c r="AC399" s="18">
        <f t="shared" si="6"/>
        <v>29520000</v>
      </c>
      <c r="AD399" s="196" t="s">
        <v>60</v>
      </c>
      <c r="AE399" s="79" t="s">
        <v>60</v>
      </c>
      <c r="AF399" s="8" t="s">
        <v>892</v>
      </c>
      <c r="AG399" s="12" t="s">
        <v>893</v>
      </c>
      <c r="AH399" s="12" t="s">
        <v>894</v>
      </c>
      <c r="AI399" s="30" t="s">
        <v>895</v>
      </c>
    </row>
    <row r="400" spans="1:35" ht="15.75" x14ac:dyDescent="0.3">
      <c r="A400" s="7">
        <v>2021</v>
      </c>
      <c r="B400" s="7">
        <v>200</v>
      </c>
      <c r="C400" s="101" t="s">
        <v>35</v>
      </c>
      <c r="D400" s="15" t="s">
        <v>65</v>
      </c>
      <c r="E400" s="9" t="s">
        <v>66</v>
      </c>
      <c r="F400" s="8" t="s">
        <v>38</v>
      </c>
      <c r="G400" s="7" t="s">
        <v>39</v>
      </c>
      <c r="H400" s="8" t="s">
        <v>40</v>
      </c>
      <c r="I400" s="9" t="s">
        <v>1425</v>
      </c>
      <c r="J400" s="9" t="s">
        <v>1810</v>
      </c>
      <c r="K400" s="9" t="s">
        <v>1810</v>
      </c>
      <c r="L400" s="9" t="s">
        <v>1811</v>
      </c>
      <c r="M400" s="161">
        <v>1075246911</v>
      </c>
      <c r="N400" s="8" t="s">
        <v>59</v>
      </c>
      <c r="O400" s="10">
        <v>44273</v>
      </c>
      <c r="P400" s="7" t="s">
        <v>321</v>
      </c>
      <c r="Q400" s="10" t="s">
        <v>1806</v>
      </c>
      <c r="R400" s="10">
        <v>44446</v>
      </c>
      <c r="S400" s="11" t="s">
        <v>46</v>
      </c>
      <c r="T400" s="11" t="s">
        <v>46</v>
      </c>
      <c r="U400" s="78" t="s">
        <v>46</v>
      </c>
      <c r="V400" s="7" t="s">
        <v>46</v>
      </c>
      <c r="W400" s="7"/>
      <c r="X400" s="7" t="s">
        <v>46</v>
      </c>
      <c r="Y400" s="7" t="s">
        <v>46</v>
      </c>
      <c r="Z400" s="11">
        <v>44446</v>
      </c>
      <c r="AA400" s="16">
        <v>27500000</v>
      </c>
      <c r="AB400" s="17">
        <v>0</v>
      </c>
      <c r="AC400" s="18">
        <f t="shared" si="6"/>
        <v>27500000</v>
      </c>
      <c r="AD400" s="31" t="s">
        <v>48</v>
      </c>
      <c r="AE400" s="9" t="s">
        <v>48</v>
      </c>
      <c r="AF400" s="8" t="s">
        <v>1812</v>
      </c>
      <c r="AG400" s="12" t="s">
        <v>432</v>
      </c>
      <c r="AH400" s="12" t="s">
        <v>433</v>
      </c>
      <c r="AI400" s="30">
        <v>20215420004423</v>
      </c>
    </row>
    <row r="401" spans="1:35" ht="15.75" x14ac:dyDescent="0.3">
      <c r="A401" s="7">
        <v>2022</v>
      </c>
      <c r="B401" s="7">
        <v>200</v>
      </c>
      <c r="C401" s="101" t="s">
        <v>35</v>
      </c>
      <c r="D401" s="15" t="s">
        <v>91</v>
      </c>
      <c r="E401" s="9" t="s">
        <v>66</v>
      </c>
      <c r="F401" s="8" t="s">
        <v>38</v>
      </c>
      <c r="G401" s="7" t="s">
        <v>39</v>
      </c>
      <c r="H401" s="8" t="s">
        <v>54</v>
      </c>
      <c r="I401" s="9" t="s">
        <v>1813</v>
      </c>
      <c r="J401" s="9" t="s">
        <v>1814</v>
      </c>
      <c r="K401" s="9" t="s">
        <v>1815</v>
      </c>
      <c r="L401" s="9" t="s">
        <v>1602</v>
      </c>
      <c r="M401" s="33">
        <v>52839994</v>
      </c>
      <c r="N401" s="8" t="s">
        <v>59</v>
      </c>
      <c r="O401" s="10">
        <v>44588</v>
      </c>
      <c r="P401" s="164">
        <v>11</v>
      </c>
      <c r="Q401" s="10">
        <v>44595</v>
      </c>
      <c r="R401" s="10">
        <v>44928</v>
      </c>
      <c r="S401" s="11" t="s">
        <v>46</v>
      </c>
      <c r="T401" s="11" t="s">
        <v>46</v>
      </c>
      <c r="U401" s="78" t="s">
        <v>46</v>
      </c>
      <c r="V401" s="7"/>
      <c r="W401" s="164">
        <v>11</v>
      </c>
      <c r="X401" s="7"/>
      <c r="Y401" s="7"/>
      <c r="Z401" s="11">
        <v>44928</v>
      </c>
      <c r="AA401" s="16">
        <v>60500000</v>
      </c>
      <c r="AB401" s="17"/>
      <c r="AC401" s="18">
        <f t="shared" si="6"/>
        <v>60500000</v>
      </c>
      <c r="AD401" s="31" t="s">
        <v>48</v>
      </c>
      <c r="AE401" s="79" t="s">
        <v>98</v>
      </c>
      <c r="AF401" s="8" t="s">
        <v>1816</v>
      </c>
      <c r="AG401" s="12" t="s">
        <v>100</v>
      </c>
      <c r="AH401" s="12" t="s">
        <v>101</v>
      </c>
      <c r="AI401" s="30" t="s">
        <v>102</v>
      </c>
    </row>
    <row r="402" spans="1:35" ht="15.75" x14ac:dyDescent="0.3">
      <c r="A402" s="7">
        <v>2021</v>
      </c>
      <c r="B402" s="7">
        <v>201</v>
      </c>
      <c r="C402" s="101" t="s">
        <v>35</v>
      </c>
      <c r="D402" s="15" t="s">
        <v>410</v>
      </c>
      <c r="E402" s="9" t="s">
        <v>411</v>
      </c>
      <c r="F402" s="8" t="s">
        <v>38</v>
      </c>
      <c r="G402" s="7" t="s">
        <v>39</v>
      </c>
      <c r="H402" s="8" t="s">
        <v>40</v>
      </c>
      <c r="I402" s="9" t="s">
        <v>1817</v>
      </c>
      <c r="J402" s="9" t="s">
        <v>1818</v>
      </c>
      <c r="K402" s="9" t="s">
        <v>1818</v>
      </c>
      <c r="L402" s="9" t="s">
        <v>1819</v>
      </c>
      <c r="M402" s="161">
        <v>1031133909</v>
      </c>
      <c r="N402" s="8" t="s">
        <v>118</v>
      </c>
      <c r="O402" s="10">
        <v>44272</v>
      </c>
      <c r="P402" s="7" t="s">
        <v>1820</v>
      </c>
      <c r="Q402" s="10">
        <v>44272</v>
      </c>
      <c r="R402" s="10">
        <v>44559</v>
      </c>
      <c r="S402" s="11" t="s">
        <v>46</v>
      </c>
      <c r="T402" s="11" t="s">
        <v>46</v>
      </c>
      <c r="U402" s="78" t="s">
        <v>46</v>
      </c>
      <c r="V402" s="7" t="s">
        <v>46</v>
      </c>
      <c r="W402" s="7"/>
      <c r="X402" s="7" t="s">
        <v>46</v>
      </c>
      <c r="Y402" s="7" t="s">
        <v>46</v>
      </c>
      <c r="Z402" s="11">
        <v>44559</v>
      </c>
      <c r="AA402" s="16">
        <v>45280000</v>
      </c>
      <c r="AB402" s="17">
        <v>0</v>
      </c>
      <c r="AC402" s="18">
        <f t="shared" si="6"/>
        <v>45280000</v>
      </c>
      <c r="AD402" s="31" t="s">
        <v>48</v>
      </c>
      <c r="AE402" s="9" t="s">
        <v>98</v>
      </c>
      <c r="AF402" s="8" t="s">
        <v>1821</v>
      </c>
      <c r="AG402" s="12" t="s">
        <v>266</v>
      </c>
      <c r="AH402" s="12" t="s">
        <v>264</v>
      </c>
      <c r="AI402" s="30">
        <v>20215400000000</v>
      </c>
    </row>
    <row r="403" spans="1:35" ht="15.75" x14ac:dyDescent="0.3">
      <c r="A403" s="7">
        <v>2022</v>
      </c>
      <c r="B403" s="7">
        <v>201</v>
      </c>
      <c r="C403" s="101" t="s">
        <v>35</v>
      </c>
      <c r="D403" s="15" t="s">
        <v>839</v>
      </c>
      <c r="E403" s="9" t="s">
        <v>1822</v>
      </c>
      <c r="F403" s="8" t="s">
        <v>38</v>
      </c>
      <c r="G403" s="7" t="s">
        <v>39</v>
      </c>
      <c r="H403" s="8" t="s">
        <v>54</v>
      </c>
      <c r="I403" s="9" t="s">
        <v>1823</v>
      </c>
      <c r="J403" s="9" t="s">
        <v>1824</v>
      </c>
      <c r="K403" s="9" t="s">
        <v>1825</v>
      </c>
      <c r="L403" s="9" t="s">
        <v>1826</v>
      </c>
      <c r="M403" s="33">
        <v>79604201</v>
      </c>
      <c r="N403" s="8" t="s">
        <v>170</v>
      </c>
      <c r="O403" s="10">
        <v>44587</v>
      </c>
      <c r="P403" s="164">
        <v>8</v>
      </c>
      <c r="Q403" s="10">
        <v>44595</v>
      </c>
      <c r="R403" s="10">
        <v>44836</v>
      </c>
      <c r="S403" s="11">
        <v>44671</v>
      </c>
      <c r="T403" s="11" t="s">
        <v>1827</v>
      </c>
      <c r="U403" s="78">
        <v>1023947690</v>
      </c>
      <c r="V403" s="7" t="s">
        <v>1559</v>
      </c>
      <c r="W403" s="164" t="s">
        <v>1560</v>
      </c>
      <c r="X403" s="7"/>
      <c r="Y403" s="7"/>
      <c r="Z403" s="11">
        <v>44925</v>
      </c>
      <c r="AA403" s="16">
        <v>36108456</v>
      </c>
      <c r="AB403" s="17">
        <v>13239767</v>
      </c>
      <c r="AC403" s="18">
        <f t="shared" si="6"/>
        <v>49348223</v>
      </c>
      <c r="AD403" s="196" t="s">
        <v>60</v>
      </c>
      <c r="AE403" s="79" t="s">
        <v>60</v>
      </c>
      <c r="AF403" s="8" t="s">
        <v>1828</v>
      </c>
      <c r="AG403" s="12" t="s">
        <v>607</v>
      </c>
      <c r="AH403" s="12" t="s">
        <v>1827</v>
      </c>
      <c r="AI403" s="30" t="s">
        <v>1829</v>
      </c>
    </row>
    <row r="404" spans="1:35" ht="15.75" x14ac:dyDescent="0.3">
      <c r="A404" s="7">
        <v>2021</v>
      </c>
      <c r="B404" s="7">
        <v>202</v>
      </c>
      <c r="C404" s="101" t="s">
        <v>35</v>
      </c>
      <c r="D404" s="15" t="s">
        <v>65</v>
      </c>
      <c r="E404" s="9" t="s">
        <v>66</v>
      </c>
      <c r="F404" s="8" t="s">
        <v>38</v>
      </c>
      <c r="G404" s="7" t="s">
        <v>39</v>
      </c>
      <c r="H404" s="8" t="s">
        <v>40</v>
      </c>
      <c r="I404" s="9" t="s">
        <v>1830</v>
      </c>
      <c r="J404" s="9" t="s">
        <v>1831</v>
      </c>
      <c r="K404" s="9" t="s">
        <v>1831</v>
      </c>
      <c r="L404" s="9" t="s">
        <v>1832</v>
      </c>
      <c r="M404" s="161">
        <v>1023878066</v>
      </c>
      <c r="N404" s="8" t="s">
        <v>70</v>
      </c>
      <c r="O404" s="10">
        <v>44293</v>
      </c>
      <c r="P404" s="7" t="s">
        <v>1833</v>
      </c>
      <c r="Q404" s="10">
        <v>44298</v>
      </c>
      <c r="R404" s="10">
        <v>44565</v>
      </c>
      <c r="S404" s="11" t="s">
        <v>46</v>
      </c>
      <c r="T404" s="11" t="s">
        <v>46</v>
      </c>
      <c r="U404" s="78" t="s">
        <v>46</v>
      </c>
      <c r="V404" s="7" t="s">
        <v>46</v>
      </c>
      <c r="W404" s="7"/>
      <c r="X404" s="7" t="s">
        <v>46</v>
      </c>
      <c r="Y404" s="7" t="s">
        <v>46</v>
      </c>
      <c r="Z404" s="11">
        <v>44565</v>
      </c>
      <c r="AA404" s="16">
        <v>36294000</v>
      </c>
      <c r="AB404" s="17">
        <v>0</v>
      </c>
      <c r="AC404" s="18">
        <f t="shared" si="6"/>
        <v>36294000</v>
      </c>
      <c r="AD404" s="31" t="s">
        <v>48</v>
      </c>
      <c r="AE404" s="9" t="s">
        <v>98</v>
      </c>
      <c r="AF404" s="8" t="s">
        <v>1834</v>
      </c>
      <c r="AG404" s="12" t="s">
        <v>1835</v>
      </c>
      <c r="AH404" s="12" t="s">
        <v>1836</v>
      </c>
      <c r="AI404" s="30">
        <v>20215420003103</v>
      </c>
    </row>
    <row r="405" spans="1:35" ht="15.75" x14ac:dyDescent="0.3">
      <c r="A405" s="7">
        <v>2022</v>
      </c>
      <c r="B405" s="7">
        <v>202</v>
      </c>
      <c r="C405" s="101" t="s">
        <v>35</v>
      </c>
      <c r="D405" s="15" t="s">
        <v>839</v>
      </c>
      <c r="E405" s="9" t="s">
        <v>1822</v>
      </c>
      <c r="F405" s="8" t="s">
        <v>38</v>
      </c>
      <c r="G405" s="7" t="s">
        <v>39</v>
      </c>
      <c r="H405" s="8" t="s">
        <v>54</v>
      </c>
      <c r="I405" s="9" t="s">
        <v>1837</v>
      </c>
      <c r="J405" s="9" t="s">
        <v>1838</v>
      </c>
      <c r="K405" s="9" t="s">
        <v>1839</v>
      </c>
      <c r="L405" s="9" t="s">
        <v>1840</v>
      </c>
      <c r="M405" s="33">
        <v>79746593</v>
      </c>
      <c r="N405" s="8" t="s">
        <v>170</v>
      </c>
      <c r="O405" s="10">
        <v>44588</v>
      </c>
      <c r="P405" s="164">
        <v>8</v>
      </c>
      <c r="Q405" s="10">
        <v>44595</v>
      </c>
      <c r="R405" s="10">
        <v>44836</v>
      </c>
      <c r="S405" s="11" t="s">
        <v>46</v>
      </c>
      <c r="T405" s="11" t="s">
        <v>46</v>
      </c>
      <c r="U405" s="78" t="s">
        <v>46</v>
      </c>
      <c r="V405" s="7" t="s">
        <v>1559</v>
      </c>
      <c r="W405" s="164" t="s">
        <v>1560</v>
      </c>
      <c r="X405" s="7"/>
      <c r="Y405" s="7"/>
      <c r="Z405" s="11">
        <v>44925</v>
      </c>
      <c r="AA405" s="16">
        <v>48000000</v>
      </c>
      <c r="AB405" s="17">
        <v>17600000</v>
      </c>
      <c r="AC405" s="18">
        <f t="shared" si="6"/>
        <v>65600000</v>
      </c>
      <c r="AD405" s="31" t="s">
        <v>48</v>
      </c>
      <c r="AE405" s="79" t="s">
        <v>98</v>
      </c>
      <c r="AF405" s="8" t="s">
        <v>1841</v>
      </c>
      <c r="AG405" s="12" t="s">
        <v>607</v>
      </c>
      <c r="AH405" s="12" t="s">
        <v>1827</v>
      </c>
      <c r="AI405" s="30" t="s">
        <v>1829</v>
      </c>
    </row>
    <row r="406" spans="1:35" ht="15.75" x14ac:dyDescent="0.3">
      <c r="A406" s="7">
        <v>2021</v>
      </c>
      <c r="B406" s="7">
        <v>203</v>
      </c>
      <c r="C406" s="101" t="s">
        <v>35</v>
      </c>
      <c r="D406" s="15" t="s">
        <v>65</v>
      </c>
      <c r="E406" s="9" t="s">
        <v>66</v>
      </c>
      <c r="F406" s="8" t="s">
        <v>38</v>
      </c>
      <c r="G406" s="7" t="s">
        <v>39</v>
      </c>
      <c r="H406" s="8" t="s">
        <v>40</v>
      </c>
      <c r="I406" s="9" t="s">
        <v>1842</v>
      </c>
      <c r="J406" s="9" t="s">
        <v>1843</v>
      </c>
      <c r="K406" s="9" t="s">
        <v>1843</v>
      </c>
      <c r="L406" s="9" t="s">
        <v>1844</v>
      </c>
      <c r="M406" s="161">
        <v>79557728</v>
      </c>
      <c r="N406" s="8" t="s">
        <v>70</v>
      </c>
      <c r="O406" s="10" t="s">
        <v>46</v>
      </c>
      <c r="P406" s="7" t="s">
        <v>1129</v>
      </c>
      <c r="Q406" s="10" t="s">
        <v>46</v>
      </c>
      <c r="R406" s="10" t="s">
        <v>46</v>
      </c>
      <c r="S406" s="11" t="s">
        <v>46</v>
      </c>
      <c r="T406" s="11" t="s">
        <v>46</v>
      </c>
      <c r="U406" s="78" t="s">
        <v>46</v>
      </c>
      <c r="V406" s="7" t="s">
        <v>46</v>
      </c>
      <c r="W406" s="7"/>
      <c r="X406" s="7" t="s">
        <v>46</v>
      </c>
      <c r="Y406" s="7" t="s">
        <v>46</v>
      </c>
      <c r="Z406" s="11" t="s">
        <v>46</v>
      </c>
      <c r="AA406" s="16">
        <v>0</v>
      </c>
      <c r="AB406" s="17">
        <v>0</v>
      </c>
      <c r="AC406" s="18">
        <f t="shared" si="6"/>
        <v>0</v>
      </c>
      <c r="AD406" s="31" t="s">
        <v>1396</v>
      </c>
      <c r="AE406" s="9" t="s">
        <v>1396</v>
      </c>
      <c r="AF406" s="8" t="s">
        <v>1845</v>
      </c>
      <c r="AG406" s="12" t="s">
        <v>1171</v>
      </c>
      <c r="AH406" s="12" t="s">
        <v>1398</v>
      </c>
      <c r="AI406" s="30" t="s">
        <v>46</v>
      </c>
    </row>
    <row r="407" spans="1:35" ht="15.75" x14ac:dyDescent="0.3">
      <c r="A407" s="7">
        <v>2022</v>
      </c>
      <c r="B407" s="7">
        <v>203</v>
      </c>
      <c r="C407" s="101" t="s">
        <v>35</v>
      </c>
      <c r="D407" s="15" t="s">
        <v>839</v>
      </c>
      <c r="E407" s="9" t="s">
        <v>1822</v>
      </c>
      <c r="F407" s="8" t="s">
        <v>38</v>
      </c>
      <c r="G407" s="7" t="s">
        <v>39</v>
      </c>
      <c r="H407" s="8" t="s">
        <v>54</v>
      </c>
      <c r="I407" s="9" t="s">
        <v>1837</v>
      </c>
      <c r="J407" s="9" t="s">
        <v>1846</v>
      </c>
      <c r="K407" s="9" t="s">
        <v>1839</v>
      </c>
      <c r="L407" s="9" t="s">
        <v>775</v>
      </c>
      <c r="M407" s="33">
        <v>1013636275</v>
      </c>
      <c r="N407" s="8" t="s">
        <v>170</v>
      </c>
      <c r="O407" s="10">
        <v>44589</v>
      </c>
      <c r="P407" s="164">
        <v>8</v>
      </c>
      <c r="Q407" s="10">
        <v>44596</v>
      </c>
      <c r="R407" s="10">
        <v>44837</v>
      </c>
      <c r="S407" s="11" t="s">
        <v>46</v>
      </c>
      <c r="T407" s="11" t="s">
        <v>46</v>
      </c>
      <c r="U407" s="78" t="s">
        <v>46</v>
      </c>
      <c r="V407" s="7" t="s">
        <v>1271</v>
      </c>
      <c r="W407" s="164" t="s">
        <v>706</v>
      </c>
      <c r="X407" s="7"/>
      <c r="Y407" s="7"/>
      <c r="Z407" s="11">
        <v>44956</v>
      </c>
      <c r="AA407" s="16">
        <v>48000000</v>
      </c>
      <c r="AB407" s="17">
        <f>17400000+6000000</f>
        <v>23400000</v>
      </c>
      <c r="AC407" s="18">
        <f t="shared" si="6"/>
        <v>71400000</v>
      </c>
      <c r="AD407" s="196" t="s">
        <v>60</v>
      </c>
      <c r="AE407" s="79" t="s">
        <v>60</v>
      </c>
      <c r="AF407" s="8" t="s">
        <v>1841</v>
      </c>
      <c r="AG407" s="12" t="s">
        <v>607</v>
      </c>
      <c r="AH407" s="12" t="s">
        <v>1827</v>
      </c>
      <c r="AI407" s="30" t="s">
        <v>1829</v>
      </c>
    </row>
    <row r="408" spans="1:35" ht="15.75" x14ac:dyDescent="0.3">
      <c r="A408" s="7">
        <v>2021</v>
      </c>
      <c r="B408" s="7">
        <v>204</v>
      </c>
      <c r="C408" s="101" t="s">
        <v>35</v>
      </c>
      <c r="D408" s="15" t="s">
        <v>65</v>
      </c>
      <c r="E408" s="9" t="s">
        <v>66</v>
      </c>
      <c r="F408" s="8" t="s">
        <v>38</v>
      </c>
      <c r="G408" s="7" t="s">
        <v>39</v>
      </c>
      <c r="H408" s="8" t="s">
        <v>40</v>
      </c>
      <c r="I408" s="9" t="s">
        <v>1847</v>
      </c>
      <c r="J408" s="9" t="s">
        <v>1848</v>
      </c>
      <c r="K408" s="9" t="s">
        <v>1848</v>
      </c>
      <c r="L408" s="9" t="s">
        <v>1849</v>
      </c>
      <c r="M408" s="161">
        <v>19389477</v>
      </c>
      <c r="N408" s="8" t="s">
        <v>250</v>
      </c>
      <c r="O408" s="10">
        <v>44272</v>
      </c>
      <c r="P408" s="7" t="s">
        <v>1820</v>
      </c>
      <c r="Q408" s="10">
        <v>44274</v>
      </c>
      <c r="R408" s="10">
        <v>44562</v>
      </c>
      <c r="S408" s="11" t="s">
        <v>46</v>
      </c>
      <c r="T408" s="11" t="s">
        <v>46</v>
      </c>
      <c r="U408" s="78" t="s">
        <v>46</v>
      </c>
      <c r="V408" s="7" t="s">
        <v>46</v>
      </c>
      <c r="W408" s="7"/>
      <c r="X408" s="7" t="s">
        <v>46</v>
      </c>
      <c r="Y408" s="7" t="s">
        <v>46</v>
      </c>
      <c r="Z408" s="11">
        <v>44562</v>
      </c>
      <c r="AA408" s="16">
        <v>54713329</v>
      </c>
      <c r="AB408" s="17">
        <v>0</v>
      </c>
      <c r="AC408" s="18">
        <f t="shared" si="6"/>
        <v>54713329</v>
      </c>
      <c r="AD408" s="31" t="s">
        <v>48</v>
      </c>
      <c r="AE408" s="9" t="s">
        <v>98</v>
      </c>
      <c r="AF408" s="8" t="s">
        <v>1850</v>
      </c>
      <c r="AG408" s="12" t="s">
        <v>1851</v>
      </c>
      <c r="AH408" s="12" t="s">
        <v>1852</v>
      </c>
      <c r="AI408" s="30">
        <v>20215420002533</v>
      </c>
    </row>
    <row r="409" spans="1:35" ht="15.75" x14ac:dyDescent="0.3">
      <c r="A409" s="7">
        <v>2022</v>
      </c>
      <c r="B409" s="7">
        <v>204</v>
      </c>
      <c r="C409" s="101" t="s">
        <v>35</v>
      </c>
      <c r="D409" s="15" t="s">
        <v>839</v>
      </c>
      <c r="E409" s="9" t="s">
        <v>1822</v>
      </c>
      <c r="F409" s="8" t="s">
        <v>38</v>
      </c>
      <c r="G409" s="7" t="s">
        <v>39</v>
      </c>
      <c r="H409" s="8" t="s">
        <v>54</v>
      </c>
      <c r="I409" s="9" t="s">
        <v>1837</v>
      </c>
      <c r="J409" s="9" t="s">
        <v>1853</v>
      </c>
      <c r="K409" s="9" t="s">
        <v>1839</v>
      </c>
      <c r="L409" s="9" t="s">
        <v>1854</v>
      </c>
      <c r="M409" s="33">
        <v>1015444771</v>
      </c>
      <c r="N409" s="8" t="s">
        <v>170</v>
      </c>
      <c r="O409" s="10">
        <v>44589</v>
      </c>
      <c r="P409" s="164">
        <v>8</v>
      </c>
      <c r="Q409" s="10">
        <v>44596</v>
      </c>
      <c r="R409" s="10">
        <v>44837</v>
      </c>
      <c r="S409" s="11">
        <v>44908</v>
      </c>
      <c r="T409" s="11" t="s">
        <v>1521</v>
      </c>
      <c r="U409" s="78">
        <v>1032419460</v>
      </c>
      <c r="V409" s="7" t="s">
        <v>1039</v>
      </c>
      <c r="W409" s="164" t="s">
        <v>1040</v>
      </c>
      <c r="X409" s="7"/>
      <c r="Y409" s="7"/>
      <c r="Z409" s="11">
        <v>44925</v>
      </c>
      <c r="AA409" s="16">
        <v>48000000</v>
      </c>
      <c r="AB409" s="17">
        <v>17400000</v>
      </c>
      <c r="AC409" s="18">
        <f t="shared" si="6"/>
        <v>65400000</v>
      </c>
      <c r="AD409" s="196" t="s">
        <v>60</v>
      </c>
      <c r="AE409" s="79" t="s">
        <v>60</v>
      </c>
      <c r="AF409" s="8" t="s">
        <v>1841</v>
      </c>
      <c r="AG409" s="12" t="s">
        <v>607</v>
      </c>
      <c r="AH409" s="12" t="s">
        <v>1827</v>
      </c>
      <c r="AI409" s="30" t="s">
        <v>1829</v>
      </c>
    </row>
    <row r="410" spans="1:35" ht="15.75" x14ac:dyDescent="0.3">
      <c r="A410" s="7">
        <v>2021</v>
      </c>
      <c r="B410" s="7">
        <v>205</v>
      </c>
      <c r="C410" s="101" t="s">
        <v>35</v>
      </c>
      <c r="D410" s="15" t="s">
        <v>403</v>
      </c>
      <c r="E410" s="9" t="s">
        <v>404</v>
      </c>
      <c r="F410" s="8" t="s">
        <v>38</v>
      </c>
      <c r="G410" s="7" t="s">
        <v>39</v>
      </c>
      <c r="H410" s="8" t="s">
        <v>40</v>
      </c>
      <c r="I410" s="9" t="s">
        <v>1855</v>
      </c>
      <c r="J410" s="9" t="s">
        <v>1856</v>
      </c>
      <c r="K410" s="9" t="s">
        <v>1856</v>
      </c>
      <c r="L410" s="9" t="s">
        <v>1857</v>
      </c>
      <c r="M410" s="161">
        <v>1023943044</v>
      </c>
      <c r="N410" s="8" t="s">
        <v>165</v>
      </c>
      <c r="O410" s="10">
        <v>44316</v>
      </c>
      <c r="P410" s="7" t="s">
        <v>321</v>
      </c>
      <c r="Q410" s="10">
        <v>44322</v>
      </c>
      <c r="R410" s="10">
        <v>44474</v>
      </c>
      <c r="S410" s="11" t="s">
        <v>46</v>
      </c>
      <c r="T410" s="11" t="s">
        <v>46</v>
      </c>
      <c r="U410" s="78" t="s">
        <v>46</v>
      </c>
      <c r="V410" s="7" t="s">
        <v>46</v>
      </c>
      <c r="W410" s="7"/>
      <c r="X410" s="7" t="s">
        <v>46</v>
      </c>
      <c r="Y410" s="7" t="s">
        <v>46</v>
      </c>
      <c r="Z410" s="11">
        <v>44474</v>
      </c>
      <c r="AA410" s="16">
        <v>22500000</v>
      </c>
      <c r="AB410" s="17">
        <v>0</v>
      </c>
      <c r="AC410" s="18">
        <f t="shared" si="6"/>
        <v>22500000</v>
      </c>
      <c r="AD410" s="31" t="s">
        <v>48</v>
      </c>
      <c r="AE410" s="9" t="s">
        <v>98</v>
      </c>
      <c r="AF410" s="8" t="s">
        <v>1858</v>
      </c>
      <c r="AG410" s="12" t="s">
        <v>390</v>
      </c>
      <c r="AH410" s="12" t="s">
        <v>407</v>
      </c>
      <c r="AI410" s="30">
        <v>20215420003623</v>
      </c>
    </row>
    <row r="411" spans="1:35" ht="15.75" x14ac:dyDescent="0.3">
      <c r="A411" s="7">
        <v>2022</v>
      </c>
      <c r="B411" s="7">
        <v>205</v>
      </c>
      <c r="C411" s="101" t="s">
        <v>35</v>
      </c>
      <c r="D411" s="15" t="s">
        <v>91</v>
      </c>
      <c r="E411" s="9" t="s">
        <v>66</v>
      </c>
      <c r="F411" s="8" t="s">
        <v>38</v>
      </c>
      <c r="G411" s="7" t="s">
        <v>39</v>
      </c>
      <c r="H411" s="8" t="s">
        <v>54</v>
      </c>
      <c r="I411" s="9" t="s">
        <v>1694</v>
      </c>
      <c r="J411" s="9" t="s">
        <v>1859</v>
      </c>
      <c r="K411" s="9" t="s">
        <v>1696</v>
      </c>
      <c r="L411" s="9" t="s">
        <v>1860</v>
      </c>
      <c r="M411" s="33">
        <v>79636537</v>
      </c>
      <c r="N411" s="8" t="s">
        <v>144</v>
      </c>
      <c r="O411" s="10">
        <v>44595</v>
      </c>
      <c r="P411" s="164">
        <v>8</v>
      </c>
      <c r="Q411" s="10">
        <v>44597</v>
      </c>
      <c r="R411" s="10">
        <v>44838</v>
      </c>
      <c r="S411" s="11" t="s">
        <v>46</v>
      </c>
      <c r="T411" s="11" t="s">
        <v>46</v>
      </c>
      <c r="U411" s="78" t="s">
        <v>46</v>
      </c>
      <c r="V411" s="7" t="s">
        <v>558</v>
      </c>
      <c r="W411" s="164" t="s">
        <v>1040</v>
      </c>
      <c r="X411" s="7"/>
      <c r="Y411" s="7"/>
      <c r="Z411" s="11">
        <v>44925</v>
      </c>
      <c r="AA411" s="16">
        <v>41035200</v>
      </c>
      <c r="AB411" s="17">
        <v>14704280</v>
      </c>
      <c r="AC411" s="18">
        <f t="shared" si="6"/>
        <v>55739480</v>
      </c>
      <c r="AD411" s="196" t="s">
        <v>60</v>
      </c>
      <c r="AE411" s="79" t="s">
        <v>60</v>
      </c>
      <c r="AF411" s="8" t="s">
        <v>1698</v>
      </c>
      <c r="AG411" s="12" t="s">
        <v>655</v>
      </c>
      <c r="AH411" s="12" t="s">
        <v>1699</v>
      </c>
      <c r="AI411" s="30" t="s">
        <v>1861</v>
      </c>
    </row>
    <row r="412" spans="1:35" ht="15.75" x14ac:dyDescent="0.3">
      <c r="A412" s="7">
        <v>2021</v>
      </c>
      <c r="B412" s="7">
        <v>206</v>
      </c>
      <c r="C412" s="101" t="s">
        <v>35</v>
      </c>
      <c r="D412" s="15" t="s">
        <v>1688</v>
      </c>
      <c r="E412" s="9" t="s">
        <v>1689</v>
      </c>
      <c r="F412" s="8" t="s">
        <v>38</v>
      </c>
      <c r="G412" s="7" t="s">
        <v>39</v>
      </c>
      <c r="H412" s="8" t="s">
        <v>40</v>
      </c>
      <c r="I412" s="9" t="s">
        <v>1862</v>
      </c>
      <c r="J412" s="9" t="s">
        <v>1863</v>
      </c>
      <c r="K412" s="9" t="s">
        <v>1863</v>
      </c>
      <c r="L412" s="9" t="s">
        <v>1864</v>
      </c>
      <c r="M412" s="161">
        <v>1030530204</v>
      </c>
      <c r="N412" s="8" t="s">
        <v>118</v>
      </c>
      <c r="O412" s="10">
        <v>44272</v>
      </c>
      <c r="P412" s="7" t="s">
        <v>1820</v>
      </c>
      <c r="Q412" s="10">
        <v>44280</v>
      </c>
      <c r="R412" s="10">
        <v>44568</v>
      </c>
      <c r="S412" s="11">
        <v>44347</v>
      </c>
      <c r="T412" s="11" t="s">
        <v>1865</v>
      </c>
      <c r="U412" s="78">
        <v>52432042</v>
      </c>
      <c r="V412" s="7" t="s">
        <v>46</v>
      </c>
      <c r="W412" s="7"/>
      <c r="X412" s="7" t="s">
        <v>46</v>
      </c>
      <c r="Y412" s="7" t="s">
        <v>46</v>
      </c>
      <c r="Z412" s="11">
        <v>44568</v>
      </c>
      <c r="AA412" s="16">
        <v>22640000</v>
      </c>
      <c r="AB412" s="17">
        <v>0</v>
      </c>
      <c r="AC412" s="18">
        <f t="shared" si="6"/>
        <v>22640000</v>
      </c>
      <c r="AD412" s="31" t="s">
        <v>48</v>
      </c>
      <c r="AE412" s="9" t="s">
        <v>87</v>
      </c>
      <c r="AF412" s="8" t="s">
        <v>1866</v>
      </c>
      <c r="AG412" s="12" t="s">
        <v>62</v>
      </c>
      <c r="AH412" s="12" t="s">
        <v>1082</v>
      </c>
      <c r="AI412" s="30">
        <v>20215400000000</v>
      </c>
    </row>
    <row r="413" spans="1:35" ht="15.75" x14ac:dyDescent="0.3">
      <c r="A413" s="7">
        <v>2022</v>
      </c>
      <c r="B413" s="7">
        <v>206</v>
      </c>
      <c r="C413" s="101" t="s">
        <v>35</v>
      </c>
      <c r="D413" s="15" t="s">
        <v>695</v>
      </c>
      <c r="E413" s="9" t="s">
        <v>696</v>
      </c>
      <c r="F413" s="8" t="s">
        <v>38</v>
      </c>
      <c r="G413" s="7" t="s">
        <v>39</v>
      </c>
      <c r="H413" s="8" t="s">
        <v>54</v>
      </c>
      <c r="I413" s="9" t="s">
        <v>1867</v>
      </c>
      <c r="J413" s="9" t="s">
        <v>1868</v>
      </c>
      <c r="K413" s="9" t="s">
        <v>1869</v>
      </c>
      <c r="L413" s="9" t="s">
        <v>1870</v>
      </c>
      <c r="M413" s="33">
        <v>56073503</v>
      </c>
      <c r="N413" s="8" t="s">
        <v>270</v>
      </c>
      <c r="O413" s="10">
        <v>44588</v>
      </c>
      <c r="P413" s="164">
        <v>6</v>
      </c>
      <c r="Q413" s="10">
        <v>44596</v>
      </c>
      <c r="R413" s="10">
        <v>44776</v>
      </c>
      <c r="S413" s="11" t="s">
        <v>46</v>
      </c>
      <c r="T413" s="11" t="s">
        <v>46</v>
      </c>
      <c r="U413" s="78" t="s">
        <v>46</v>
      </c>
      <c r="V413" s="7" t="s">
        <v>46</v>
      </c>
      <c r="W413" s="164">
        <v>6</v>
      </c>
      <c r="X413" s="7" t="s">
        <v>46</v>
      </c>
      <c r="Y413" s="7" t="s">
        <v>46</v>
      </c>
      <c r="Z413" s="11">
        <v>44776</v>
      </c>
      <c r="AA413" s="16">
        <v>33000000</v>
      </c>
      <c r="AB413" s="17">
        <v>0</v>
      </c>
      <c r="AC413" s="18">
        <f t="shared" si="6"/>
        <v>33000000</v>
      </c>
      <c r="AD413" s="196" t="s">
        <v>60</v>
      </c>
      <c r="AE413" s="79" t="s">
        <v>60</v>
      </c>
      <c r="AF413" s="8" t="s">
        <v>1871</v>
      </c>
      <c r="AG413" s="12" t="s">
        <v>701</v>
      </c>
      <c r="AH413" s="12" t="s">
        <v>1872</v>
      </c>
      <c r="AI413" s="30" t="s">
        <v>1873</v>
      </c>
    </row>
    <row r="414" spans="1:35" ht="15.75" x14ac:dyDescent="0.3">
      <c r="A414" s="7">
        <v>2021</v>
      </c>
      <c r="B414" s="7">
        <v>207</v>
      </c>
      <c r="C414" s="101" t="s">
        <v>35</v>
      </c>
      <c r="D414" s="15" t="s">
        <v>65</v>
      </c>
      <c r="E414" s="9" t="s">
        <v>66</v>
      </c>
      <c r="F414" s="8" t="s">
        <v>38</v>
      </c>
      <c r="G414" s="7" t="s">
        <v>39</v>
      </c>
      <c r="H414" s="8" t="s">
        <v>40</v>
      </c>
      <c r="I414" s="9" t="s">
        <v>1874</v>
      </c>
      <c r="J414" s="9" t="s">
        <v>1875</v>
      </c>
      <c r="K414" s="9" t="s">
        <v>1875</v>
      </c>
      <c r="L414" s="9" t="s">
        <v>1876</v>
      </c>
      <c r="M414" s="162">
        <v>1110508238</v>
      </c>
      <c r="N414" s="8" t="s">
        <v>59</v>
      </c>
      <c r="O414" s="10">
        <v>44273</v>
      </c>
      <c r="P414" s="7" t="s">
        <v>321</v>
      </c>
      <c r="Q414" s="10">
        <v>44306</v>
      </c>
      <c r="R414" s="10">
        <v>44306</v>
      </c>
      <c r="S414" s="11" t="s">
        <v>46</v>
      </c>
      <c r="T414" s="11" t="s">
        <v>46</v>
      </c>
      <c r="U414" s="78" t="s">
        <v>46</v>
      </c>
      <c r="V414" s="7" t="s">
        <v>46</v>
      </c>
      <c r="W414" s="7"/>
      <c r="X414" s="7" t="s">
        <v>46</v>
      </c>
      <c r="Y414" s="7" t="s">
        <v>46</v>
      </c>
      <c r="Z414" s="11">
        <v>44306</v>
      </c>
      <c r="AA414" s="16">
        <v>12000000</v>
      </c>
      <c r="AB414" s="17">
        <v>0</v>
      </c>
      <c r="AC414" s="18">
        <f t="shared" si="6"/>
        <v>12000000</v>
      </c>
      <c r="AD414" s="31" t="s">
        <v>1535</v>
      </c>
      <c r="AE414" s="9" t="s">
        <v>48</v>
      </c>
      <c r="AF414" s="8" t="s">
        <v>1877</v>
      </c>
      <c r="AG414" s="12" t="s">
        <v>811</v>
      </c>
      <c r="AH414" s="12" t="s">
        <v>808</v>
      </c>
      <c r="AI414" s="30" t="s">
        <v>46</v>
      </c>
    </row>
    <row r="415" spans="1:35" ht="15.75" x14ac:dyDescent="0.3">
      <c r="A415" s="7">
        <v>2022</v>
      </c>
      <c r="B415" s="7">
        <v>207</v>
      </c>
      <c r="C415" s="101" t="s">
        <v>35</v>
      </c>
      <c r="D415" s="15" t="s">
        <v>695</v>
      </c>
      <c r="E415" s="9" t="s">
        <v>696</v>
      </c>
      <c r="F415" s="8" t="s">
        <v>38</v>
      </c>
      <c r="G415" s="7" t="s">
        <v>39</v>
      </c>
      <c r="H415" s="8" t="s">
        <v>54</v>
      </c>
      <c r="I415" s="9" t="s">
        <v>1878</v>
      </c>
      <c r="J415" s="9" t="s">
        <v>1879</v>
      </c>
      <c r="K415" s="9" t="s">
        <v>1880</v>
      </c>
      <c r="L415" s="9" t="s">
        <v>1881</v>
      </c>
      <c r="M415" s="33">
        <v>1013639819</v>
      </c>
      <c r="N415" s="8" t="s">
        <v>270</v>
      </c>
      <c r="O415" s="10">
        <v>44588</v>
      </c>
      <c r="P415" s="164">
        <v>6</v>
      </c>
      <c r="Q415" s="10">
        <v>44596</v>
      </c>
      <c r="R415" s="10">
        <v>44776</v>
      </c>
      <c r="S415" s="11" t="s">
        <v>46</v>
      </c>
      <c r="T415" s="11" t="s">
        <v>46</v>
      </c>
      <c r="U415" s="78" t="s">
        <v>46</v>
      </c>
      <c r="V415" s="7" t="s">
        <v>46</v>
      </c>
      <c r="W415" s="164">
        <v>6</v>
      </c>
      <c r="X415" s="7" t="s">
        <v>46</v>
      </c>
      <c r="Y415" s="7" t="s">
        <v>46</v>
      </c>
      <c r="Z415" s="11">
        <v>44776</v>
      </c>
      <c r="AA415" s="16">
        <v>18000000</v>
      </c>
      <c r="AB415" s="17">
        <v>0</v>
      </c>
      <c r="AC415" s="18">
        <f t="shared" si="6"/>
        <v>18000000</v>
      </c>
      <c r="AD415" s="196" t="s">
        <v>60</v>
      </c>
      <c r="AE415" s="79" t="s">
        <v>60</v>
      </c>
      <c r="AF415" s="8" t="s">
        <v>1882</v>
      </c>
      <c r="AG415" s="12" t="s">
        <v>701</v>
      </c>
      <c r="AH415" s="12" t="s">
        <v>1872</v>
      </c>
      <c r="AI415" s="30" t="s">
        <v>1873</v>
      </c>
    </row>
    <row r="416" spans="1:35" ht="15.75" x14ac:dyDescent="0.3">
      <c r="A416" s="7">
        <v>2021</v>
      </c>
      <c r="B416" s="7">
        <v>208</v>
      </c>
      <c r="C416" s="101" t="s">
        <v>35</v>
      </c>
      <c r="D416" s="15" t="s">
        <v>1688</v>
      </c>
      <c r="E416" s="9" t="s">
        <v>1689</v>
      </c>
      <c r="F416" s="8" t="s">
        <v>38</v>
      </c>
      <c r="G416" s="7" t="s">
        <v>39</v>
      </c>
      <c r="H416" s="8" t="s">
        <v>40</v>
      </c>
      <c r="I416" s="9" t="s">
        <v>1709</v>
      </c>
      <c r="J416" s="9" t="s">
        <v>1883</v>
      </c>
      <c r="K416" s="9" t="s">
        <v>1883</v>
      </c>
      <c r="L416" s="9" t="s">
        <v>1884</v>
      </c>
      <c r="M416" s="163">
        <v>1023880225</v>
      </c>
      <c r="N416" s="8" t="s">
        <v>165</v>
      </c>
      <c r="O416" s="10">
        <v>44315</v>
      </c>
      <c r="P416" s="7" t="s">
        <v>321</v>
      </c>
      <c r="Q416" s="10">
        <v>44330</v>
      </c>
      <c r="R416" s="10">
        <v>44467</v>
      </c>
      <c r="S416" s="11" t="s">
        <v>46</v>
      </c>
      <c r="T416" s="11" t="s">
        <v>46</v>
      </c>
      <c r="U416" s="78" t="s">
        <v>46</v>
      </c>
      <c r="V416" s="7" t="s">
        <v>46</v>
      </c>
      <c r="W416" s="7"/>
      <c r="X416" s="7" t="s">
        <v>46</v>
      </c>
      <c r="Y416" s="7" t="s">
        <v>46</v>
      </c>
      <c r="Z416" s="11">
        <v>44340</v>
      </c>
      <c r="AA416" s="16">
        <v>9000000</v>
      </c>
      <c r="AB416" s="17">
        <v>0</v>
      </c>
      <c r="AC416" s="18">
        <f t="shared" si="6"/>
        <v>9000000</v>
      </c>
      <c r="AD416" s="31" t="s">
        <v>1535</v>
      </c>
      <c r="AE416" s="9" t="s">
        <v>1885</v>
      </c>
      <c r="AF416" s="8" t="s">
        <v>1886</v>
      </c>
      <c r="AG416" s="12" t="s">
        <v>62</v>
      </c>
      <c r="AH416" s="12" t="s">
        <v>1082</v>
      </c>
      <c r="AI416" s="30" t="s">
        <v>46</v>
      </c>
    </row>
    <row r="417" spans="1:35" ht="15.75" x14ac:dyDescent="0.3">
      <c r="A417" s="7">
        <v>2022</v>
      </c>
      <c r="B417" s="7">
        <v>208</v>
      </c>
      <c r="C417" s="101" t="s">
        <v>35</v>
      </c>
      <c r="D417" s="15" t="s">
        <v>695</v>
      </c>
      <c r="E417" s="9" t="s">
        <v>696</v>
      </c>
      <c r="F417" s="8" t="s">
        <v>38</v>
      </c>
      <c r="G417" s="7" t="s">
        <v>39</v>
      </c>
      <c r="H417" s="8" t="s">
        <v>54</v>
      </c>
      <c r="I417" s="9" t="s">
        <v>1887</v>
      </c>
      <c r="J417" s="9" t="s">
        <v>1888</v>
      </c>
      <c r="K417" s="9" t="s">
        <v>1889</v>
      </c>
      <c r="L417" s="9" t="s">
        <v>1890</v>
      </c>
      <c r="M417" s="33">
        <v>52168745</v>
      </c>
      <c r="N417" s="8" t="s">
        <v>232</v>
      </c>
      <c r="O417" s="10">
        <v>44588</v>
      </c>
      <c r="P417" s="164">
        <v>8</v>
      </c>
      <c r="Q417" s="10">
        <v>44596</v>
      </c>
      <c r="R417" s="10">
        <v>44837</v>
      </c>
      <c r="S417" s="11" t="s">
        <v>46</v>
      </c>
      <c r="T417" s="11" t="s">
        <v>46</v>
      </c>
      <c r="U417" s="78" t="s">
        <v>46</v>
      </c>
      <c r="V417" s="7" t="s">
        <v>46</v>
      </c>
      <c r="W417" s="164">
        <v>8</v>
      </c>
      <c r="X417" s="7" t="s">
        <v>46</v>
      </c>
      <c r="Y417" s="7" t="s">
        <v>46</v>
      </c>
      <c r="Z417" s="11">
        <v>44837</v>
      </c>
      <c r="AA417" s="16">
        <v>31200000</v>
      </c>
      <c r="AB417" s="17">
        <v>0</v>
      </c>
      <c r="AC417" s="18">
        <f t="shared" si="6"/>
        <v>31200000</v>
      </c>
      <c r="AD417" s="196" t="s">
        <v>60</v>
      </c>
      <c r="AE417" s="79" t="s">
        <v>60</v>
      </c>
      <c r="AF417" s="8" t="s">
        <v>1891</v>
      </c>
      <c r="AG417" s="12" t="s">
        <v>701</v>
      </c>
      <c r="AH417" s="12" t="s">
        <v>1892</v>
      </c>
      <c r="AI417" s="30" t="s">
        <v>1893</v>
      </c>
    </row>
    <row r="418" spans="1:35" ht="15.75" x14ac:dyDescent="0.3">
      <c r="A418" s="7">
        <v>2021</v>
      </c>
      <c r="B418" s="7">
        <v>209</v>
      </c>
      <c r="C418" s="101" t="s">
        <v>35</v>
      </c>
      <c r="D418" s="15" t="s">
        <v>65</v>
      </c>
      <c r="E418" s="9" t="s">
        <v>66</v>
      </c>
      <c r="F418" s="8" t="s">
        <v>38</v>
      </c>
      <c r="G418" s="7" t="s">
        <v>39</v>
      </c>
      <c r="H418" s="8" t="s">
        <v>40</v>
      </c>
      <c r="I418" s="9" t="s">
        <v>1894</v>
      </c>
      <c r="J418" s="9" t="s">
        <v>1895</v>
      </c>
      <c r="K418" s="9" t="s">
        <v>1895</v>
      </c>
      <c r="L418" s="9" t="s">
        <v>1029</v>
      </c>
      <c r="M418" s="161">
        <v>52959797</v>
      </c>
      <c r="N418" s="8" t="s">
        <v>59</v>
      </c>
      <c r="O418" s="10">
        <v>44291</v>
      </c>
      <c r="P418" s="7" t="s">
        <v>321</v>
      </c>
      <c r="Q418" s="10">
        <v>44295</v>
      </c>
      <c r="R418" s="10">
        <v>44447</v>
      </c>
      <c r="S418" s="11" t="s">
        <v>46</v>
      </c>
      <c r="T418" s="11" t="s">
        <v>46</v>
      </c>
      <c r="U418" s="78" t="s">
        <v>46</v>
      </c>
      <c r="V418" s="7" t="s">
        <v>46</v>
      </c>
      <c r="W418" s="7"/>
      <c r="X418" s="7" t="s">
        <v>46</v>
      </c>
      <c r="Y418" s="7" t="s">
        <v>46</v>
      </c>
      <c r="Z418" s="11">
        <v>44447</v>
      </c>
      <c r="AA418" s="16">
        <v>17500000</v>
      </c>
      <c r="AB418" s="17">
        <v>0</v>
      </c>
      <c r="AC418" s="18">
        <f t="shared" si="6"/>
        <v>17500000</v>
      </c>
      <c r="AD418" s="31" t="s">
        <v>48</v>
      </c>
      <c r="AE418" s="9" t="s">
        <v>98</v>
      </c>
      <c r="AF418" s="8" t="s">
        <v>1896</v>
      </c>
      <c r="AG418" s="12" t="s">
        <v>432</v>
      </c>
      <c r="AH418" s="12" t="s">
        <v>433</v>
      </c>
      <c r="AI418" s="30">
        <v>20215420004423</v>
      </c>
    </row>
    <row r="419" spans="1:35" ht="15.75" x14ac:dyDescent="0.3">
      <c r="A419" s="7">
        <v>2022</v>
      </c>
      <c r="B419" s="7">
        <v>209</v>
      </c>
      <c r="C419" s="101" t="s">
        <v>35</v>
      </c>
      <c r="D419" s="15" t="s">
        <v>1897</v>
      </c>
      <c r="E419" s="9" t="s">
        <v>1898</v>
      </c>
      <c r="F419" s="8" t="s">
        <v>38</v>
      </c>
      <c r="G419" s="7" t="s">
        <v>39</v>
      </c>
      <c r="H419" s="8" t="s">
        <v>54</v>
      </c>
      <c r="I419" s="9" t="s">
        <v>1899</v>
      </c>
      <c r="J419" s="9" t="s">
        <v>1900</v>
      </c>
      <c r="K419" s="9" t="s">
        <v>1901</v>
      </c>
      <c r="L419" s="9" t="s">
        <v>1902</v>
      </c>
      <c r="M419" s="33">
        <v>80060049</v>
      </c>
      <c r="N419" s="8" t="s">
        <v>144</v>
      </c>
      <c r="O419" s="10">
        <v>44588</v>
      </c>
      <c r="P419" s="164">
        <v>6</v>
      </c>
      <c r="Q419" s="10">
        <v>44601</v>
      </c>
      <c r="R419" s="10">
        <v>44781</v>
      </c>
      <c r="S419" s="11" t="s">
        <v>46</v>
      </c>
      <c r="T419" s="11" t="s">
        <v>46</v>
      </c>
      <c r="U419" s="78" t="s">
        <v>46</v>
      </c>
      <c r="V419" s="7" t="s">
        <v>46</v>
      </c>
      <c r="W419" s="164">
        <v>6</v>
      </c>
      <c r="X419" s="7" t="s">
        <v>46</v>
      </c>
      <c r="Y419" s="7" t="s">
        <v>46</v>
      </c>
      <c r="Z419" s="11">
        <v>44781</v>
      </c>
      <c r="AA419" s="16">
        <v>30000000</v>
      </c>
      <c r="AB419" s="17">
        <v>0</v>
      </c>
      <c r="AC419" s="18">
        <f t="shared" si="6"/>
        <v>30000000</v>
      </c>
      <c r="AD419" s="196" t="s">
        <v>60</v>
      </c>
      <c r="AE419" s="79" t="s">
        <v>60</v>
      </c>
      <c r="AF419" s="8" t="s">
        <v>1903</v>
      </c>
      <c r="AG419" s="12" t="s">
        <v>881</v>
      </c>
      <c r="AH419" s="12" t="s">
        <v>879</v>
      </c>
      <c r="AI419" s="30" t="s">
        <v>1904</v>
      </c>
    </row>
    <row r="420" spans="1:35" ht="15.75" x14ac:dyDescent="0.3">
      <c r="A420" s="7">
        <v>2021</v>
      </c>
      <c r="B420" s="7">
        <v>210</v>
      </c>
      <c r="C420" s="101" t="s">
        <v>35</v>
      </c>
      <c r="D420" s="15" t="s">
        <v>65</v>
      </c>
      <c r="E420" s="9" t="s">
        <v>66</v>
      </c>
      <c r="F420" s="8" t="s">
        <v>38</v>
      </c>
      <c r="G420" s="7" t="s">
        <v>39</v>
      </c>
      <c r="H420" s="8" t="s">
        <v>40</v>
      </c>
      <c r="I420" s="9" t="s">
        <v>1905</v>
      </c>
      <c r="J420" s="9" t="s">
        <v>1906</v>
      </c>
      <c r="K420" s="9" t="s">
        <v>1906</v>
      </c>
      <c r="L420" s="9" t="s">
        <v>1907</v>
      </c>
      <c r="M420" s="161">
        <v>1118541857</v>
      </c>
      <c r="N420" s="8" t="s">
        <v>118</v>
      </c>
      <c r="O420" s="10">
        <v>44281</v>
      </c>
      <c r="P420" s="7" t="s">
        <v>321</v>
      </c>
      <c r="Q420" s="10">
        <v>44293</v>
      </c>
      <c r="R420" s="10">
        <v>44445</v>
      </c>
      <c r="S420" s="11">
        <v>44321</v>
      </c>
      <c r="T420" s="11" t="s">
        <v>1908</v>
      </c>
      <c r="U420" s="78">
        <v>15814165</v>
      </c>
      <c r="V420" s="7" t="s">
        <v>46</v>
      </c>
      <c r="W420" s="7"/>
      <c r="X420" s="7" t="s">
        <v>46</v>
      </c>
      <c r="Y420" s="7" t="s">
        <v>46</v>
      </c>
      <c r="Z420" s="11">
        <v>44445</v>
      </c>
      <c r="AA420" s="16">
        <v>33500000</v>
      </c>
      <c r="AB420" s="17">
        <v>0</v>
      </c>
      <c r="AC420" s="18">
        <f t="shared" si="6"/>
        <v>33500000</v>
      </c>
      <c r="AD420" s="31" t="s">
        <v>48</v>
      </c>
      <c r="AE420" s="9" t="s">
        <v>48</v>
      </c>
      <c r="AF420" s="8" t="s">
        <v>1909</v>
      </c>
      <c r="AG420" s="12" t="s">
        <v>131</v>
      </c>
      <c r="AH420" s="12" t="s">
        <v>197</v>
      </c>
      <c r="AI420" s="30" t="s">
        <v>1910</v>
      </c>
    </row>
    <row r="421" spans="1:35" ht="15.75" x14ac:dyDescent="0.3">
      <c r="A421" s="7">
        <v>2022</v>
      </c>
      <c r="B421" s="7">
        <v>210</v>
      </c>
      <c r="C421" s="101" t="s">
        <v>35</v>
      </c>
      <c r="D421" s="15" t="s">
        <v>410</v>
      </c>
      <c r="E421" s="9" t="s">
        <v>656</v>
      </c>
      <c r="F421" s="8" t="s">
        <v>38</v>
      </c>
      <c r="G421" s="7" t="s">
        <v>39</v>
      </c>
      <c r="H421" s="8" t="s">
        <v>54</v>
      </c>
      <c r="I421" s="9" t="s">
        <v>1332</v>
      </c>
      <c r="J421" s="9" t="s">
        <v>1911</v>
      </c>
      <c r="K421" s="9" t="s">
        <v>1334</v>
      </c>
      <c r="L421" s="9" t="s">
        <v>1912</v>
      </c>
      <c r="M421" s="33">
        <v>79685883</v>
      </c>
      <c r="N421" s="8" t="s">
        <v>59</v>
      </c>
      <c r="O421" s="10">
        <v>44587</v>
      </c>
      <c r="P421" s="164">
        <v>8</v>
      </c>
      <c r="Q421" s="10">
        <v>44597</v>
      </c>
      <c r="R421" s="10">
        <v>44838</v>
      </c>
      <c r="S421" s="11" t="s">
        <v>46</v>
      </c>
      <c r="T421" s="11" t="s">
        <v>46</v>
      </c>
      <c r="U421" s="78" t="s">
        <v>46</v>
      </c>
      <c r="V421" s="7" t="s">
        <v>558</v>
      </c>
      <c r="W421" s="164" t="s">
        <v>559</v>
      </c>
      <c r="X421" s="7"/>
      <c r="Y421" s="7"/>
      <c r="Z421" s="11">
        <v>44956</v>
      </c>
      <c r="AA421" s="16">
        <v>34400000</v>
      </c>
      <c r="AB421" s="17">
        <v>12326667</v>
      </c>
      <c r="AC421" s="18">
        <f t="shared" si="6"/>
        <v>46726667</v>
      </c>
      <c r="AD421" s="196" t="s">
        <v>60</v>
      </c>
      <c r="AE421" s="79" t="s">
        <v>60</v>
      </c>
      <c r="AF421" s="8" t="s">
        <v>1913</v>
      </c>
      <c r="AG421" s="12" t="s">
        <v>266</v>
      </c>
      <c r="AH421" s="12" t="s">
        <v>264</v>
      </c>
      <c r="AI421" s="30" t="s">
        <v>1042</v>
      </c>
    </row>
    <row r="422" spans="1:35" ht="15.75" x14ac:dyDescent="0.3">
      <c r="A422" s="7">
        <v>2021</v>
      </c>
      <c r="B422" s="7">
        <v>211</v>
      </c>
      <c r="C422" s="101" t="s">
        <v>35</v>
      </c>
      <c r="D422" s="15" t="s">
        <v>1914</v>
      </c>
      <c r="E422" s="9" t="s">
        <v>1915</v>
      </c>
      <c r="F422" s="8" t="s">
        <v>38</v>
      </c>
      <c r="G422" s="7" t="s">
        <v>39</v>
      </c>
      <c r="H422" s="8" t="s">
        <v>40</v>
      </c>
      <c r="I422" s="9" t="s">
        <v>1916</v>
      </c>
      <c r="J422" s="9" t="s">
        <v>1917</v>
      </c>
      <c r="K422" s="9" t="s">
        <v>1917</v>
      </c>
      <c r="L422" s="9" t="s">
        <v>1918</v>
      </c>
      <c r="M422" s="161">
        <v>1010206931</v>
      </c>
      <c r="N422" s="8" t="s">
        <v>137</v>
      </c>
      <c r="O422" s="10">
        <v>44291</v>
      </c>
      <c r="P422" s="7" t="s">
        <v>321</v>
      </c>
      <c r="Q422" s="10">
        <v>44292</v>
      </c>
      <c r="R422" s="10">
        <v>44444</v>
      </c>
      <c r="S422" s="11" t="s">
        <v>46</v>
      </c>
      <c r="T422" s="11" t="s">
        <v>46</v>
      </c>
      <c r="U422" s="78" t="s">
        <v>46</v>
      </c>
      <c r="V422" s="7" t="s">
        <v>46</v>
      </c>
      <c r="W422" s="7"/>
      <c r="X422" s="7" t="s">
        <v>46</v>
      </c>
      <c r="Y422" s="7" t="s">
        <v>46</v>
      </c>
      <c r="Z422" s="11">
        <v>44444</v>
      </c>
      <c r="AA422" s="16">
        <v>25000000</v>
      </c>
      <c r="AB422" s="17">
        <v>0</v>
      </c>
      <c r="AC422" s="18">
        <f t="shared" si="6"/>
        <v>25000000</v>
      </c>
      <c r="AD422" s="31" t="s">
        <v>48</v>
      </c>
      <c r="AE422" s="9" t="s">
        <v>98</v>
      </c>
      <c r="AF422" s="8" t="s">
        <v>1919</v>
      </c>
      <c r="AG422" s="12" t="s">
        <v>1920</v>
      </c>
      <c r="AH422" s="12" t="s">
        <v>69</v>
      </c>
      <c r="AI422" s="30">
        <v>20215420002923</v>
      </c>
    </row>
    <row r="423" spans="1:35" ht="15.75" x14ac:dyDescent="0.3">
      <c r="A423" s="7">
        <v>2022</v>
      </c>
      <c r="B423" s="7">
        <v>211</v>
      </c>
      <c r="C423" s="101" t="s">
        <v>35</v>
      </c>
      <c r="D423" s="15" t="s">
        <v>1897</v>
      </c>
      <c r="E423" s="9" t="s">
        <v>1898</v>
      </c>
      <c r="F423" s="8" t="s">
        <v>38</v>
      </c>
      <c r="G423" s="7" t="s">
        <v>39</v>
      </c>
      <c r="H423" s="8" t="s">
        <v>54</v>
      </c>
      <c r="I423" s="9" t="s">
        <v>1899</v>
      </c>
      <c r="J423" s="9" t="s">
        <v>1921</v>
      </c>
      <c r="K423" s="9" t="s">
        <v>1901</v>
      </c>
      <c r="L423" s="9" t="s">
        <v>1733</v>
      </c>
      <c r="M423" s="33">
        <v>1099204694</v>
      </c>
      <c r="N423" s="8" t="s">
        <v>144</v>
      </c>
      <c r="O423" s="10">
        <v>44588</v>
      </c>
      <c r="P423" s="164">
        <v>6</v>
      </c>
      <c r="Q423" s="10">
        <v>44594</v>
      </c>
      <c r="R423" s="10">
        <v>44774</v>
      </c>
      <c r="S423" s="11" t="s">
        <v>46</v>
      </c>
      <c r="T423" s="11" t="s">
        <v>46</v>
      </c>
      <c r="U423" s="78" t="s">
        <v>46</v>
      </c>
      <c r="V423" s="7" t="s">
        <v>46</v>
      </c>
      <c r="W423" s="164">
        <v>6</v>
      </c>
      <c r="X423" s="7" t="s">
        <v>46</v>
      </c>
      <c r="Y423" s="7" t="s">
        <v>46</v>
      </c>
      <c r="Z423" s="11">
        <v>44774</v>
      </c>
      <c r="AA423" s="16">
        <v>30000000</v>
      </c>
      <c r="AB423" s="17">
        <v>0</v>
      </c>
      <c r="AC423" s="18">
        <f t="shared" si="6"/>
        <v>30000000</v>
      </c>
      <c r="AD423" s="196" t="s">
        <v>60</v>
      </c>
      <c r="AE423" s="79" t="s">
        <v>60</v>
      </c>
      <c r="AF423" s="8" t="s">
        <v>1903</v>
      </c>
      <c r="AG423" s="12" t="s">
        <v>881</v>
      </c>
      <c r="AH423" s="12" t="s">
        <v>879</v>
      </c>
      <c r="AI423" s="30" t="s">
        <v>1904</v>
      </c>
    </row>
    <row r="424" spans="1:35" ht="15.75" x14ac:dyDescent="0.3">
      <c r="A424" s="7">
        <v>2021</v>
      </c>
      <c r="B424" s="7">
        <v>212</v>
      </c>
      <c r="C424" s="101" t="s">
        <v>35</v>
      </c>
      <c r="D424" s="15" t="s">
        <v>65</v>
      </c>
      <c r="E424" s="9" t="s">
        <v>66</v>
      </c>
      <c r="F424" s="8" t="s">
        <v>38</v>
      </c>
      <c r="G424" s="7" t="s">
        <v>39</v>
      </c>
      <c r="H424" s="8" t="s">
        <v>40</v>
      </c>
      <c r="I424" s="9" t="s">
        <v>1922</v>
      </c>
      <c r="J424" s="9" t="s">
        <v>1923</v>
      </c>
      <c r="K424" s="9" t="s">
        <v>1923</v>
      </c>
      <c r="L424" s="9" t="s">
        <v>1392</v>
      </c>
      <c r="M424" s="161">
        <v>79230850</v>
      </c>
      <c r="N424" s="8" t="s">
        <v>165</v>
      </c>
      <c r="O424" s="10">
        <v>44293</v>
      </c>
      <c r="P424" s="7" t="s">
        <v>321</v>
      </c>
      <c r="Q424" s="10">
        <v>44295</v>
      </c>
      <c r="R424" s="10">
        <v>44447</v>
      </c>
      <c r="S424" s="11" t="s">
        <v>46</v>
      </c>
      <c r="T424" s="11" t="s">
        <v>46</v>
      </c>
      <c r="U424" s="78" t="s">
        <v>46</v>
      </c>
      <c r="V424" s="7" t="s">
        <v>46</v>
      </c>
      <c r="W424" s="7"/>
      <c r="X424" s="7" t="s">
        <v>46</v>
      </c>
      <c r="Y424" s="7" t="s">
        <v>46</v>
      </c>
      <c r="Z424" s="11">
        <v>44447</v>
      </c>
      <c r="AA424" s="16">
        <v>25000000</v>
      </c>
      <c r="AB424" s="17">
        <v>0</v>
      </c>
      <c r="AC424" s="18">
        <f t="shared" si="6"/>
        <v>25000000</v>
      </c>
      <c r="AD424" s="31" t="s">
        <v>48</v>
      </c>
      <c r="AE424" s="9" t="s">
        <v>98</v>
      </c>
      <c r="AF424" s="8" t="s">
        <v>1924</v>
      </c>
      <c r="AG424" s="12" t="s">
        <v>916</v>
      </c>
      <c r="AH424" s="12" t="s">
        <v>1925</v>
      </c>
      <c r="AI424" s="30">
        <v>20215420003103</v>
      </c>
    </row>
    <row r="425" spans="1:35" ht="15.75" x14ac:dyDescent="0.3">
      <c r="A425" s="7">
        <v>2022</v>
      </c>
      <c r="B425" s="7">
        <v>212</v>
      </c>
      <c r="C425" s="101" t="s">
        <v>35</v>
      </c>
      <c r="D425" s="15" t="s">
        <v>695</v>
      </c>
      <c r="E425" s="9" t="s">
        <v>696</v>
      </c>
      <c r="F425" s="8" t="s">
        <v>38</v>
      </c>
      <c r="G425" s="7" t="s">
        <v>39</v>
      </c>
      <c r="H425" s="8" t="s">
        <v>54</v>
      </c>
      <c r="I425" s="9" t="s">
        <v>1867</v>
      </c>
      <c r="J425" s="9" t="s">
        <v>1926</v>
      </c>
      <c r="K425" s="9" t="s">
        <v>1869</v>
      </c>
      <c r="L425" s="9" t="s">
        <v>1872</v>
      </c>
      <c r="M425" s="33">
        <v>40038030</v>
      </c>
      <c r="N425" s="8" t="s">
        <v>270</v>
      </c>
      <c r="O425" s="10">
        <v>44588</v>
      </c>
      <c r="P425" s="164">
        <v>6</v>
      </c>
      <c r="Q425" s="10">
        <v>44596</v>
      </c>
      <c r="R425" s="10">
        <v>44776</v>
      </c>
      <c r="S425" s="11">
        <v>44669</v>
      </c>
      <c r="T425" s="11" t="s">
        <v>741</v>
      </c>
      <c r="U425" s="78">
        <v>52421045</v>
      </c>
      <c r="V425" s="7" t="s">
        <v>46</v>
      </c>
      <c r="W425" s="164">
        <v>6</v>
      </c>
      <c r="X425" s="7" t="s">
        <v>46</v>
      </c>
      <c r="Y425" s="7" t="s">
        <v>46</v>
      </c>
      <c r="Z425" s="11">
        <v>44776</v>
      </c>
      <c r="AA425" s="16">
        <v>33000000</v>
      </c>
      <c r="AB425" s="17">
        <v>0</v>
      </c>
      <c r="AC425" s="18">
        <f t="shared" si="6"/>
        <v>33000000</v>
      </c>
      <c r="AD425" s="31" t="s">
        <v>48</v>
      </c>
      <c r="AE425" s="79" t="s">
        <v>87</v>
      </c>
      <c r="AF425" s="8" t="s">
        <v>1871</v>
      </c>
      <c r="AG425" s="12" t="s">
        <v>701</v>
      </c>
      <c r="AH425" s="12" t="s">
        <v>1872</v>
      </c>
      <c r="AI425" s="30" t="s">
        <v>1873</v>
      </c>
    </row>
    <row r="426" spans="1:35" ht="15.75" x14ac:dyDescent="0.3">
      <c r="A426" s="7">
        <v>2021</v>
      </c>
      <c r="B426" s="7">
        <v>213</v>
      </c>
      <c r="C426" s="101" t="s">
        <v>35</v>
      </c>
      <c r="D426" s="15" t="s">
        <v>886</v>
      </c>
      <c r="E426" s="9" t="s">
        <v>887</v>
      </c>
      <c r="F426" s="8" t="s">
        <v>38</v>
      </c>
      <c r="G426" s="7" t="s">
        <v>39</v>
      </c>
      <c r="H426" s="8" t="s">
        <v>40</v>
      </c>
      <c r="I426" s="9" t="s">
        <v>1927</v>
      </c>
      <c r="J426" s="9" t="s">
        <v>1928</v>
      </c>
      <c r="K426" s="9" t="s">
        <v>1928</v>
      </c>
      <c r="L426" s="9" t="s">
        <v>1929</v>
      </c>
      <c r="M426" s="161">
        <v>1026289682</v>
      </c>
      <c r="N426" s="8" t="s">
        <v>165</v>
      </c>
      <c r="O426" s="10">
        <v>44301</v>
      </c>
      <c r="P426" s="7" t="s">
        <v>1930</v>
      </c>
      <c r="Q426" s="10">
        <v>44307</v>
      </c>
      <c r="R426" s="10">
        <v>44550</v>
      </c>
      <c r="S426" s="11" t="s">
        <v>46</v>
      </c>
      <c r="T426" s="11" t="s">
        <v>46</v>
      </c>
      <c r="U426" s="78" t="s">
        <v>46</v>
      </c>
      <c r="V426" s="7" t="s">
        <v>46</v>
      </c>
      <c r="W426" s="7"/>
      <c r="X426" s="7" t="s">
        <v>46</v>
      </c>
      <c r="Y426" s="7" t="s">
        <v>46</v>
      </c>
      <c r="Z426" s="11">
        <v>44550</v>
      </c>
      <c r="AA426" s="16">
        <v>34960000</v>
      </c>
      <c r="AB426" s="17">
        <v>0</v>
      </c>
      <c r="AC426" s="18">
        <f t="shared" si="6"/>
        <v>34960000</v>
      </c>
      <c r="AD426" s="31" t="s">
        <v>48</v>
      </c>
      <c r="AE426" s="9" t="s">
        <v>98</v>
      </c>
      <c r="AF426" s="8" t="s">
        <v>1931</v>
      </c>
      <c r="AG426" s="12" t="s">
        <v>1568</v>
      </c>
      <c r="AH426" s="12" t="s">
        <v>1566</v>
      </c>
      <c r="AI426" s="30">
        <v>20215420003103</v>
      </c>
    </row>
    <row r="427" spans="1:35" ht="15.75" x14ac:dyDescent="0.3">
      <c r="A427" s="7">
        <v>2022</v>
      </c>
      <c r="B427" s="7">
        <v>213</v>
      </c>
      <c r="C427" s="101" t="s">
        <v>35</v>
      </c>
      <c r="D427" s="15" t="s">
        <v>1932</v>
      </c>
      <c r="E427" s="9" t="s">
        <v>1933</v>
      </c>
      <c r="F427" s="8" t="s">
        <v>38</v>
      </c>
      <c r="G427" s="7" t="s">
        <v>39</v>
      </c>
      <c r="H427" s="8" t="s">
        <v>54</v>
      </c>
      <c r="I427" s="9" t="s">
        <v>1934</v>
      </c>
      <c r="J427" s="9" t="s">
        <v>1935</v>
      </c>
      <c r="K427" s="9" t="s">
        <v>1936</v>
      </c>
      <c r="L427" s="9" t="s">
        <v>1937</v>
      </c>
      <c r="M427" s="33">
        <v>80113110</v>
      </c>
      <c r="N427" s="8" t="s">
        <v>445</v>
      </c>
      <c r="O427" s="10">
        <v>44589</v>
      </c>
      <c r="P427" s="164">
        <v>6</v>
      </c>
      <c r="Q427" s="10">
        <v>44594</v>
      </c>
      <c r="R427" s="10">
        <v>44774</v>
      </c>
      <c r="S427" s="11" t="s">
        <v>46</v>
      </c>
      <c r="T427" s="11" t="s">
        <v>46</v>
      </c>
      <c r="U427" s="78" t="s">
        <v>46</v>
      </c>
      <c r="V427" s="7" t="s">
        <v>46</v>
      </c>
      <c r="W427" s="164">
        <v>6</v>
      </c>
      <c r="X427" s="7" t="s">
        <v>46</v>
      </c>
      <c r="Y427" s="7" t="s">
        <v>46</v>
      </c>
      <c r="Z427" s="11">
        <v>44774</v>
      </c>
      <c r="AA427" s="16">
        <v>16278120</v>
      </c>
      <c r="AB427" s="17">
        <v>0</v>
      </c>
      <c r="AC427" s="18">
        <f t="shared" si="6"/>
        <v>16278120</v>
      </c>
      <c r="AD427" s="196" t="s">
        <v>60</v>
      </c>
      <c r="AE427" s="79" t="s">
        <v>60</v>
      </c>
      <c r="AF427" s="8" t="s">
        <v>1938</v>
      </c>
      <c r="AG427" s="12" t="s">
        <v>655</v>
      </c>
      <c r="AH427" s="12" t="s">
        <v>1699</v>
      </c>
      <c r="AI427" s="30" t="s">
        <v>1700</v>
      </c>
    </row>
    <row r="428" spans="1:35" ht="15.75" x14ac:dyDescent="0.3">
      <c r="A428" s="7">
        <v>2021</v>
      </c>
      <c r="B428" s="7">
        <v>214</v>
      </c>
      <c r="C428" s="101" t="s">
        <v>35</v>
      </c>
      <c r="D428" s="15" t="s">
        <v>886</v>
      </c>
      <c r="E428" s="9" t="s">
        <v>887</v>
      </c>
      <c r="F428" s="8" t="s">
        <v>38</v>
      </c>
      <c r="G428" s="7" t="s">
        <v>39</v>
      </c>
      <c r="H428" s="8" t="s">
        <v>40</v>
      </c>
      <c r="I428" s="9" t="s">
        <v>1927</v>
      </c>
      <c r="J428" s="9" t="s">
        <v>1939</v>
      </c>
      <c r="K428" s="9" t="s">
        <v>1939</v>
      </c>
      <c r="L428" s="9" t="s">
        <v>1940</v>
      </c>
      <c r="M428" s="161">
        <v>1063175670</v>
      </c>
      <c r="N428" s="8" t="s">
        <v>165</v>
      </c>
      <c r="O428" s="10">
        <v>44307</v>
      </c>
      <c r="P428" s="7" t="s">
        <v>321</v>
      </c>
      <c r="Q428" s="10">
        <v>44314</v>
      </c>
      <c r="R428" s="10">
        <v>44466</v>
      </c>
      <c r="S428" s="11" t="s">
        <v>46</v>
      </c>
      <c r="T428" s="11" t="s">
        <v>46</v>
      </c>
      <c r="U428" s="78" t="s">
        <v>46</v>
      </c>
      <c r="V428" s="7" t="s">
        <v>1704</v>
      </c>
      <c r="W428" s="7"/>
      <c r="X428" s="7" t="s">
        <v>46</v>
      </c>
      <c r="Y428" s="7" t="s">
        <v>46</v>
      </c>
      <c r="Z428" s="11">
        <v>44542</v>
      </c>
      <c r="AA428" s="16">
        <v>21850000</v>
      </c>
      <c r="AB428" s="17">
        <v>10925000</v>
      </c>
      <c r="AC428" s="18">
        <f t="shared" si="6"/>
        <v>32775000</v>
      </c>
      <c r="AD428" s="31" t="s">
        <v>48</v>
      </c>
      <c r="AE428" s="9" t="s">
        <v>98</v>
      </c>
      <c r="AF428" s="8" t="s">
        <v>1941</v>
      </c>
      <c r="AG428" s="12" t="s">
        <v>1568</v>
      </c>
      <c r="AH428" s="12" t="s">
        <v>1566</v>
      </c>
      <c r="AI428" s="30">
        <v>20215420003353</v>
      </c>
    </row>
    <row r="429" spans="1:35" ht="15.75" x14ac:dyDescent="0.3">
      <c r="A429" s="7">
        <v>2022</v>
      </c>
      <c r="B429" s="7">
        <v>214</v>
      </c>
      <c r="C429" s="101" t="s">
        <v>35</v>
      </c>
      <c r="D429" s="15" t="s">
        <v>91</v>
      </c>
      <c r="E429" s="9" t="s">
        <v>66</v>
      </c>
      <c r="F429" s="8" t="s">
        <v>38</v>
      </c>
      <c r="G429" s="7" t="s">
        <v>39</v>
      </c>
      <c r="H429" s="8" t="s">
        <v>54</v>
      </c>
      <c r="I429" s="9" t="s">
        <v>1464</v>
      </c>
      <c r="J429" s="9" t="s">
        <v>1942</v>
      </c>
      <c r="K429" s="9" t="s">
        <v>1943</v>
      </c>
      <c r="L429" s="9" t="s">
        <v>1944</v>
      </c>
      <c r="M429" s="33">
        <v>1023954151</v>
      </c>
      <c r="N429" s="8" t="s">
        <v>170</v>
      </c>
      <c r="O429" s="10">
        <v>44589</v>
      </c>
      <c r="P429" s="164">
        <v>4</v>
      </c>
      <c r="Q429" s="10">
        <v>44595</v>
      </c>
      <c r="R429" s="10">
        <v>44714</v>
      </c>
      <c r="S429" s="11" t="s">
        <v>46</v>
      </c>
      <c r="T429" s="11" t="s">
        <v>46</v>
      </c>
      <c r="U429" s="78" t="s">
        <v>46</v>
      </c>
      <c r="V429" s="7" t="s">
        <v>1945</v>
      </c>
      <c r="W429" s="164" t="s">
        <v>1946</v>
      </c>
      <c r="X429" s="7" t="s">
        <v>46</v>
      </c>
      <c r="Y429" s="7" t="s">
        <v>46</v>
      </c>
      <c r="Z429" s="11">
        <v>44775</v>
      </c>
      <c r="AA429" s="16">
        <v>9600000</v>
      </c>
      <c r="AB429" s="17">
        <v>4800000</v>
      </c>
      <c r="AC429" s="18">
        <f t="shared" si="6"/>
        <v>14400000</v>
      </c>
      <c r="AD429" s="196" t="s">
        <v>60</v>
      </c>
      <c r="AE429" s="79" t="s">
        <v>60</v>
      </c>
      <c r="AF429" s="8" t="s">
        <v>1947</v>
      </c>
      <c r="AG429" s="12" t="s">
        <v>100</v>
      </c>
      <c r="AH429" s="12" t="s">
        <v>101</v>
      </c>
      <c r="AI429" s="30" t="s">
        <v>102</v>
      </c>
    </row>
    <row r="430" spans="1:35" ht="15.75" x14ac:dyDescent="0.3">
      <c r="A430" s="7">
        <v>2021</v>
      </c>
      <c r="B430" s="7">
        <v>215</v>
      </c>
      <c r="C430" s="101" t="s">
        <v>35</v>
      </c>
      <c r="D430" s="15" t="s">
        <v>65</v>
      </c>
      <c r="E430" s="9" t="s">
        <v>66</v>
      </c>
      <c r="F430" s="8" t="s">
        <v>38</v>
      </c>
      <c r="G430" s="7" t="s">
        <v>39</v>
      </c>
      <c r="H430" s="8" t="s">
        <v>40</v>
      </c>
      <c r="I430" s="9" t="s">
        <v>1948</v>
      </c>
      <c r="J430" s="9" t="s">
        <v>1949</v>
      </c>
      <c r="K430" s="9" t="s">
        <v>1949</v>
      </c>
      <c r="L430" s="9" t="s">
        <v>1950</v>
      </c>
      <c r="M430" s="161">
        <v>1018454325</v>
      </c>
      <c r="N430" s="8" t="s">
        <v>70</v>
      </c>
      <c r="O430" s="10">
        <v>44293</v>
      </c>
      <c r="P430" s="7" t="s">
        <v>321</v>
      </c>
      <c r="Q430" s="10">
        <v>44298</v>
      </c>
      <c r="R430" s="10">
        <v>44450</v>
      </c>
      <c r="S430" s="11" t="s">
        <v>46</v>
      </c>
      <c r="T430" s="11" t="s">
        <v>46</v>
      </c>
      <c r="U430" s="78" t="s">
        <v>46</v>
      </c>
      <c r="V430" s="7" t="s">
        <v>46</v>
      </c>
      <c r="W430" s="7"/>
      <c r="X430" s="7" t="s">
        <v>46</v>
      </c>
      <c r="Y430" s="7" t="s">
        <v>46</v>
      </c>
      <c r="Z430" s="11">
        <v>44450</v>
      </c>
      <c r="AA430" s="16">
        <v>27500000</v>
      </c>
      <c r="AB430" s="17">
        <v>0</v>
      </c>
      <c r="AC430" s="18">
        <f t="shared" si="6"/>
        <v>27500000</v>
      </c>
      <c r="AD430" s="31" t="s">
        <v>48</v>
      </c>
      <c r="AE430" s="9" t="s">
        <v>98</v>
      </c>
      <c r="AF430" s="8" t="s">
        <v>1951</v>
      </c>
      <c r="AG430" s="12" t="s">
        <v>315</v>
      </c>
      <c r="AH430" s="12" t="s">
        <v>75</v>
      </c>
      <c r="AI430" s="30">
        <v>20215420005783</v>
      </c>
    </row>
    <row r="431" spans="1:35" ht="15.75" x14ac:dyDescent="0.3">
      <c r="A431" s="7">
        <v>2022</v>
      </c>
      <c r="B431" s="7">
        <v>215</v>
      </c>
      <c r="C431" s="101" t="s">
        <v>35</v>
      </c>
      <c r="D431" s="15" t="s">
        <v>91</v>
      </c>
      <c r="E431" s="9" t="s">
        <v>66</v>
      </c>
      <c r="F431" s="8" t="s">
        <v>38</v>
      </c>
      <c r="G431" s="7" t="s">
        <v>39</v>
      </c>
      <c r="H431" s="8" t="s">
        <v>54</v>
      </c>
      <c r="I431" s="9" t="s">
        <v>1464</v>
      </c>
      <c r="J431" s="9" t="s">
        <v>1952</v>
      </c>
      <c r="K431" s="9" t="s">
        <v>1943</v>
      </c>
      <c r="L431" s="9" t="s">
        <v>1953</v>
      </c>
      <c r="M431" s="33">
        <v>1000575536</v>
      </c>
      <c r="N431" s="8" t="s">
        <v>170</v>
      </c>
      <c r="O431" s="10">
        <v>44595</v>
      </c>
      <c r="P431" s="164">
        <v>8</v>
      </c>
      <c r="Q431" s="10">
        <v>44597</v>
      </c>
      <c r="R431" s="10">
        <v>44838</v>
      </c>
      <c r="S431" s="11" t="s">
        <v>46</v>
      </c>
      <c r="T431" s="11" t="s">
        <v>46</v>
      </c>
      <c r="U431" s="78" t="s">
        <v>46</v>
      </c>
      <c r="V431" s="7" t="s">
        <v>558</v>
      </c>
      <c r="W431" s="164" t="s">
        <v>559</v>
      </c>
      <c r="X431" s="7"/>
      <c r="Y431" s="7"/>
      <c r="Z431" s="11">
        <v>44925</v>
      </c>
      <c r="AA431" s="16">
        <v>19200000</v>
      </c>
      <c r="AB431" s="17">
        <v>6960000</v>
      </c>
      <c r="AC431" s="18">
        <f t="shared" si="6"/>
        <v>26160000</v>
      </c>
      <c r="AD431" s="196" t="s">
        <v>60</v>
      </c>
      <c r="AE431" s="79" t="s">
        <v>60</v>
      </c>
      <c r="AF431" s="8" t="s">
        <v>1947</v>
      </c>
      <c r="AG431" s="12" t="s">
        <v>100</v>
      </c>
      <c r="AH431" s="12" t="s">
        <v>101</v>
      </c>
      <c r="AI431" s="30" t="s">
        <v>102</v>
      </c>
    </row>
    <row r="432" spans="1:35" ht="15.75" x14ac:dyDescent="0.3">
      <c r="A432" s="7">
        <v>2021</v>
      </c>
      <c r="B432" s="7">
        <v>216</v>
      </c>
      <c r="C432" s="101" t="s">
        <v>35</v>
      </c>
      <c r="D432" s="15" t="s">
        <v>65</v>
      </c>
      <c r="E432" s="9" t="s">
        <v>66</v>
      </c>
      <c r="F432" s="8" t="s">
        <v>38</v>
      </c>
      <c r="G432" s="7" t="s">
        <v>39</v>
      </c>
      <c r="H432" s="8" t="s">
        <v>40</v>
      </c>
      <c r="I432" s="9" t="s">
        <v>1954</v>
      </c>
      <c r="J432" s="9" t="s">
        <v>1955</v>
      </c>
      <c r="K432" s="9" t="s">
        <v>1955</v>
      </c>
      <c r="L432" s="9" t="s">
        <v>156</v>
      </c>
      <c r="M432" s="161">
        <v>1070585045</v>
      </c>
      <c r="N432" s="8" t="s">
        <v>70</v>
      </c>
      <c r="O432" s="10">
        <v>44293</v>
      </c>
      <c r="P432" s="7" t="s">
        <v>321</v>
      </c>
      <c r="Q432" s="10">
        <v>44298</v>
      </c>
      <c r="R432" s="10">
        <v>44450</v>
      </c>
      <c r="S432" s="11" t="s">
        <v>46</v>
      </c>
      <c r="T432" s="11" t="s">
        <v>46</v>
      </c>
      <c r="U432" s="78" t="s">
        <v>46</v>
      </c>
      <c r="V432" s="7" t="s">
        <v>46</v>
      </c>
      <c r="W432" s="7"/>
      <c r="X432" s="7" t="s">
        <v>46</v>
      </c>
      <c r="Y432" s="7" t="s">
        <v>46</v>
      </c>
      <c r="Z432" s="11">
        <v>44450</v>
      </c>
      <c r="AA432" s="16">
        <v>27500000</v>
      </c>
      <c r="AB432" s="17">
        <v>0</v>
      </c>
      <c r="AC432" s="18">
        <f t="shared" si="6"/>
        <v>27500000</v>
      </c>
      <c r="AD432" s="31" t="s">
        <v>48</v>
      </c>
      <c r="AE432" s="9" t="s">
        <v>98</v>
      </c>
      <c r="AF432" s="8" t="s">
        <v>1956</v>
      </c>
      <c r="AG432" s="12" t="s">
        <v>160</v>
      </c>
      <c r="AH432" s="12" t="s">
        <v>90</v>
      </c>
      <c r="AI432" s="30">
        <v>20215420003103</v>
      </c>
    </row>
    <row r="433" spans="1:35" ht="15.75" x14ac:dyDescent="0.3">
      <c r="A433" s="7">
        <v>2022</v>
      </c>
      <c r="B433" s="7">
        <v>216</v>
      </c>
      <c r="C433" s="101" t="s">
        <v>35</v>
      </c>
      <c r="D433" s="15" t="s">
        <v>91</v>
      </c>
      <c r="E433" s="9" t="s">
        <v>66</v>
      </c>
      <c r="F433" s="8" t="s">
        <v>38</v>
      </c>
      <c r="G433" s="7" t="s">
        <v>39</v>
      </c>
      <c r="H433" s="8" t="s">
        <v>54</v>
      </c>
      <c r="I433" s="9" t="s">
        <v>1464</v>
      </c>
      <c r="J433" s="9" t="s">
        <v>1957</v>
      </c>
      <c r="K433" s="9" t="s">
        <v>1943</v>
      </c>
      <c r="L433" s="9" t="s">
        <v>1958</v>
      </c>
      <c r="M433" s="33">
        <v>51723531</v>
      </c>
      <c r="N433" s="8" t="s">
        <v>170</v>
      </c>
      <c r="O433" s="10">
        <v>44588</v>
      </c>
      <c r="P433" s="164">
        <v>6</v>
      </c>
      <c r="Q433" s="10">
        <v>44595</v>
      </c>
      <c r="R433" s="10">
        <v>44775</v>
      </c>
      <c r="S433" s="11" t="s">
        <v>46</v>
      </c>
      <c r="T433" s="11" t="s">
        <v>46</v>
      </c>
      <c r="U433" s="78" t="s">
        <v>46</v>
      </c>
      <c r="V433" s="7" t="s">
        <v>46</v>
      </c>
      <c r="W433" s="164">
        <v>6</v>
      </c>
      <c r="X433" s="7" t="s">
        <v>46</v>
      </c>
      <c r="Y433" s="7" t="s">
        <v>46</v>
      </c>
      <c r="Z433" s="11">
        <v>44775</v>
      </c>
      <c r="AA433" s="16">
        <v>14400000</v>
      </c>
      <c r="AB433" s="17">
        <v>0</v>
      </c>
      <c r="AC433" s="18">
        <f t="shared" si="6"/>
        <v>14400000</v>
      </c>
      <c r="AD433" s="196" t="s">
        <v>60</v>
      </c>
      <c r="AE433" s="79" t="s">
        <v>60</v>
      </c>
      <c r="AF433" s="8" t="s">
        <v>1947</v>
      </c>
      <c r="AG433" s="12" t="s">
        <v>100</v>
      </c>
      <c r="AH433" s="12" t="s">
        <v>101</v>
      </c>
      <c r="AI433" s="30" t="s">
        <v>102</v>
      </c>
    </row>
    <row r="434" spans="1:35" ht="15.75" x14ac:dyDescent="0.3">
      <c r="A434" s="7">
        <v>2021</v>
      </c>
      <c r="B434" s="7">
        <v>217</v>
      </c>
      <c r="C434" s="101" t="s">
        <v>35</v>
      </c>
      <c r="D434" s="15" t="s">
        <v>65</v>
      </c>
      <c r="E434" s="9" t="s">
        <v>66</v>
      </c>
      <c r="F434" s="8" t="s">
        <v>38</v>
      </c>
      <c r="G434" s="7" t="s">
        <v>39</v>
      </c>
      <c r="H434" s="8" t="s">
        <v>40</v>
      </c>
      <c r="I434" s="9" t="s">
        <v>551</v>
      </c>
      <c r="J434" s="9" t="s">
        <v>1959</v>
      </c>
      <c r="K434" s="9" t="s">
        <v>1959</v>
      </c>
      <c r="L434" s="9" t="s">
        <v>1960</v>
      </c>
      <c r="M434" s="161">
        <v>1082859875</v>
      </c>
      <c r="N434" s="8" t="s">
        <v>59</v>
      </c>
      <c r="O434" s="10">
        <v>44294</v>
      </c>
      <c r="P434" s="7" t="s">
        <v>321</v>
      </c>
      <c r="Q434" s="10">
        <v>44298</v>
      </c>
      <c r="R434" s="10">
        <v>44450</v>
      </c>
      <c r="S434" s="11" t="s">
        <v>46</v>
      </c>
      <c r="T434" s="11" t="s">
        <v>46</v>
      </c>
      <c r="U434" s="78" t="s">
        <v>46</v>
      </c>
      <c r="V434" s="7" t="s">
        <v>46</v>
      </c>
      <c r="W434" s="7"/>
      <c r="X434" s="7" t="s">
        <v>46</v>
      </c>
      <c r="Y434" s="7" t="s">
        <v>46</v>
      </c>
      <c r="Z434" s="11">
        <v>44450</v>
      </c>
      <c r="AA434" s="16">
        <v>27500000</v>
      </c>
      <c r="AB434" s="17">
        <v>0</v>
      </c>
      <c r="AC434" s="18">
        <f t="shared" si="6"/>
        <v>27500000</v>
      </c>
      <c r="AD434" s="31" t="s">
        <v>48</v>
      </c>
      <c r="AE434" s="9" t="s">
        <v>98</v>
      </c>
      <c r="AF434" s="8" t="s">
        <v>1961</v>
      </c>
      <c r="AG434" s="12" t="s">
        <v>432</v>
      </c>
      <c r="AH434" s="12" t="s">
        <v>433</v>
      </c>
      <c r="AI434" s="30">
        <v>20215420004423</v>
      </c>
    </row>
    <row r="435" spans="1:35" ht="15.75" x14ac:dyDescent="0.3">
      <c r="A435" s="7">
        <v>2022</v>
      </c>
      <c r="B435" s="7">
        <v>217</v>
      </c>
      <c r="C435" s="101" t="s">
        <v>35</v>
      </c>
      <c r="D435" s="15" t="s">
        <v>91</v>
      </c>
      <c r="E435" s="9" t="s">
        <v>66</v>
      </c>
      <c r="F435" s="8" t="s">
        <v>38</v>
      </c>
      <c r="G435" s="7" t="s">
        <v>39</v>
      </c>
      <c r="H435" s="8" t="s">
        <v>54</v>
      </c>
      <c r="I435" s="9" t="s">
        <v>1464</v>
      </c>
      <c r="J435" s="9" t="s">
        <v>1962</v>
      </c>
      <c r="K435" s="9" t="s">
        <v>1943</v>
      </c>
      <c r="L435" s="9" t="s">
        <v>761</v>
      </c>
      <c r="M435" s="33">
        <v>32643042</v>
      </c>
      <c r="N435" s="8" t="s">
        <v>170</v>
      </c>
      <c r="O435" s="10">
        <v>44588</v>
      </c>
      <c r="P435" s="164">
        <v>6</v>
      </c>
      <c r="Q435" s="10">
        <v>44599</v>
      </c>
      <c r="R435" s="10">
        <v>44779</v>
      </c>
      <c r="S435" s="11">
        <v>44705</v>
      </c>
      <c r="T435" s="11" t="s">
        <v>760</v>
      </c>
      <c r="U435" s="78">
        <v>1010082825</v>
      </c>
      <c r="V435" s="7" t="s">
        <v>46</v>
      </c>
      <c r="W435" s="164">
        <v>6</v>
      </c>
      <c r="X435" s="7" t="s">
        <v>46</v>
      </c>
      <c r="Y435" s="7" t="s">
        <v>46</v>
      </c>
      <c r="Z435" s="11">
        <v>44779</v>
      </c>
      <c r="AA435" s="16">
        <v>14400000</v>
      </c>
      <c r="AB435" s="17">
        <v>0</v>
      </c>
      <c r="AC435" s="18">
        <f t="shared" si="6"/>
        <v>14400000</v>
      </c>
      <c r="AD435" s="196" t="s">
        <v>60</v>
      </c>
      <c r="AE435" s="79" t="s">
        <v>60</v>
      </c>
      <c r="AF435" s="8" t="s">
        <v>1947</v>
      </c>
      <c r="AG435" s="12" t="s">
        <v>100</v>
      </c>
      <c r="AH435" s="12" t="s">
        <v>101</v>
      </c>
      <c r="AI435" s="30" t="s">
        <v>102</v>
      </c>
    </row>
    <row r="436" spans="1:35" ht="15.75" x14ac:dyDescent="0.3">
      <c r="A436" s="7">
        <v>2021</v>
      </c>
      <c r="B436" s="7">
        <v>218</v>
      </c>
      <c r="C436" s="101" t="s">
        <v>35</v>
      </c>
      <c r="D436" s="15" t="s">
        <v>65</v>
      </c>
      <c r="E436" s="9" t="s">
        <v>66</v>
      </c>
      <c r="F436" s="8" t="s">
        <v>38</v>
      </c>
      <c r="G436" s="7" t="s">
        <v>39</v>
      </c>
      <c r="H436" s="8" t="s">
        <v>40</v>
      </c>
      <c r="I436" s="9" t="s">
        <v>1336</v>
      </c>
      <c r="J436" s="9" t="s">
        <v>1963</v>
      </c>
      <c r="K436" s="9" t="s">
        <v>1963</v>
      </c>
      <c r="L436" s="9" t="s">
        <v>1593</v>
      </c>
      <c r="M436" s="161">
        <v>13509148</v>
      </c>
      <c r="N436" s="8" t="s">
        <v>250</v>
      </c>
      <c r="O436" s="10">
        <v>44292</v>
      </c>
      <c r="P436" s="7" t="s">
        <v>1964</v>
      </c>
      <c r="Q436" s="10">
        <v>44293</v>
      </c>
      <c r="R436" s="10">
        <v>44562</v>
      </c>
      <c r="S436" s="11" t="s">
        <v>46</v>
      </c>
      <c r="T436" s="11" t="s">
        <v>46</v>
      </c>
      <c r="U436" s="78" t="s">
        <v>46</v>
      </c>
      <c r="V436" s="7" t="s">
        <v>46</v>
      </c>
      <c r="W436" s="7"/>
      <c r="X436" s="7" t="s">
        <v>46</v>
      </c>
      <c r="Y436" s="7" t="s">
        <v>46</v>
      </c>
      <c r="Z436" s="11">
        <v>44562</v>
      </c>
      <c r="AA436" s="16">
        <v>48399992</v>
      </c>
      <c r="AB436" s="17">
        <v>0</v>
      </c>
      <c r="AC436" s="18">
        <f t="shared" si="6"/>
        <v>48399992</v>
      </c>
      <c r="AD436" s="31" t="s">
        <v>48</v>
      </c>
      <c r="AE436" s="9" t="s">
        <v>98</v>
      </c>
      <c r="AF436" s="8" t="s">
        <v>1965</v>
      </c>
      <c r="AG436" s="12" t="s">
        <v>803</v>
      </c>
      <c r="AH436" s="12" t="s">
        <v>1283</v>
      </c>
      <c r="AI436" s="30">
        <v>20215420002893</v>
      </c>
    </row>
    <row r="437" spans="1:35" ht="15.75" x14ac:dyDescent="0.3">
      <c r="A437" s="7">
        <v>2022</v>
      </c>
      <c r="B437" s="7">
        <v>218</v>
      </c>
      <c r="C437" s="101" t="s">
        <v>35</v>
      </c>
      <c r="D437" s="15" t="s">
        <v>91</v>
      </c>
      <c r="E437" s="9" t="s">
        <v>66</v>
      </c>
      <c r="F437" s="8" t="s">
        <v>38</v>
      </c>
      <c r="G437" s="7" t="s">
        <v>39</v>
      </c>
      <c r="H437" s="8" t="s">
        <v>54</v>
      </c>
      <c r="I437" s="9" t="s">
        <v>1464</v>
      </c>
      <c r="J437" s="9" t="s">
        <v>1966</v>
      </c>
      <c r="K437" s="9" t="s">
        <v>1943</v>
      </c>
      <c r="L437" s="9" t="s">
        <v>1967</v>
      </c>
      <c r="M437" s="33">
        <v>80126954</v>
      </c>
      <c r="N437" s="8" t="s">
        <v>170</v>
      </c>
      <c r="O437" s="10">
        <v>44588</v>
      </c>
      <c r="P437" s="164">
        <v>6</v>
      </c>
      <c r="Q437" s="10">
        <v>44595</v>
      </c>
      <c r="R437" s="10">
        <v>44775</v>
      </c>
      <c r="S437" s="11" t="s">
        <v>46</v>
      </c>
      <c r="T437" s="11" t="s">
        <v>46</v>
      </c>
      <c r="U437" s="78" t="s">
        <v>46</v>
      </c>
      <c r="V437" s="7" t="s">
        <v>46</v>
      </c>
      <c r="W437" s="164">
        <v>6</v>
      </c>
      <c r="X437" s="7" t="s">
        <v>46</v>
      </c>
      <c r="Y437" s="7" t="s">
        <v>46</v>
      </c>
      <c r="Z437" s="11">
        <v>44775</v>
      </c>
      <c r="AA437" s="16">
        <v>14400000</v>
      </c>
      <c r="AB437" s="17">
        <v>0</v>
      </c>
      <c r="AC437" s="18">
        <f t="shared" si="6"/>
        <v>14400000</v>
      </c>
      <c r="AD437" s="31" t="s">
        <v>48</v>
      </c>
      <c r="AE437" s="79" t="s">
        <v>98</v>
      </c>
      <c r="AF437" s="8" t="s">
        <v>1947</v>
      </c>
      <c r="AG437" s="12" t="s">
        <v>100</v>
      </c>
      <c r="AH437" s="12" t="s">
        <v>101</v>
      </c>
      <c r="AI437" s="30" t="s">
        <v>102</v>
      </c>
    </row>
    <row r="438" spans="1:35" ht="15.75" x14ac:dyDescent="0.3">
      <c r="A438" s="7">
        <v>2021</v>
      </c>
      <c r="B438" s="7">
        <v>219</v>
      </c>
      <c r="C438" s="101" t="s">
        <v>35</v>
      </c>
      <c r="D438" s="15" t="s">
        <v>392</v>
      </c>
      <c r="E438" s="9" t="s">
        <v>393</v>
      </c>
      <c r="F438" s="8" t="s">
        <v>38</v>
      </c>
      <c r="G438" s="7" t="s">
        <v>39</v>
      </c>
      <c r="H438" s="8" t="s">
        <v>40</v>
      </c>
      <c r="I438" s="9" t="s">
        <v>1659</v>
      </c>
      <c r="J438" s="9" t="s">
        <v>1968</v>
      </c>
      <c r="K438" s="9" t="s">
        <v>1968</v>
      </c>
      <c r="L438" s="9" t="s">
        <v>1969</v>
      </c>
      <c r="M438" s="161">
        <v>1075212550</v>
      </c>
      <c r="N438" s="8" t="s">
        <v>137</v>
      </c>
      <c r="O438" s="10">
        <v>44293</v>
      </c>
      <c r="P438" s="7" t="s">
        <v>321</v>
      </c>
      <c r="Q438" s="10">
        <v>44295</v>
      </c>
      <c r="R438" s="10">
        <v>44447</v>
      </c>
      <c r="S438" s="11" t="s">
        <v>46</v>
      </c>
      <c r="T438" s="11" t="s">
        <v>46</v>
      </c>
      <c r="U438" s="78" t="s">
        <v>46</v>
      </c>
      <c r="V438" s="7" t="s">
        <v>46</v>
      </c>
      <c r="W438" s="7"/>
      <c r="X438" s="7" t="s">
        <v>46</v>
      </c>
      <c r="Y438" s="7" t="s">
        <v>46</v>
      </c>
      <c r="Z438" s="11">
        <v>44447</v>
      </c>
      <c r="AA438" s="16">
        <v>21000000</v>
      </c>
      <c r="AB438" s="17">
        <v>0</v>
      </c>
      <c r="AC438" s="18">
        <f t="shared" si="6"/>
        <v>21000000</v>
      </c>
      <c r="AD438" s="31" t="s">
        <v>1535</v>
      </c>
      <c r="AE438" s="9" t="s">
        <v>48</v>
      </c>
      <c r="AF438" s="8" t="s">
        <v>1970</v>
      </c>
      <c r="AG438" s="12" t="s">
        <v>365</v>
      </c>
      <c r="AH438" s="12" t="s">
        <v>979</v>
      </c>
      <c r="AI438" s="30" t="s">
        <v>46</v>
      </c>
    </row>
    <row r="439" spans="1:35" ht="15.75" x14ac:dyDescent="0.3">
      <c r="A439" s="7">
        <v>2022</v>
      </c>
      <c r="B439" s="7">
        <v>219</v>
      </c>
      <c r="C439" s="101" t="s">
        <v>35</v>
      </c>
      <c r="D439" s="15" t="s">
        <v>1971</v>
      </c>
      <c r="E439" s="9" t="s">
        <v>1972</v>
      </c>
      <c r="F439" s="8" t="s">
        <v>38</v>
      </c>
      <c r="G439" s="7" t="s">
        <v>39</v>
      </c>
      <c r="H439" s="8" t="s">
        <v>54</v>
      </c>
      <c r="I439" s="9" t="s">
        <v>1973</v>
      </c>
      <c r="J439" s="9" t="s">
        <v>1974</v>
      </c>
      <c r="K439" s="9" t="s">
        <v>1975</v>
      </c>
      <c r="L439" s="9" t="s">
        <v>1976</v>
      </c>
      <c r="M439" s="33">
        <v>1023960371</v>
      </c>
      <c r="N439" s="8" t="s">
        <v>345</v>
      </c>
      <c r="O439" s="10">
        <v>44588</v>
      </c>
      <c r="P439" s="164">
        <v>6</v>
      </c>
      <c r="Q439" s="10">
        <v>44671</v>
      </c>
      <c r="R439" s="10">
        <v>44853</v>
      </c>
      <c r="S439" s="11">
        <v>44671</v>
      </c>
      <c r="T439" s="11" t="s">
        <v>1614</v>
      </c>
      <c r="U439" s="78">
        <v>1022417721</v>
      </c>
      <c r="V439" s="7"/>
      <c r="W439" s="164">
        <v>6</v>
      </c>
      <c r="X439" s="7" t="s">
        <v>46</v>
      </c>
      <c r="Y439" s="7" t="s">
        <v>46</v>
      </c>
      <c r="Z439" s="11">
        <v>44853</v>
      </c>
      <c r="AA439" s="16">
        <v>23400000</v>
      </c>
      <c r="AB439" s="17"/>
      <c r="AC439" s="18">
        <f t="shared" si="6"/>
        <v>23400000</v>
      </c>
      <c r="AD439" s="31" t="s">
        <v>48</v>
      </c>
      <c r="AE439" s="79" t="s">
        <v>98</v>
      </c>
      <c r="AF439" s="8" t="s">
        <v>1977</v>
      </c>
      <c r="AG439" s="12" t="s">
        <v>62</v>
      </c>
      <c r="AH439" s="12" t="s">
        <v>63</v>
      </c>
      <c r="AI439" s="30" t="s">
        <v>64</v>
      </c>
    </row>
    <row r="440" spans="1:35" ht="15.75" x14ac:dyDescent="0.3">
      <c r="A440" s="7">
        <v>2021</v>
      </c>
      <c r="B440" s="7">
        <v>220</v>
      </c>
      <c r="C440" s="101" t="s">
        <v>35</v>
      </c>
      <c r="D440" s="15" t="s">
        <v>826</v>
      </c>
      <c r="E440" s="9" t="s">
        <v>1978</v>
      </c>
      <c r="F440" s="8" t="s">
        <v>38</v>
      </c>
      <c r="G440" s="7" t="s">
        <v>39</v>
      </c>
      <c r="H440" s="8" t="s">
        <v>40</v>
      </c>
      <c r="I440" s="9" t="s">
        <v>1979</v>
      </c>
      <c r="J440" s="9" t="s">
        <v>1980</v>
      </c>
      <c r="K440" s="9" t="s">
        <v>1980</v>
      </c>
      <c r="L440" s="9" t="s">
        <v>1981</v>
      </c>
      <c r="M440" s="161">
        <v>1013617405</v>
      </c>
      <c r="N440" s="8" t="s">
        <v>118</v>
      </c>
      <c r="O440" s="10">
        <v>44292</v>
      </c>
      <c r="P440" s="7" t="s">
        <v>321</v>
      </c>
      <c r="Q440" s="10">
        <v>44294</v>
      </c>
      <c r="R440" s="10">
        <v>44446</v>
      </c>
      <c r="S440" s="11" t="s">
        <v>46</v>
      </c>
      <c r="T440" s="11" t="s">
        <v>46</v>
      </c>
      <c r="U440" s="78" t="s">
        <v>46</v>
      </c>
      <c r="V440" s="7" t="s">
        <v>46</v>
      </c>
      <c r="W440" s="7"/>
      <c r="X440" s="7" t="s">
        <v>46</v>
      </c>
      <c r="Y440" s="7" t="s">
        <v>46</v>
      </c>
      <c r="Z440" s="11">
        <v>44446</v>
      </c>
      <c r="AA440" s="16">
        <v>18000000</v>
      </c>
      <c r="AB440" s="17">
        <v>0</v>
      </c>
      <c r="AC440" s="18">
        <f t="shared" si="6"/>
        <v>18000000</v>
      </c>
      <c r="AD440" s="31" t="s">
        <v>48</v>
      </c>
      <c r="AE440" s="9" t="s">
        <v>98</v>
      </c>
      <c r="AF440" s="8" t="s">
        <v>1982</v>
      </c>
      <c r="AG440" s="12" t="s">
        <v>655</v>
      </c>
      <c r="AH440" s="12" t="s">
        <v>832</v>
      </c>
      <c r="AI440" s="30">
        <v>20215420002913</v>
      </c>
    </row>
    <row r="441" spans="1:35" ht="15.75" x14ac:dyDescent="0.3">
      <c r="A441" s="7">
        <v>2022</v>
      </c>
      <c r="B441" s="7">
        <v>220</v>
      </c>
      <c r="C441" s="101" t="s">
        <v>35</v>
      </c>
      <c r="D441" s="15" t="s">
        <v>1971</v>
      </c>
      <c r="E441" s="9" t="s">
        <v>1972</v>
      </c>
      <c r="F441" s="8" t="s">
        <v>38</v>
      </c>
      <c r="G441" s="7" t="s">
        <v>39</v>
      </c>
      <c r="H441" s="8" t="s">
        <v>54</v>
      </c>
      <c r="I441" s="9" t="s">
        <v>1973</v>
      </c>
      <c r="J441" s="9" t="s">
        <v>1983</v>
      </c>
      <c r="K441" s="9" t="s">
        <v>1975</v>
      </c>
      <c r="L441" s="9" t="s">
        <v>1984</v>
      </c>
      <c r="M441" s="33">
        <v>1036394374</v>
      </c>
      <c r="N441" s="8" t="s">
        <v>345</v>
      </c>
      <c r="O441" s="10">
        <v>44588</v>
      </c>
      <c r="P441" s="164">
        <v>8</v>
      </c>
      <c r="Q441" s="10">
        <v>44594</v>
      </c>
      <c r="R441" s="10">
        <v>44835</v>
      </c>
      <c r="S441" s="11">
        <v>44903</v>
      </c>
      <c r="T441" s="11" t="s">
        <v>1985</v>
      </c>
      <c r="U441" s="78">
        <v>52903759</v>
      </c>
      <c r="V441" s="7" t="s">
        <v>1986</v>
      </c>
      <c r="W441" s="164" t="s">
        <v>1987</v>
      </c>
      <c r="X441" s="7"/>
      <c r="Y441" s="7"/>
      <c r="Z441" s="11">
        <v>44925</v>
      </c>
      <c r="AA441" s="16">
        <v>31200000</v>
      </c>
      <c r="AB441" s="17">
        <v>11570000</v>
      </c>
      <c r="AC441" s="18">
        <f t="shared" si="6"/>
        <v>42770000</v>
      </c>
      <c r="AD441" s="31" t="s">
        <v>48</v>
      </c>
      <c r="AE441" s="79" t="s">
        <v>87</v>
      </c>
      <c r="AF441" s="8" t="s">
        <v>1977</v>
      </c>
      <c r="AG441" s="12" t="s">
        <v>62</v>
      </c>
      <c r="AH441" s="12" t="s">
        <v>63</v>
      </c>
      <c r="AI441" s="30" t="s">
        <v>64</v>
      </c>
    </row>
    <row r="442" spans="1:35" ht="15.75" x14ac:dyDescent="0.3">
      <c r="A442" s="7">
        <v>2021</v>
      </c>
      <c r="B442" s="7">
        <v>221</v>
      </c>
      <c r="C442" s="101" t="s">
        <v>35</v>
      </c>
      <c r="D442" s="15" t="s">
        <v>65</v>
      </c>
      <c r="E442" s="9" t="s">
        <v>66</v>
      </c>
      <c r="F442" s="8" t="s">
        <v>38</v>
      </c>
      <c r="G442" s="7" t="s">
        <v>39</v>
      </c>
      <c r="H442" s="8" t="s">
        <v>40</v>
      </c>
      <c r="I442" s="9" t="s">
        <v>535</v>
      </c>
      <c r="J442" s="9" t="s">
        <v>1988</v>
      </c>
      <c r="K442" s="9" t="s">
        <v>1988</v>
      </c>
      <c r="L442" s="9" t="s">
        <v>589</v>
      </c>
      <c r="M442" s="161">
        <v>52161441</v>
      </c>
      <c r="N442" s="8" t="s">
        <v>137</v>
      </c>
      <c r="O442" s="10">
        <v>44293</v>
      </c>
      <c r="P442" s="7" t="s">
        <v>1964</v>
      </c>
      <c r="Q442" s="10">
        <v>44293</v>
      </c>
      <c r="R442" s="10">
        <v>44575</v>
      </c>
      <c r="S442" s="11" t="s">
        <v>46</v>
      </c>
      <c r="T442" s="11" t="s">
        <v>46</v>
      </c>
      <c r="U442" s="78" t="s">
        <v>46</v>
      </c>
      <c r="V442" s="7" t="s">
        <v>139</v>
      </c>
      <c r="W442" s="7"/>
      <c r="X442" s="7" t="s">
        <v>46</v>
      </c>
      <c r="Y442" s="7" t="s">
        <v>46</v>
      </c>
      <c r="Z442" s="11">
        <v>44575</v>
      </c>
      <c r="AA442" s="16">
        <v>21120000</v>
      </c>
      <c r="AB442" s="17">
        <v>1120000</v>
      </c>
      <c r="AC442" s="18">
        <f t="shared" si="6"/>
        <v>22240000</v>
      </c>
      <c r="AD442" s="31" t="s">
        <v>48</v>
      </c>
      <c r="AE442" s="9" t="s">
        <v>98</v>
      </c>
      <c r="AF442" s="8" t="s">
        <v>1989</v>
      </c>
      <c r="AG442" s="12" t="s">
        <v>432</v>
      </c>
      <c r="AH442" s="12" t="s">
        <v>433</v>
      </c>
      <c r="AI442" s="30">
        <v>20215420004423</v>
      </c>
    </row>
    <row r="443" spans="1:35" ht="15.75" x14ac:dyDescent="0.3">
      <c r="A443" s="7">
        <v>2022</v>
      </c>
      <c r="B443" s="7">
        <v>221</v>
      </c>
      <c r="C443" s="101" t="s">
        <v>35</v>
      </c>
      <c r="D443" s="15" t="s">
        <v>91</v>
      </c>
      <c r="E443" s="9" t="s">
        <v>66</v>
      </c>
      <c r="F443" s="8" t="s">
        <v>38</v>
      </c>
      <c r="G443" s="7" t="s">
        <v>39</v>
      </c>
      <c r="H443" s="8" t="s">
        <v>54</v>
      </c>
      <c r="I443" s="9" t="s">
        <v>1990</v>
      </c>
      <c r="J443" s="9" t="s">
        <v>1991</v>
      </c>
      <c r="K443" s="9" t="s">
        <v>1992</v>
      </c>
      <c r="L443" s="9" t="s">
        <v>1993</v>
      </c>
      <c r="M443" s="33">
        <v>1013688683</v>
      </c>
      <c r="N443" s="8" t="s">
        <v>1994</v>
      </c>
      <c r="O443" s="10">
        <v>44588</v>
      </c>
      <c r="P443" s="164">
        <v>6</v>
      </c>
      <c r="Q443" s="10">
        <v>44593</v>
      </c>
      <c r="R443" s="10">
        <v>44773</v>
      </c>
      <c r="S443" s="11" t="s">
        <v>46</v>
      </c>
      <c r="T443" s="11" t="s">
        <v>46</v>
      </c>
      <c r="U443" s="78" t="s">
        <v>46</v>
      </c>
      <c r="V443" s="7" t="s">
        <v>46</v>
      </c>
      <c r="W443" s="164">
        <v>6</v>
      </c>
      <c r="X443" s="7" t="s">
        <v>46</v>
      </c>
      <c r="Y443" s="7" t="s">
        <v>46</v>
      </c>
      <c r="Z443" s="11">
        <v>44773</v>
      </c>
      <c r="AA443" s="16">
        <v>24102000</v>
      </c>
      <c r="AB443" s="17">
        <v>0</v>
      </c>
      <c r="AC443" s="18">
        <f t="shared" si="6"/>
        <v>24102000</v>
      </c>
      <c r="AD443" s="196" t="s">
        <v>60</v>
      </c>
      <c r="AE443" s="79" t="s">
        <v>60</v>
      </c>
      <c r="AF443" s="8" t="s">
        <v>1995</v>
      </c>
      <c r="AG443" s="12" t="s">
        <v>277</v>
      </c>
      <c r="AH443" s="12" t="s">
        <v>483</v>
      </c>
      <c r="AI443" s="30" t="s">
        <v>616</v>
      </c>
    </row>
    <row r="444" spans="1:35" ht="15.75" x14ac:dyDescent="0.3">
      <c r="A444" s="7">
        <v>2021</v>
      </c>
      <c r="B444" s="7">
        <v>222</v>
      </c>
      <c r="C444" s="101" t="s">
        <v>35</v>
      </c>
      <c r="D444" s="15" t="s">
        <v>65</v>
      </c>
      <c r="E444" s="9" t="s">
        <v>66</v>
      </c>
      <c r="F444" s="8" t="s">
        <v>38</v>
      </c>
      <c r="G444" s="7" t="s">
        <v>39</v>
      </c>
      <c r="H444" s="8" t="s">
        <v>40</v>
      </c>
      <c r="I444" s="9" t="s">
        <v>1120</v>
      </c>
      <c r="J444" s="9" t="s">
        <v>1996</v>
      </c>
      <c r="K444" s="9" t="s">
        <v>1996</v>
      </c>
      <c r="L444" s="9" t="s">
        <v>1309</v>
      </c>
      <c r="M444" s="161">
        <v>51600104</v>
      </c>
      <c r="N444" s="8" t="s">
        <v>59</v>
      </c>
      <c r="O444" s="10">
        <v>44294</v>
      </c>
      <c r="P444" s="7" t="s">
        <v>321</v>
      </c>
      <c r="Q444" s="10">
        <v>44300</v>
      </c>
      <c r="R444" s="10">
        <v>44452</v>
      </c>
      <c r="S444" s="11" t="s">
        <v>46</v>
      </c>
      <c r="T444" s="11" t="s">
        <v>46</v>
      </c>
      <c r="U444" s="78" t="s">
        <v>46</v>
      </c>
      <c r="V444" s="7" t="s">
        <v>46</v>
      </c>
      <c r="W444" s="7"/>
      <c r="X444" s="7" t="s">
        <v>46</v>
      </c>
      <c r="Y444" s="7" t="s">
        <v>46</v>
      </c>
      <c r="Z444" s="11">
        <v>44452</v>
      </c>
      <c r="AA444" s="16">
        <v>12500000</v>
      </c>
      <c r="AB444" s="17">
        <v>0</v>
      </c>
      <c r="AC444" s="18">
        <f t="shared" si="6"/>
        <v>12500000</v>
      </c>
      <c r="AD444" s="31" t="s">
        <v>48</v>
      </c>
      <c r="AE444" s="9" t="s">
        <v>98</v>
      </c>
      <c r="AF444" s="8" t="s">
        <v>1997</v>
      </c>
      <c r="AG444" s="12" t="s">
        <v>564</v>
      </c>
      <c r="AH444" s="12" t="s">
        <v>69</v>
      </c>
      <c r="AI444" s="30">
        <v>20215420003103</v>
      </c>
    </row>
    <row r="445" spans="1:35" ht="15.75" x14ac:dyDescent="0.3">
      <c r="A445" s="7">
        <v>2022</v>
      </c>
      <c r="B445" s="7">
        <v>222</v>
      </c>
      <c r="C445" s="101" t="s">
        <v>35</v>
      </c>
      <c r="D445" s="15" t="s">
        <v>91</v>
      </c>
      <c r="E445" s="9" t="s">
        <v>66</v>
      </c>
      <c r="F445" s="8" t="s">
        <v>38</v>
      </c>
      <c r="G445" s="7" t="s">
        <v>39</v>
      </c>
      <c r="H445" s="8" t="s">
        <v>54</v>
      </c>
      <c r="I445" s="9" t="s">
        <v>1998</v>
      </c>
      <c r="J445" s="9" t="s">
        <v>1999</v>
      </c>
      <c r="K445" s="9" t="s">
        <v>2000</v>
      </c>
      <c r="L445" s="9" t="s">
        <v>2001</v>
      </c>
      <c r="M445" s="33">
        <v>1010208060</v>
      </c>
      <c r="N445" s="8" t="s">
        <v>299</v>
      </c>
      <c r="O445" s="10">
        <v>44588</v>
      </c>
      <c r="P445" s="164">
        <v>8</v>
      </c>
      <c r="Q445" s="10">
        <v>44594</v>
      </c>
      <c r="R445" s="10">
        <v>44835</v>
      </c>
      <c r="S445" s="11" t="s">
        <v>46</v>
      </c>
      <c r="T445" s="11" t="s">
        <v>46</v>
      </c>
      <c r="U445" s="78" t="s">
        <v>46</v>
      </c>
      <c r="V445" s="7" t="s">
        <v>2002</v>
      </c>
      <c r="W445" s="164" t="s">
        <v>1611</v>
      </c>
      <c r="X445" s="7"/>
      <c r="Y445" s="7"/>
      <c r="Z445" s="11">
        <v>44956</v>
      </c>
      <c r="AA445" s="16">
        <v>36112000</v>
      </c>
      <c r="AB445" s="17">
        <f>13391533+4514000</f>
        <v>17905533</v>
      </c>
      <c r="AC445" s="18">
        <f t="shared" si="6"/>
        <v>54017533</v>
      </c>
      <c r="AD445" s="196" t="s">
        <v>60</v>
      </c>
      <c r="AE445" s="79" t="s">
        <v>60</v>
      </c>
      <c r="AF445" s="8" t="s">
        <v>2003</v>
      </c>
      <c r="AG445" s="12" t="s">
        <v>564</v>
      </c>
      <c r="AH445" s="12" t="s">
        <v>161</v>
      </c>
      <c r="AI445" s="30" t="s">
        <v>162</v>
      </c>
    </row>
    <row r="446" spans="1:35" ht="15.75" x14ac:dyDescent="0.3">
      <c r="A446" s="7">
        <v>2021</v>
      </c>
      <c r="B446" s="7">
        <v>223</v>
      </c>
      <c r="C446" s="101" t="s">
        <v>35</v>
      </c>
      <c r="D446" s="15" t="s">
        <v>65</v>
      </c>
      <c r="E446" s="9" t="s">
        <v>66</v>
      </c>
      <c r="F446" s="8" t="s">
        <v>38</v>
      </c>
      <c r="G446" s="7" t="s">
        <v>39</v>
      </c>
      <c r="H446" s="8" t="s">
        <v>40</v>
      </c>
      <c r="I446" s="9" t="s">
        <v>2004</v>
      </c>
      <c r="J446" s="9" t="s">
        <v>2005</v>
      </c>
      <c r="K446" s="9" t="s">
        <v>2005</v>
      </c>
      <c r="L446" s="9" t="s">
        <v>2006</v>
      </c>
      <c r="M446" s="161">
        <v>80767245</v>
      </c>
      <c r="N446" s="8" t="s">
        <v>137</v>
      </c>
      <c r="O446" s="10">
        <v>44293</v>
      </c>
      <c r="P446" s="7" t="s">
        <v>321</v>
      </c>
      <c r="Q446" s="10">
        <v>44294</v>
      </c>
      <c r="R446" s="10">
        <v>44446</v>
      </c>
      <c r="S446" s="11" t="s">
        <v>46</v>
      </c>
      <c r="T446" s="11" t="s">
        <v>46</v>
      </c>
      <c r="U446" s="78" t="s">
        <v>46</v>
      </c>
      <c r="V446" s="7" t="s">
        <v>46</v>
      </c>
      <c r="W446" s="7"/>
      <c r="X446" s="7" t="s">
        <v>46</v>
      </c>
      <c r="Y446" s="7" t="s">
        <v>46</v>
      </c>
      <c r="Z446" s="11">
        <v>44446</v>
      </c>
      <c r="AA446" s="16">
        <v>19500000</v>
      </c>
      <c r="AB446" s="17">
        <v>0</v>
      </c>
      <c r="AC446" s="18">
        <f t="shared" si="6"/>
        <v>19500000</v>
      </c>
      <c r="AD446" s="31" t="s">
        <v>48</v>
      </c>
      <c r="AE446" s="9" t="s">
        <v>48</v>
      </c>
      <c r="AF446" s="8" t="s">
        <v>2007</v>
      </c>
      <c r="AG446" s="12" t="s">
        <v>286</v>
      </c>
      <c r="AH446" s="12" t="s">
        <v>979</v>
      </c>
      <c r="AI446" s="30">
        <v>20215420002873</v>
      </c>
    </row>
    <row r="447" spans="1:35" ht="15.75" x14ac:dyDescent="0.3">
      <c r="A447" s="7">
        <v>2022</v>
      </c>
      <c r="B447" s="7">
        <v>223</v>
      </c>
      <c r="C447" s="101" t="s">
        <v>35</v>
      </c>
      <c r="D447" s="15" t="s">
        <v>91</v>
      </c>
      <c r="E447" s="9" t="s">
        <v>66</v>
      </c>
      <c r="F447" s="8" t="s">
        <v>38</v>
      </c>
      <c r="G447" s="7" t="s">
        <v>39</v>
      </c>
      <c r="H447" s="8" t="s">
        <v>54</v>
      </c>
      <c r="I447" s="9" t="s">
        <v>1830</v>
      </c>
      <c r="J447" s="9" t="s">
        <v>2008</v>
      </c>
      <c r="K447" s="9" t="s">
        <v>2009</v>
      </c>
      <c r="L447" s="9" t="s">
        <v>2010</v>
      </c>
      <c r="M447" s="33">
        <v>16284289</v>
      </c>
      <c r="N447" s="8" t="s">
        <v>299</v>
      </c>
      <c r="O447" s="10">
        <v>44588</v>
      </c>
      <c r="P447" s="164">
        <v>8</v>
      </c>
      <c r="Q447" s="10">
        <v>44599</v>
      </c>
      <c r="R447" s="10">
        <v>44840</v>
      </c>
      <c r="S447" s="11" t="s">
        <v>46</v>
      </c>
      <c r="T447" s="11" t="s">
        <v>46</v>
      </c>
      <c r="U447" s="78" t="s">
        <v>46</v>
      </c>
      <c r="V447" s="7" t="s">
        <v>2011</v>
      </c>
      <c r="W447" s="164" t="s">
        <v>2012</v>
      </c>
      <c r="X447" s="7"/>
      <c r="Y447" s="7"/>
      <c r="Z447" s="11">
        <v>44956</v>
      </c>
      <c r="AA447" s="16">
        <v>44000000</v>
      </c>
      <c r="AB447" s="17">
        <f>15400000+5500000</f>
        <v>20900000</v>
      </c>
      <c r="AC447" s="18">
        <f t="shared" si="6"/>
        <v>64900000</v>
      </c>
      <c r="AD447" s="31" t="s">
        <v>48</v>
      </c>
      <c r="AE447" s="79" t="s">
        <v>98</v>
      </c>
      <c r="AF447" s="8" t="s">
        <v>2013</v>
      </c>
      <c r="AG447" s="12" t="s">
        <v>1835</v>
      </c>
      <c r="AH447" s="12" t="s">
        <v>101</v>
      </c>
      <c r="AI447" s="30" t="s">
        <v>102</v>
      </c>
    </row>
    <row r="448" spans="1:35" ht="15.75" x14ac:dyDescent="0.3">
      <c r="A448" s="7">
        <v>2021</v>
      </c>
      <c r="B448" s="7">
        <v>224</v>
      </c>
      <c r="C448" s="101" t="s">
        <v>35</v>
      </c>
      <c r="D448" s="15" t="s">
        <v>36</v>
      </c>
      <c r="E448" s="9" t="s">
        <v>37</v>
      </c>
      <c r="F448" s="8" t="s">
        <v>38</v>
      </c>
      <c r="G448" s="7" t="s">
        <v>39</v>
      </c>
      <c r="H448" s="8" t="s">
        <v>40</v>
      </c>
      <c r="I448" s="9" t="s">
        <v>1470</v>
      </c>
      <c r="J448" s="9" t="s">
        <v>2014</v>
      </c>
      <c r="K448" s="9" t="s">
        <v>2014</v>
      </c>
      <c r="L448" s="9" t="s">
        <v>2015</v>
      </c>
      <c r="M448" s="161">
        <v>1012441340</v>
      </c>
      <c r="N448" s="8" t="s">
        <v>165</v>
      </c>
      <c r="O448" s="10">
        <v>44294</v>
      </c>
      <c r="P448" s="7" t="s">
        <v>1930</v>
      </c>
      <c r="Q448" s="10">
        <v>44298</v>
      </c>
      <c r="R448" s="10">
        <v>44558</v>
      </c>
      <c r="S448" s="11" t="s">
        <v>46</v>
      </c>
      <c r="T448" s="11" t="s">
        <v>46</v>
      </c>
      <c r="U448" s="78" t="s">
        <v>46</v>
      </c>
      <c r="V448" s="7" t="s">
        <v>46</v>
      </c>
      <c r="W448" s="7"/>
      <c r="X448" s="7" t="s">
        <v>46</v>
      </c>
      <c r="Y448" s="7" t="s">
        <v>46</v>
      </c>
      <c r="Z448" s="11">
        <v>44558</v>
      </c>
      <c r="AA448" s="16">
        <v>20800000</v>
      </c>
      <c r="AB448" s="17">
        <v>0</v>
      </c>
      <c r="AC448" s="18">
        <f t="shared" si="6"/>
        <v>20800000</v>
      </c>
      <c r="AD448" s="31" t="s">
        <v>48</v>
      </c>
      <c r="AE448" s="9" t="s">
        <v>98</v>
      </c>
      <c r="AF448" s="8" t="s">
        <v>2016</v>
      </c>
      <c r="AG448" s="12" t="s">
        <v>50</v>
      </c>
      <c r="AH448" s="12" t="s">
        <v>214</v>
      </c>
      <c r="AI448" s="30">
        <v>20215420003353</v>
      </c>
    </row>
    <row r="449" spans="1:35" ht="15.75" x14ac:dyDescent="0.3">
      <c r="A449" s="7">
        <v>2022</v>
      </c>
      <c r="B449" s="7">
        <v>224</v>
      </c>
      <c r="C449" s="101" t="s">
        <v>35</v>
      </c>
      <c r="D449" s="15" t="s">
        <v>91</v>
      </c>
      <c r="E449" s="9" t="s">
        <v>66</v>
      </c>
      <c r="F449" s="8" t="s">
        <v>38</v>
      </c>
      <c r="G449" s="7" t="s">
        <v>39</v>
      </c>
      <c r="H449" s="8" t="s">
        <v>54</v>
      </c>
      <c r="I449" s="9" t="s">
        <v>2017</v>
      </c>
      <c r="J449" s="9" t="s">
        <v>2018</v>
      </c>
      <c r="K449" s="9" t="s">
        <v>2019</v>
      </c>
      <c r="L449" s="9" t="s">
        <v>1130</v>
      </c>
      <c r="M449" s="33">
        <v>1015431632</v>
      </c>
      <c r="N449" s="8" t="s">
        <v>345</v>
      </c>
      <c r="O449" s="10">
        <v>44588</v>
      </c>
      <c r="P449" s="164">
        <v>8</v>
      </c>
      <c r="Q449" s="10">
        <v>44596</v>
      </c>
      <c r="R449" s="10">
        <v>44837</v>
      </c>
      <c r="S449" s="11" t="s">
        <v>46</v>
      </c>
      <c r="T449" s="11" t="s">
        <v>46</v>
      </c>
      <c r="U449" s="78" t="s">
        <v>46</v>
      </c>
      <c r="V449" s="7" t="s">
        <v>1271</v>
      </c>
      <c r="W449" s="164" t="s">
        <v>706</v>
      </c>
      <c r="X449" s="7"/>
      <c r="Y449" s="7"/>
      <c r="Z449" s="11">
        <v>44956</v>
      </c>
      <c r="AA449" s="16">
        <v>41376000</v>
      </c>
      <c r="AB449" s="17">
        <f>14998800+5172000</f>
        <v>20170800</v>
      </c>
      <c r="AC449" s="18">
        <f t="shared" si="6"/>
        <v>61546800</v>
      </c>
      <c r="AD449" s="196" t="s">
        <v>60</v>
      </c>
      <c r="AE449" s="79" t="s">
        <v>60</v>
      </c>
      <c r="AF449" s="8" t="s">
        <v>2020</v>
      </c>
      <c r="AG449" s="12" t="s">
        <v>330</v>
      </c>
      <c r="AH449" s="12" t="s">
        <v>523</v>
      </c>
      <c r="AI449" s="30" t="s">
        <v>524</v>
      </c>
    </row>
    <row r="450" spans="1:35" ht="15.75" x14ac:dyDescent="0.3">
      <c r="A450" s="7">
        <v>2021</v>
      </c>
      <c r="B450" s="7">
        <v>225</v>
      </c>
      <c r="C450" s="101" t="s">
        <v>35</v>
      </c>
      <c r="D450" s="15" t="s">
        <v>65</v>
      </c>
      <c r="E450" s="9" t="s">
        <v>66</v>
      </c>
      <c r="F450" s="8" t="s">
        <v>38</v>
      </c>
      <c r="G450" s="7" t="s">
        <v>39</v>
      </c>
      <c r="H450" s="8" t="s">
        <v>40</v>
      </c>
      <c r="I450" s="9" t="s">
        <v>2021</v>
      </c>
      <c r="J450" s="9" t="s">
        <v>2022</v>
      </c>
      <c r="K450" s="9" t="s">
        <v>2022</v>
      </c>
      <c r="L450" s="9" t="s">
        <v>903</v>
      </c>
      <c r="M450" s="161">
        <v>1010230309</v>
      </c>
      <c r="N450" s="8" t="s">
        <v>137</v>
      </c>
      <c r="O450" s="10">
        <v>44299</v>
      </c>
      <c r="P450" s="7" t="s">
        <v>321</v>
      </c>
      <c r="Q450" s="10">
        <v>44300</v>
      </c>
      <c r="R450" s="10">
        <v>44452</v>
      </c>
      <c r="S450" s="11" t="s">
        <v>46</v>
      </c>
      <c r="T450" s="11" t="s">
        <v>46</v>
      </c>
      <c r="U450" s="78" t="s">
        <v>46</v>
      </c>
      <c r="V450" s="7" t="s">
        <v>46</v>
      </c>
      <c r="W450" s="7"/>
      <c r="X450" s="7" t="s">
        <v>46</v>
      </c>
      <c r="Y450" s="7" t="s">
        <v>46</v>
      </c>
      <c r="Z450" s="11">
        <v>44452</v>
      </c>
      <c r="AA450" s="16">
        <v>21805000</v>
      </c>
      <c r="AB450" s="17">
        <v>0</v>
      </c>
      <c r="AC450" s="18">
        <f t="shared" ref="AC450:AC513" si="7">+AA450+AB450</f>
        <v>21805000</v>
      </c>
      <c r="AD450" s="31" t="s">
        <v>48</v>
      </c>
      <c r="AE450" s="9" t="s">
        <v>98</v>
      </c>
      <c r="AF450" s="8" t="s">
        <v>2023</v>
      </c>
      <c r="AG450" s="12" t="s">
        <v>1753</v>
      </c>
      <c r="AH450" s="12" t="s">
        <v>1751</v>
      </c>
      <c r="AI450" s="30">
        <v>20215420003103</v>
      </c>
    </row>
    <row r="451" spans="1:35" ht="15.75" x14ac:dyDescent="0.3">
      <c r="A451" s="7">
        <v>2022</v>
      </c>
      <c r="B451" s="7">
        <v>225</v>
      </c>
      <c r="C451" s="101" t="s">
        <v>35</v>
      </c>
      <c r="D451" s="15" t="s">
        <v>91</v>
      </c>
      <c r="E451" s="9" t="s">
        <v>66</v>
      </c>
      <c r="F451" s="8" t="s">
        <v>38</v>
      </c>
      <c r="G451" s="7" t="s">
        <v>39</v>
      </c>
      <c r="H451" s="8" t="s">
        <v>54</v>
      </c>
      <c r="I451" s="9" t="s">
        <v>2017</v>
      </c>
      <c r="J451" s="9" t="s">
        <v>2024</v>
      </c>
      <c r="K451" s="9" t="s">
        <v>2019</v>
      </c>
      <c r="L451" s="9" t="s">
        <v>523</v>
      </c>
      <c r="M451" s="33">
        <v>80203447</v>
      </c>
      <c r="N451" s="8" t="s">
        <v>345</v>
      </c>
      <c r="O451" s="10">
        <v>44588</v>
      </c>
      <c r="P451" s="164">
        <v>8</v>
      </c>
      <c r="Q451" s="10">
        <v>44596</v>
      </c>
      <c r="R451" s="10">
        <v>44837</v>
      </c>
      <c r="S451" s="11" t="s">
        <v>2025</v>
      </c>
      <c r="T451" s="11" t="s">
        <v>2026</v>
      </c>
      <c r="U451" s="78" t="s">
        <v>2027</v>
      </c>
      <c r="V451" s="7" t="s">
        <v>1271</v>
      </c>
      <c r="W451" s="164" t="s">
        <v>706</v>
      </c>
      <c r="X451" s="7"/>
      <c r="Y451" s="7"/>
      <c r="Z451" s="11">
        <v>44956</v>
      </c>
      <c r="AA451" s="16">
        <v>41376000</v>
      </c>
      <c r="AB451" s="17">
        <f>14998800+5172000</f>
        <v>20170800</v>
      </c>
      <c r="AC451" s="18">
        <f t="shared" si="7"/>
        <v>61546800</v>
      </c>
      <c r="AD451" s="31" t="s">
        <v>48</v>
      </c>
      <c r="AE451" s="79" t="s">
        <v>98</v>
      </c>
      <c r="AF451" s="8" t="s">
        <v>2020</v>
      </c>
      <c r="AG451" s="12" t="s">
        <v>330</v>
      </c>
      <c r="AH451" s="12" t="s">
        <v>2028</v>
      </c>
      <c r="AI451" s="30" t="s">
        <v>2029</v>
      </c>
    </row>
    <row r="452" spans="1:35" ht="15.75" x14ac:dyDescent="0.3">
      <c r="A452" s="7">
        <v>2021</v>
      </c>
      <c r="B452" s="7">
        <v>226</v>
      </c>
      <c r="C452" s="101" t="s">
        <v>35</v>
      </c>
      <c r="D452" s="15" t="s">
        <v>1688</v>
      </c>
      <c r="E452" s="9" t="s">
        <v>1689</v>
      </c>
      <c r="F452" s="8" t="s">
        <v>38</v>
      </c>
      <c r="G452" s="7" t="s">
        <v>39</v>
      </c>
      <c r="H452" s="8" t="s">
        <v>40</v>
      </c>
      <c r="I452" s="9" t="s">
        <v>1709</v>
      </c>
      <c r="J452" s="9" t="s">
        <v>2030</v>
      </c>
      <c r="K452" s="9" t="s">
        <v>2030</v>
      </c>
      <c r="L452" s="9" t="s">
        <v>2031</v>
      </c>
      <c r="M452" s="161">
        <v>79369174</v>
      </c>
      <c r="N452" s="8" t="s">
        <v>59</v>
      </c>
      <c r="O452" s="10">
        <v>44294</v>
      </c>
      <c r="P452" s="7" t="s">
        <v>2032</v>
      </c>
      <c r="Q452" s="10" t="s">
        <v>2033</v>
      </c>
      <c r="R452" s="10">
        <v>44557</v>
      </c>
      <c r="S452" s="11" t="s">
        <v>46</v>
      </c>
      <c r="T452" s="11" t="s">
        <v>46</v>
      </c>
      <c r="U452" s="78" t="s">
        <v>46</v>
      </c>
      <c r="V452" s="7" t="s">
        <v>46</v>
      </c>
      <c r="W452" s="7"/>
      <c r="X452" s="7" t="s">
        <v>46</v>
      </c>
      <c r="Y452" s="7" t="s">
        <v>46</v>
      </c>
      <c r="Z452" s="11">
        <v>44557</v>
      </c>
      <c r="AA452" s="16">
        <v>20400000</v>
      </c>
      <c r="AB452" s="17">
        <v>0</v>
      </c>
      <c r="AC452" s="18">
        <f t="shared" si="7"/>
        <v>20400000</v>
      </c>
      <c r="AD452" s="31" t="s">
        <v>48</v>
      </c>
      <c r="AE452" s="9" t="s">
        <v>98</v>
      </c>
      <c r="AF452" s="8" t="s">
        <v>2034</v>
      </c>
      <c r="AG452" s="12" t="s">
        <v>62</v>
      </c>
      <c r="AH452" s="12" t="s">
        <v>1082</v>
      </c>
      <c r="AI452" s="30">
        <v>20215420002903</v>
      </c>
    </row>
    <row r="453" spans="1:35" ht="15.75" x14ac:dyDescent="0.3">
      <c r="A453" s="7">
        <v>2022</v>
      </c>
      <c r="B453" s="7">
        <v>226</v>
      </c>
      <c r="C453" s="101" t="s">
        <v>35</v>
      </c>
      <c r="D453" s="15" t="s">
        <v>91</v>
      </c>
      <c r="E453" s="9" t="s">
        <v>66</v>
      </c>
      <c r="F453" s="8" t="s">
        <v>38</v>
      </c>
      <c r="G453" s="7" t="s">
        <v>39</v>
      </c>
      <c r="H453" s="8" t="s">
        <v>54</v>
      </c>
      <c r="I453" s="9" t="s">
        <v>2035</v>
      </c>
      <c r="J453" s="9" t="s">
        <v>2036</v>
      </c>
      <c r="K453" s="9" t="s">
        <v>2037</v>
      </c>
      <c r="L453" s="9" t="s">
        <v>2038</v>
      </c>
      <c r="M453" s="33">
        <v>80113962</v>
      </c>
      <c r="N453" s="8" t="s">
        <v>345</v>
      </c>
      <c r="O453" s="10">
        <v>44588</v>
      </c>
      <c r="P453" s="164">
        <v>6</v>
      </c>
      <c r="Q453" s="10">
        <v>44596</v>
      </c>
      <c r="R453" s="10">
        <v>44776</v>
      </c>
      <c r="S453" s="11" t="s">
        <v>46</v>
      </c>
      <c r="T453" s="11" t="s">
        <v>46</v>
      </c>
      <c r="U453" s="78" t="s">
        <v>46</v>
      </c>
      <c r="V453" s="7" t="s">
        <v>46</v>
      </c>
      <c r="W453" s="164">
        <v>6</v>
      </c>
      <c r="X453" s="7" t="s">
        <v>46</v>
      </c>
      <c r="Y453" s="7" t="s">
        <v>46</v>
      </c>
      <c r="Z453" s="11">
        <v>44776</v>
      </c>
      <c r="AA453" s="16">
        <v>27024000</v>
      </c>
      <c r="AB453" s="17">
        <v>0</v>
      </c>
      <c r="AC453" s="18">
        <f t="shared" si="7"/>
        <v>27024000</v>
      </c>
      <c r="AD453" s="196" t="s">
        <v>60</v>
      </c>
      <c r="AE453" s="79" t="s">
        <v>60</v>
      </c>
      <c r="AF453" s="8" t="s">
        <v>2039</v>
      </c>
      <c r="AG453" s="12" t="s">
        <v>330</v>
      </c>
      <c r="AH453" s="12" t="s">
        <v>331</v>
      </c>
      <c r="AI453" s="30" t="s">
        <v>332</v>
      </c>
    </row>
    <row r="454" spans="1:35" ht="15.75" x14ac:dyDescent="0.3">
      <c r="A454" s="7">
        <v>2021</v>
      </c>
      <c r="B454" s="7">
        <v>227</v>
      </c>
      <c r="C454" s="101" t="s">
        <v>35</v>
      </c>
      <c r="D454" s="15" t="s">
        <v>65</v>
      </c>
      <c r="E454" s="9" t="s">
        <v>66</v>
      </c>
      <c r="F454" s="8" t="s">
        <v>38</v>
      </c>
      <c r="G454" s="7" t="s">
        <v>39</v>
      </c>
      <c r="H454" s="8" t="s">
        <v>40</v>
      </c>
      <c r="I454" s="9" t="s">
        <v>2040</v>
      </c>
      <c r="J454" s="9" t="s">
        <v>2041</v>
      </c>
      <c r="K454" s="9" t="s">
        <v>2041</v>
      </c>
      <c r="L454" s="9" t="s">
        <v>2042</v>
      </c>
      <c r="M454" s="161">
        <v>1023884422</v>
      </c>
      <c r="N454" s="8" t="s">
        <v>250</v>
      </c>
      <c r="O454" s="10">
        <v>44300</v>
      </c>
      <c r="P454" s="7" t="s">
        <v>321</v>
      </c>
      <c r="Q454" s="10">
        <v>44302</v>
      </c>
      <c r="R454" s="10">
        <v>44454</v>
      </c>
      <c r="S454" s="11" t="s">
        <v>46</v>
      </c>
      <c r="T454" s="11" t="s">
        <v>46</v>
      </c>
      <c r="U454" s="78" t="s">
        <v>46</v>
      </c>
      <c r="V454" s="7" t="s">
        <v>46</v>
      </c>
      <c r="W454" s="7"/>
      <c r="X454" s="7" t="s">
        <v>46</v>
      </c>
      <c r="Y454" s="7" t="s">
        <v>46</v>
      </c>
      <c r="Z454" s="11">
        <v>44454</v>
      </c>
      <c r="AA454" s="16">
        <v>13220000</v>
      </c>
      <c r="AB454" s="17">
        <v>0</v>
      </c>
      <c r="AC454" s="18">
        <f t="shared" si="7"/>
        <v>13220000</v>
      </c>
      <c r="AD454" s="31" t="s">
        <v>48</v>
      </c>
      <c r="AE454" s="9" t="s">
        <v>98</v>
      </c>
      <c r="AF454" s="8" t="s">
        <v>2043</v>
      </c>
      <c r="AG454" s="12" t="s">
        <v>607</v>
      </c>
      <c r="AH454" s="12" t="s">
        <v>608</v>
      </c>
      <c r="AI454" s="30">
        <v>20215420003103</v>
      </c>
    </row>
    <row r="455" spans="1:35" ht="15.75" x14ac:dyDescent="0.3">
      <c r="A455" s="7">
        <v>2022</v>
      </c>
      <c r="B455" s="7">
        <v>227</v>
      </c>
      <c r="C455" s="101" t="s">
        <v>35</v>
      </c>
      <c r="D455" s="15" t="s">
        <v>91</v>
      </c>
      <c r="E455" s="9" t="s">
        <v>66</v>
      </c>
      <c r="F455" s="8" t="s">
        <v>38</v>
      </c>
      <c r="G455" s="7" t="s">
        <v>39</v>
      </c>
      <c r="H455" s="8" t="s">
        <v>54</v>
      </c>
      <c r="I455" s="9" t="s">
        <v>2044</v>
      </c>
      <c r="J455" s="9" t="s">
        <v>2045</v>
      </c>
      <c r="K455" s="9" t="s">
        <v>2046</v>
      </c>
      <c r="L455" s="9" t="s">
        <v>2047</v>
      </c>
      <c r="M455" s="33">
        <v>1020746027</v>
      </c>
      <c r="N455" s="8" t="s">
        <v>345</v>
      </c>
      <c r="O455" s="10">
        <v>44589</v>
      </c>
      <c r="P455" s="164">
        <v>8</v>
      </c>
      <c r="Q455" s="10">
        <v>44596</v>
      </c>
      <c r="R455" s="10">
        <v>44837</v>
      </c>
      <c r="S455" s="11">
        <v>44765</v>
      </c>
      <c r="T455" s="11" t="s">
        <v>2048</v>
      </c>
      <c r="U455" s="78">
        <v>1018472943</v>
      </c>
      <c r="V455" s="7" t="s">
        <v>1271</v>
      </c>
      <c r="W455" s="164" t="s">
        <v>706</v>
      </c>
      <c r="X455" s="7"/>
      <c r="Y455" s="7"/>
      <c r="Z455" s="11">
        <v>44956</v>
      </c>
      <c r="AA455" s="16">
        <v>44000000</v>
      </c>
      <c r="AB455" s="17">
        <f>15950000+5500000</f>
        <v>21450000</v>
      </c>
      <c r="AC455" s="18">
        <f t="shared" si="7"/>
        <v>65450000</v>
      </c>
      <c r="AD455" s="196" t="s">
        <v>60</v>
      </c>
      <c r="AE455" s="79" t="s">
        <v>60</v>
      </c>
      <c r="AF455" s="8" t="s">
        <v>2049</v>
      </c>
      <c r="AG455" s="12" t="s">
        <v>330</v>
      </c>
      <c r="AH455" s="12" t="s">
        <v>523</v>
      </c>
      <c r="AI455" s="30" t="s">
        <v>524</v>
      </c>
    </row>
    <row r="456" spans="1:35" ht="15.75" x14ac:dyDescent="0.3">
      <c r="A456" s="7">
        <v>2021</v>
      </c>
      <c r="B456" s="7">
        <v>228</v>
      </c>
      <c r="C456" s="101" t="s">
        <v>35</v>
      </c>
      <c r="D456" s="15" t="s">
        <v>392</v>
      </c>
      <c r="E456" s="9" t="s">
        <v>393</v>
      </c>
      <c r="F456" s="8" t="s">
        <v>38</v>
      </c>
      <c r="G456" s="7" t="s">
        <v>39</v>
      </c>
      <c r="H456" s="8" t="s">
        <v>40</v>
      </c>
      <c r="I456" s="9" t="s">
        <v>1242</v>
      </c>
      <c r="J456" s="9" t="s">
        <v>2050</v>
      </c>
      <c r="K456" s="9" t="s">
        <v>2050</v>
      </c>
      <c r="L456" s="9" t="s">
        <v>2051</v>
      </c>
      <c r="M456" s="161">
        <v>80145860</v>
      </c>
      <c r="N456" s="8" t="s">
        <v>250</v>
      </c>
      <c r="O456" s="10">
        <v>44295</v>
      </c>
      <c r="P456" s="7" t="s">
        <v>321</v>
      </c>
      <c r="Q456" s="10">
        <v>44300</v>
      </c>
      <c r="R456" s="10">
        <v>44452</v>
      </c>
      <c r="S456" s="11" t="s">
        <v>46</v>
      </c>
      <c r="T456" s="11" t="s">
        <v>46</v>
      </c>
      <c r="U456" s="78" t="s">
        <v>46</v>
      </c>
      <c r="V456" s="7" t="s">
        <v>46</v>
      </c>
      <c r="W456" s="7"/>
      <c r="X456" s="7" t="s">
        <v>46</v>
      </c>
      <c r="Y456" s="7" t="s">
        <v>46</v>
      </c>
      <c r="Z456" s="11">
        <v>44452</v>
      </c>
      <c r="AA456" s="16">
        <v>12000000</v>
      </c>
      <c r="AB456" s="17">
        <v>0</v>
      </c>
      <c r="AC456" s="18">
        <f t="shared" si="7"/>
        <v>12000000</v>
      </c>
      <c r="AD456" s="31" t="s">
        <v>48</v>
      </c>
      <c r="AE456" s="9" t="s">
        <v>98</v>
      </c>
      <c r="AF456" s="8" t="s">
        <v>2052</v>
      </c>
      <c r="AG456" s="12" t="s">
        <v>365</v>
      </c>
      <c r="AH456" s="12" t="s">
        <v>979</v>
      </c>
      <c r="AI456" s="30">
        <v>20215420002883</v>
      </c>
    </row>
    <row r="457" spans="1:35" ht="15.75" x14ac:dyDescent="0.3">
      <c r="A457" s="7">
        <v>2022</v>
      </c>
      <c r="B457" s="7">
        <v>228</v>
      </c>
      <c r="C457" s="101" t="s">
        <v>35</v>
      </c>
      <c r="D457" s="15" t="s">
        <v>91</v>
      </c>
      <c r="E457" s="9" t="s">
        <v>66</v>
      </c>
      <c r="F457" s="8" t="s">
        <v>38</v>
      </c>
      <c r="G457" s="7" t="s">
        <v>39</v>
      </c>
      <c r="H457" s="8" t="s">
        <v>54</v>
      </c>
      <c r="I457" s="9" t="s">
        <v>2053</v>
      </c>
      <c r="J457" s="9" t="s">
        <v>2054</v>
      </c>
      <c r="K457" s="9" t="s">
        <v>2055</v>
      </c>
      <c r="L457" s="9" t="s">
        <v>2056</v>
      </c>
      <c r="M457" s="33">
        <v>1032504794</v>
      </c>
      <c r="N457" s="8" t="s">
        <v>345</v>
      </c>
      <c r="O457" s="10">
        <v>44588</v>
      </c>
      <c r="P457" s="164">
        <v>8</v>
      </c>
      <c r="Q457" s="10">
        <v>44596</v>
      </c>
      <c r="R457" s="10">
        <v>44837</v>
      </c>
      <c r="S457" s="11" t="s">
        <v>2057</v>
      </c>
      <c r="T457" s="11" t="s">
        <v>2058</v>
      </c>
      <c r="U457" s="78" t="s">
        <v>2059</v>
      </c>
      <c r="V457" s="7" t="s">
        <v>1039</v>
      </c>
      <c r="W457" s="164" t="s">
        <v>1040</v>
      </c>
      <c r="X457" s="7"/>
      <c r="Y457" s="7"/>
      <c r="Z457" s="11">
        <v>44925</v>
      </c>
      <c r="AA457" s="16">
        <v>36112000</v>
      </c>
      <c r="AB457" s="17">
        <v>13090600</v>
      </c>
      <c r="AC457" s="18">
        <f t="shared" si="7"/>
        <v>49202600</v>
      </c>
      <c r="AD457" s="31" t="s">
        <v>48</v>
      </c>
      <c r="AE457" s="79" t="s">
        <v>98</v>
      </c>
      <c r="AF457" s="8" t="s">
        <v>2060</v>
      </c>
      <c r="AG457" s="12" t="s">
        <v>330</v>
      </c>
      <c r="AH457" s="12" t="s">
        <v>523</v>
      </c>
      <c r="AI457" s="30" t="s">
        <v>524</v>
      </c>
    </row>
    <row r="458" spans="1:35" ht="15.75" x14ac:dyDescent="0.3">
      <c r="A458" s="7">
        <v>2021</v>
      </c>
      <c r="B458" s="7">
        <v>229</v>
      </c>
      <c r="C458" s="101" t="s">
        <v>35</v>
      </c>
      <c r="D458" s="15" t="s">
        <v>1688</v>
      </c>
      <c r="E458" s="9" t="s">
        <v>1689</v>
      </c>
      <c r="F458" s="8" t="s">
        <v>38</v>
      </c>
      <c r="G458" s="7" t="s">
        <v>39</v>
      </c>
      <c r="H458" s="8" t="s">
        <v>40</v>
      </c>
      <c r="I458" s="9" t="s">
        <v>1709</v>
      </c>
      <c r="J458" s="9" t="s">
        <v>2061</v>
      </c>
      <c r="K458" s="9" t="s">
        <v>2061</v>
      </c>
      <c r="L458" s="9" t="s">
        <v>754</v>
      </c>
      <c r="M458" s="161">
        <v>80240076</v>
      </c>
      <c r="N458" s="8" t="s">
        <v>165</v>
      </c>
      <c r="O458" s="10">
        <v>44295</v>
      </c>
      <c r="P458" s="7" t="s">
        <v>321</v>
      </c>
      <c r="Q458" s="10">
        <v>44302</v>
      </c>
      <c r="R458" s="10">
        <v>44454</v>
      </c>
      <c r="S458" s="11" t="s">
        <v>46</v>
      </c>
      <c r="T458" s="11" t="s">
        <v>46</v>
      </c>
      <c r="U458" s="78" t="s">
        <v>46</v>
      </c>
      <c r="V458" s="7" t="s">
        <v>46</v>
      </c>
      <c r="W458" s="7"/>
      <c r="X458" s="7" t="s">
        <v>46</v>
      </c>
      <c r="Y458" s="7" t="s">
        <v>46</v>
      </c>
      <c r="Z458" s="11">
        <v>44454</v>
      </c>
      <c r="AA458" s="16">
        <v>12000000</v>
      </c>
      <c r="AB458" s="17">
        <v>0</v>
      </c>
      <c r="AC458" s="18">
        <f t="shared" si="7"/>
        <v>12000000</v>
      </c>
      <c r="AD458" s="31" t="s">
        <v>48</v>
      </c>
      <c r="AE458" s="9" t="s">
        <v>98</v>
      </c>
      <c r="AF458" s="8" t="s">
        <v>2062</v>
      </c>
      <c r="AG458" s="12" t="s">
        <v>62</v>
      </c>
      <c r="AH458" s="12" t="s">
        <v>1082</v>
      </c>
      <c r="AI458" s="30">
        <v>20215420003103</v>
      </c>
    </row>
    <row r="459" spans="1:35" ht="15.75" x14ac:dyDescent="0.3">
      <c r="A459" s="7">
        <v>2022</v>
      </c>
      <c r="B459" s="7">
        <v>229</v>
      </c>
      <c r="C459" s="101" t="s">
        <v>35</v>
      </c>
      <c r="D459" s="15" t="s">
        <v>91</v>
      </c>
      <c r="E459" s="9" t="s">
        <v>66</v>
      </c>
      <c r="F459" s="8" t="s">
        <v>38</v>
      </c>
      <c r="G459" s="7" t="s">
        <v>39</v>
      </c>
      <c r="H459" s="8" t="s">
        <v>54</v>
      </c>
      <c r="I459" s="9" t="s">
        <v>2063</v>
      </c>
      <c r="J459" s="9" t="s">
        <v>2064</v>
      </c>
      <c r="K459" s="9" t="s">
        <v>2065</v>
      </c>
      <c r="L459" s="9" t="s">
        <v>2066</v>
      </c>
      <c r="M459" s="33">
        <v>1019124188</v>
      </c>
      <c r="N459" s="8" t="s">
        <v>345</v>
      </c>
      <c r="O459" s="10">
        <v>44589</v>
      </c>
      <c r="P459" s="164">
        <v>8</v>
      </c>
      <c r="Q459" s="10">
        <v>44596</v>
      </c>
      <c r="R459" s="10">
        <v>44837</v>
      </c>
      <c r="S459" s="11">
        <v>44673</v>
      </c>
      <c r="T459" s="11" t="s">
        <v>2067</v>
      </c>
      <c r="U459" s="78">
        <v>80183498</v>
      </c>
      <c r="V459" s="7" t="s">
        <v>46</v>
      </c>
      <c r="W459" s="164">
        <v>8</v>
      </c>
      <c r="X459" s="7"/>
      <c r="Y459" s="7">
        <v>44763</v>
      </c>
      <c r="Z459" s="11">
        <v>44763</v>
      </c>
      <c r="AA459" s="16">
        <v>41376000</v>
      </c>
      <c r="AB459" s="17">
        <v>0</v>
      </c>
      <c r="AC459" s="18">
        <f t="shared" si="7"/>
        <v>41376000</v>
      </c>
      <c r="AD459" s="196" t="s">
        <v>60</v>
      </c>
      <c r="AE459" s="79" t="s">
        <v>60</v>
      </c>
      <c r="AF459" s="8" t="s">
        <v>2068</v>
      </c>
      <c r="AG459" s="12" t="s">
        <v>330</v>
      </c>
      <c r="AH459" s="12" t="s">
        <v>331</v>
      </c>
      <c r="AI459" s="30" t="s">
        <v>332</v>
      </c>
    </row>
    <row r="460" spans="1:35" ht="15.75" x14ac:dyDescent="0.3">
      <c r="A460" s="7">
        <v>2021</v>
      </c>
      <c r="B460" s="7">
        <v>230</v>
      </c>
      <c r="C460" s="101" t="s">
        <v>35</v>
      </c>
      <c r="D460" s="15" t="s">
        <v>36</v>
      </c>
      <c r="E460" s="9" t="s">
        <v>37</v>
      </c>
      <c r="F460" s="8" t="s">
        <v>38</v>
      </c>
      <c r="G460" s="7" t="s">
        <v>39</v>
      </c>
      <c r="H460" s="8" t="s">
        <v>40</v>
      </c>
      <c r="I460" s="9" t="s">
        <v>2069</v>
      </c>
      <c r="J460" s="9" t="s">
        <v>2070</v>
      </c>
      <c r="K460" s="9" t="s">
        <v>2070</v>
      </c>
      <c r="L460" s="9" t="s">
        <v>2071</v>
      </c>
      <c r="M460" s="161">
        <v>1026280255</v>
      </c>
      <c r="N460" s="8" t="s">
        <v>118</v>
      </c>
      <c r="O460" s="10">
        <v>44294</v>
      </c>
      <c r="P460" s="7" t="s">
        <v>2072</v>
      </c>
      <c r="Q460" s="10">
        <v>44298</v>
      </c>
      <c r="R460" s="10">
        <v>44575</v>
      </c>
      <c r="S460" s="11" t="s">
        <v>46</v>
      </c>
      <c r="T460" s="11" t="s">
        <v>46</v>
      </c>
      <c r="U460" s="78" t="s">
        <v>46</v>
      </c>
      <c r="V460" s="7" t="s">
        <v>139</v>
      </c>
      <c r="W460" s="7"/>
      <c r="X460" s="7" t="s">
        <v>46</v>
      </c>
      <c r="Y460" s="7" t="s">
        <v>46</v>
      </c>
      <c r="Z460" s="11">
        <v>44575</v>
      </c>
      <c r="AA460" s="16">
        <v>20720000</v>
      </c>
      <c r="AB460" s="17">
        <v>1120000</v>
      </c>
      <c r="AC460" s="18">
        <f t="shared" si="7"/>
        <v>21840000</v>
      </c>
      <c r="AD460" s="31" t="s">
        <v>48</v>
      </c>
      <c r="AE460" s="9" t="s">
        <v>98</v>
      </c>
      <c r="AF460" s="8" t="s">
        <v>2073</v>
      </c>
      <c r="AG460" s="12" t="s">
        <v>50</v>
      </c>
      <c r="AH460" s="12" t="s">
        <v>214</v>
      </c>
      <c r="AI460" s="30">
        <v>20215420003353</v>
      </c>
    </row>
    <row r="461" spans="1:35" ht="15.75" x14ac:dyDescent="0.3">
      <c r="A461" s="7">
        <v>2022</v>
      </c>
      <c r="B461" s="7">
        <v>230</v>
      </c>
      <c r="C461" s="101" t="s">
        <v>35</v>
      </c>
      <c r="D461" s="15" t="s">
        <v>1219</v>
      </c>
      <c r="E461" s="9" t="s">
        <v>1220</v>
      </c>
      <c r="F461" s="8" t="s">
        <v>38</v>
      </c>
      <c r="G461" s="7" t="s">
        <v>39</v>
      </c>
      <c r="H461" s="8" t="s">
        <v>54</v>
      </c>
      <c r="I461" s="9" t="s">
        <v>2074</v>
      </c>
      <c r="J461" s="9" t="s">
        <v>2075</v>
      </c>
      <c r="K461" s="9" t="s">
        <v>2076</v>
      </c>
      <c r="L461" s="9" t="s">
        <v>2077</v>
      </c>
      <c r="M461" s="33">
        <v>1026596208</v>
      </c>
      <c r="N461" s="8" t="s">
        <v>170</v>
      </c>
      <c r="O461" s="10">
        <v>44588</v>
      </c>
      <c r="P461" s="164">
        <v>6</v>
      </c>
      <c r="Q461" s="10">
        <v>44594</v>
      </c>
      <c r="R461" s="10">
        <v>44774</v>
      </c>
      <c r="S461" s="11" t="s">
        <v>46</v>
      </c>
      <c r="T461" s="11" t="s">
        <v>46</v>
      </c>
      <c r="U461" s="78" t="s">
        <v>46</v>
      </c>
      <c r="V461" s="7" t="s">
        <v>46</v>
      </c>
      <c r="W461" s="164">
        <v>6</v>
      </c>
      <c r="X461" s="7" t="s">
        <v>46</v>
      </c>
      <c r="Y461" s="7" t="s">
        <v>46</v>
      </c>
      <c r="Z461" s="11">
        <v>44774</v>
      </c>
      <c r="AA461" s="16">
        <v>27084000</v>
      </c>
      <c r="AB461" s="17">
        <v>0</v>
      </c>
      <c r="AC461" s="18">
        <f t="shared" si="7"/>
        <v>27084000</v>
      </c>
      <c r="AD461" s="196" t="s">
        <v>60</v>
      </c>
      <c r="AE461" s="79" t="s">
        <v>60</v>
      </c>
      <c r="AF461" s="8" t="s">
        <v>2078</v>
      </c>
      <c r="AG461" s="12" t="s">
        <v>286</v>
      </c>
      <c r="AH461" s="12" t="s">
        <v>287</v>
      </c>
      <c r="AI461" s="30" t="s">
        <v>288</v>
      </c>
    </row>
    <row r="462" spans="1:35" ht="15.75" x14ac:dyDescent="0.3">
      <c r="A462" s="7">
        <v>2021</v>
      </c>
      <c r="B462" s="7">
        <v>231</v>
      </c>
      <c r="C462" s="101" t="s">
        <v>35</v>
      </c>
      <c r="D462" s="15" t="s">
        <v>695</v>
      </c>
      <c r="E462" s="9" t="s">
        <v>696</v>
      </c>
      <c r="F462" s="8" t="s">
        <v>38</v>
      </c>
      <c r="G462" s="7" t="s">
        <v>39</v>
      </c>
      <c r="H462" s="8" t="s">
        <v>40</v>
      </c>
      <c r="I462" s="9" t="s">
        <v>1031</v>
      </c>
      <c r="J462" s="9" t="s">
        <v>2079</v>
      </c>
      <c r="K462" s="9" t="s">
        <v>2079</v>
      </c>
      <c r="L462" s="9" t="s">
        <v>2080</v>
      </c>
      <c r="M462" s="161">
        <v>56073503</v>
      </c>
      <c r="N462" s="8" t="s">
        <v>70</v>
      </c>
      <c r="O462" s="10">
        <v>44295</v>
      </c>
      <c r="P462" s="7" t="s">
        <v>2072</v>
      </c>
      <c r="Q462" s="10">
        <v>44301</v>
      </c>
      <c r="R462" s="10">
        <v>44564</v>
      </c>
      <c r="S462" s="11" t="s">
        <v>46</v>
      </c>
      <c r="T462" s="11" t="s">
        <v>46</v>
      </c>
      <c r="U462" s="78" t="s">
        <v>46</v>
      </c>
      <c r="V462" s="7" t="s">
        <v>46</v>
      </c>
      <c r="W462" s="7"/>
      <c r="X462" s="7" t="s">
        <v>46</v>
      </c>
      <c r="Y462" s="7" t="s">
        <v>46</v>
      </c>
      <c r="Z462" s="11">
        <v>44564</v>
      </c>
      <c r="AA462" s="16">
        <v>47483333</v>
      </c>
      <c r="AB462" s="17">
        <v>0</v>
      </c>
      <c r="AC462" s="18">
        <f t="shared" si="7"/>
        <v>47483333</v>
      </c>
      <c r="AD462" s="31" t="s">
        <v>48</v>
      </c>
      <c r="AE462" s="9" t="s">
        <v>98</v>
      </c>
      <c r="AF462" s="8" t="s">
        <v>2081</v>
      </c>
      <c r="AG462" s="12" t="s">
        <v>701</v>
      </c>
      <c r="AH462" s="12" t="s">
        <v>744</v>
      </c>
      <c r="AI462" s="30">
        <v>20215420003103</v>
      </c>
    </row>
    <row r="463" spans="1:35" ht="15.75" x14ac:dyDescent="0.3">
      <c r="A463" s="7">
        <v>2022</v>
      </c>
      <c r="B463" s="7">
        <v>231</v>
      </c>
      <c r="C463" s="101" t="s">
        <v>35</v>
      </c>
      <c r="D463" s="15" t="s">
        <v>91</v>
      </c>
      <c r="E463" s="9" t="s">
        <v>66</v>
      </c>
      <c r="F463" s="8" t="s">
        <v>38</v>
      </c>
      <c r="G463" s="7" t="s">
        <v>39</v>
      </c>
      <c r="H463" s="8" t="s">
        <v>54</v>
      </c>
      <c r="I463" s="9" t="s">
        <v>2082</v>
      </c>
      <c r="J463" s="9" t="s">
        <v>2083</v>
      </c>
      <c r="K463" s="9" t="s">
        <v>2084</v>
      </c>
      <c r="L463" s="9" t="s">
        <v>2085</v>
      </c>
      <c r="M463" s="33">
        <v>1023869002</v>
      </c>
      <c r="N463" s="8" t="s">
        <v>299</v>
      </c>
      <c r="O463" s="10">
        <v>44594</v>
      </c>
      <c r="P463" s="164">
        <v>6</v>
      </c>
      <c r="Q463" s="10">
        <v>44596</v>
      </c>
      <c r="R463" s="10">
        <v>44776</v>
      </c>
      <c r="S463" s="11" t="s">
        <v>46</v>
      </c>
      <c r="T463" s="11" t="s">
        <v>46</v>
      </c>
      <c r="U463" s="78" t="s">
        <v>46</v>
      </c>
      <c r="V463" s="7" t="s">
        <v>46</v>
      </c>
      <c r="W463" s="164">
        <v>6</v>
      </c>
      <c r="X463" s="7">
        <v>44761</v>
      </c>
      <c r="Y463" s="7">
        <v>44774</v>
      </c>
      <c r="Z463" s="11">
        <v>44790</v>
      </c>
      <c r="AA463" s="16">
        <v>33000000</v>
      </c>
      <c r="AB463" s="17">
        <v>0</v>
      </c>
      <c r="AC463" s="18">
        <f t="shared" si="7"/>
        <v>33000000</v>
      </c>
      <c r="AD463" s="196" t="s">
        <v>60</v>
      </c>
      <c r="AE463" s="79" t="s">
        <v>60</v>
      </c>
      <c r="AF463" s="8" t="s">
        <v>2086</v>
      </c>
      <c r="AG463" s="12" t="s">
        <v>380</v>
      </c>
      <c r="AH463" s="12" t="s">
        <v>595</v>
      </c>
      <c r="AI463" s="30" t="s">
        <v>682</v>
      </c>
    </row>
    <row r="464" spans="1:35" ht="15.75" x14ac:dyDescent="0.3">
      <c r="A464" s="7">
        <v>2021</v>
      </c>
      <c r="B464" s="7">
        <v>232</v>
      </c>
      <c r="C464" s="101" t="s">
        <v>35</v>
      </c>
      <c r="D464" s="15" t="s">
        <v>65</v>
      </c>
      <c r="E464" s="9" t="s">
        <v>66</v>
      </c>
      <c r="F464" s="8" t="s">
        <v>38</v>
      </c>
      <c r="G464" s="7" t="s">
        <v>39</v>
      </c>
      <c r="H464" s="8" t="s">
        <v>40</v>
      </c>
      <c r="I464" s="9" t="s">
        <v>2087</v>
      </c>
      <c r="J464" s="9" t="s">
        <v>2088</v>
      </c>
      <c r="K464" s="9" t="s">
        <v>2088</v>
      </c>
      <c r="L464" s="9" t="s">
        <v>229</v>
      </c>
      <c r="M464" s="161">
        <v>1088344980</v>
      </c>
      <c r="N464" s="8" t="s">
        <v>70</v>
      </c>
      <c r="O464" s="10">
        <v>44298</v>
      </c>
      <c r="P464" s="7" t="s">
        <v>321</v>
      </c>
      <c r="Q464" s="10" t="s">
        <v>2089</v>
      </c>
      <c r="R464" s="10">
        <v>44453</v>
      </c>
      <c r="S464" s="11" t="s">
        <v>46</v>
      </c>
      <c r="T464" s="11" t="s">
        <v>46</v>
      </c>
      <c r="U464" s="78" t="s">
        <v>46</v>
      </c>
      <c r="V464" s="7" t="s">
        <v>46</v>
      </c>
      <c r="W464" s="7"/>
      <c r="X464" s="7" t="s">
        <v>46</v>
      </c>
      <c r="Y464" s="7" t="s">
        <v>46</v>
      </c>
      <c r="Z464" s="11">
        <v>44453</v>
      </c>
      <c r="AA464" s="16">
        <v>21805000</v>
      </c>
      <c r="AB464" s="17">
        <v>0</v>
      </c>
      <c r="AC464" s="18">
        <f t="shared" si="7"/>
        <v>21805000</v>
      </c>
      <c r="AD464" s="31" t="s">
        <v>48</v>
      </c>
      <c r="AE464" s="9" t="s">
        <v>98</v>
      </c>
      <c r="AF464" s="8" t="s">
        <v>2090</v>
      </c>
      <c r="AG464" s="12" t="s">
        <v>220</v>
      </c>
      <c r="AH464" s="12" t="s">
        <v>221</v>
      </c>
      <c r="AI464" s="30">
        <v>20215420003353</v>
      </c>
    </row>
    <row r="465" spans="1:35" ht="15.75" x14ac:dyDescent="0.3">
      <c r="A465" s="7">
        <v>2022</v>
      </c>
      <c r="B465" s="7">
        <v>232</v>
      </c>
      <c r="C465" s="101" t="s">
        <v>35</v>
      </c>
      <c r="D465" s="15" t="s">
        <v>91</v>
      </c>
      <c r="E465" s="9" t="s">
        <v>66</v>
      </c>
      <c r="F465" s="8" t="s">
        <v>38</v>
      </c>
      <c r="G465" s="7" t="s">
        <v>39</v>
      </c>
      <c r="H465" s="8" t="s">
        <v>54</v>
      </c>
      <c r="I465" s="9" t="s">
        <v>1350</v>
      </c>
      <c r="J465" s="9" t="s">
        <v>2091</v>
      </c>
      <c r="K465" s="9" t="s">
        <v>2092</v>
      </c>
      <c r="L465" s="9" t="s">
        <v>2093</v>
      </c>
      <c r="M465" s="33">
        <v>51563750</v>
      </c>
      <c r="N465" s="8" t="s">
        <v>59</v>
      </c>
      <c r="O465" s="10">
        <v>44588</v>
      </c>
      <c r="P465" s="164">
        <v>6</v>
      </c>
      <c r="Q465" s="10">
        <v>44594</v>
      </c>
      <c r="R465" s="10">
        <v>44774</v>
      </c>
      <c r="S465" s="11" t="s">
        <v>46</v>
      </c>
      <c r="T465" s="11" t="s">
        <v>46</v>
      </c>
      <c r="U465" s="78" t="s">
        <v>46</v>
      </c>
      <c r="V465" s="7" t="s">
        <v>46</v>
      </c>
      <c r="W465" s="164">
        <v>6</v>
      </c>
      <c r="X465" s="7" t="s">
        <v>46</v>
      </c>
      <c r="Y465" s="7" t="s">
        <v>46</v>
      </c>
      <c r="Z465" s="11">
        <v>44774</v>
      </c>
      <c r="AA465" s="16">
        <v>30000000</v>
      </c>
      <c r="AB465" s="17">
        <v>0</v>
      </c>
      <c r="AC465" s="18">
        <f t="shared" si="7"/>
        <v>30000000</v>
      </c>
      <c r="AD465" s="196" t="s">
        <v>60</v>
      </c>
      <c r="AE465" s="79" t="s">
        <v>60</v>
      </c>
      <c r="AF465" s="8" t="s">
        <v>2094</v>
      </c>
      <c r="AG465" s="12" t="s">
        <v>74</v>
      </c>
      <c r="AH465" s="12" t="s">
        <v>161</v>
      </c>
      <c r="AI465" s="30" t="s">
        <v>2095</v>
      </c>
    </row>
    <row r="466" spans="1:35" ht="15.75" x14ac:dyDescent="0.3">
      <c r="A466" s="7">
        <v>2021</v>
      </c>
      <c r="B466" s="7">
        <v>233</v>
      </c>
      <c r="C466" s="101" t="s">
        <v>35</v>
      </c>
      <c r="D466" s="15" t="s">
        <v>36</v>
      </c>
      <c r="E466" s="9" t="s">
        <v>37</v>
      </c>
      <c r="F466" s="8" t="s">
        <v>38</v>
      </c>
      <c r="G466" s="7" t="s">
        <v>39</v>
      </c>
      <c r="H466" s="8" t="s">
        <v>40</v>
      </c>
      <c r="I466" s="9" t="s">
        <v>1470</v>
      </c>
      <c r="J466" s="9" t="s">
        <v>2096</v>
      </c>
      <c r="K466" s="9" t="s">
        <v>2096</v>
      </c>
      <c r="L466" s="9" t="s">
        <v>2097</v>
      </c>
      <c r="M466" s="161">
        <v>1131111381</v>
      </c>
      <c r="N466" s="8" t="s">
        <v>70</v>
      </c>
      <c r="O466" s="10">
        <v>44298</v>
      </c>
      <c r="P466" s="7" t="s">
        <v>2072</v>
      </c>
      <c r="Q466" s="10">
        <v>44302</v>
      </c>
      <c r="R466" s="10">
        <v>44565</v>
      </c>
      <c r="S466" s="11" t="s">
        <v>46</v>
      </c>
      <c r="T466" s="11" t="s">
        <v>46</v>
      </c>
      <c r="U466" s="78" t="s">
        <v>46</v>
      </c>
      <c r="V466" s="7" t="s">
        <v>46</v>
      </c>
      <c r="W466" s="7"/>
      <c r="X466" s="7" t="s">
        <v>46</v>
      </c>
      <c r="Y466" s="7" t="s">
        <v>46</v>
      </c>
      <c r="Z466" s="11">
        <v>44565</v>
      </c>
      <c r="AA466" s="16">
        <v>20720000</v>
      </c>
      <c r="AB466" s="17">
        <v>0</v>
      </c>
      <c r="AC466" s="18">
        <f t="shared" si="7"/>
        <v>20720000</v>
      </c>
      <c r="AD466" s="31" t="s">
        <v>48</v>
      </c>
      <c r="AE466" s="9" t="s">
        <v>98</v>
      </c>
      <c r="AF466" s="8" t="s">
        <v>2098</v>
      </c>
      <c r="AG466" s="12" t="s">
        <v>50</v>
      </c>
      <c r="AH466" s="12" t="s">
        <v>214</v>
      </c>
      <c r="AI466" s="30">
        <v>20215420003103</v>
      </c>
    </row>
    <row r="467" spans="1:35" ht="15.75" x14ac:dyDescent="0.3">
      <c r="A467" s="7">
        <v>2022</v>
      </c>
      <c r="B467" s="7">
        <v>233</v>
      </c>
      <c r="C467" s="101" t="s">
        <v>35</v>
      </c>
      <c r="D467" s="15" t="s">
        <v>91</v>
      </c>
      <c r="E467" s="9" t="s">
        <v>66</v>
      </c>
      <c r="F467" s="8" t="s">
        <v>38</v>
      </c>
      <c r="G467" s="7" t="s">
        <v>39</v>
      </c>
      <c r="H467" s="8" t="s">
        <v>54</v>
      </c>
      <c r="I467" s="9" t="s">
        <v>2099</v>
      </c>
      <c r="J467" s="9" t="s">
        <v>2100</v>
      </c>
      <c r="K467" s="9" t="s">
        <v>2101</v>
      </c>
      <c r="L467" s="9" t="s">
        <v>2102</v>
      </c>
      <c r="M467" s="33">
        <v>51715897</v>
      </c>
      <c r="N467" s="8" t="s">
        <v>144</v>
      </c>
      <c r="O467" s="10">
        <v>44588</v>
      </c>
      <c r="P467" s="164">
        <v>8</v>
      </c>
      <c r="Q467" s="10">
        <v>44596</v>
      </c>
      <c r="R467" s="10">
        <v>44837</v>
      </c>
      <c r="S467" s="11" t="s">
        <v>46</v>
      </c>
      <c r="T467" s="11" t="s">
        <v>46</v>
      </c>
      <c r="U467" s="78" t="s">
        <v>46</v>
      </c>
      <c r="V467" s="7" t="s">
        <v>46</v>
      </c>
      <c r="W467" s="164">
        <v>8</v>
      </c>
      <c r="X467" s="7" t="s">
        <v>46</v>
      </c>
      <c r="Y467" s="7" t="s">
        <v>46</v>
      </c>
      <c r="Z467" s="11">
        <v>44837</v>
      </c>
      <c r="AA467" s="16">
        <v>52000000</v>
      </c>
      <c r="AB467" s="17">
        <v>0</v>
      </c>
      <c r="AC467" s="18">
        <f t="shared" si="7"/>
        <v>52000000</v>
      </c>
      <c r="AD467" s="31" t="s">
        <v>47</v>
      </c>
      <c r="AE467" s="79" t="s">
        <v>48</v>
      </c>
      <c r="AF467" s="8" t="s">
        <v>2103</v>
      </c>
      <c r="AG467" s="12" t="s">
        <v>315</v>
      </c>
      <c r="AH467" s="12" t="s">
        <v>311</v>
      </c>
      <c r="AI467" s="30" t="s">
        <v>2104</v>
      </c>
    </row>
    <row r="468" spans="1:35" ht="15.75" x14ac:dyDescent="0.3">
      <c r="A468" s="7">
        <v>2021</v>
      </c>
      <c r="B468" s="7">
        <v>234</v>
      </c>
      <c r="C468" s="101" t="s">
        <v>35</v>
      </c>
      <c r="D468" s="15" t="s">
        <v>65</v>
      </c>
      <c r="E468" s="9" t="s">
        <v>66</v>
      </c>
      <c r="F468" s="8" t="s">
        <v>38</v>
      </c>
      <c r="G468" s="7" t="s">
        <v>39</v>
      </c>
      <c r="H468" s="8" t="s">
        <v>40</v>
      </c>
      <c r="I468" s="9" t="s">
        <v>1464</v>
      </c>
      <c r="J468" s="9" t="s">
        <v>2105</v>
      </c>
      <c r="K468" s="9" t="s">
        <v>2105</v>
      </c>
      <c r="L468" s="9" t="s">
        <v>2106</v>
      </c>
      <c r="M468" s="161">
        <v>1022952619</v>
      </c>
      <c r="N468" s="8" t="s">
        <v>250</v>
      </c>
      <c r="O468" s="10">
        <v>44295</v>
      </c>
      <c r="P468" s="7" t="s">
        <v>321</v>
      </c>
      <c r="Q468" s="10">
        <v>44298</v>
      </c>
      <c r="R468" s="10">
        <v>44450</v>
      </c>
      <c r="S468" s="11" t="s">
        <v>46</v>
      </c>
      <c r="T468" s="11" t="s">
        <v>46</v>
      </c>
      <c r="U468" s="78" t="s">
        <v>46</v>
      </c>
      <c r="V468" s="7" t="s">
        <v>46</v>
      </c>
      <c r="W468" s="7"/>
      <c r="X468" s="7" t="s">
        <v>46</v>
      </c>
      <c r="Y468" s="7" t="s">
        <v>46</v>
      </c>
      <c r="Z468" s="11">
        <v>44450</v>
      </c>
      <c r="AA468" s="16">
        <v>12000000</v>
      </c>
      <c r="AB468" s="17">
        <v>0</v>
      </c>
      <c r="AC468" s="18">
        <f t="shared" si="7"/>
        <v>12000000</v>
      </c>
      <c r="AD468" s="31" t="s">
        <v>48</v>
      </c>
      <c r="AE468" s="9" t="s">
        <v>98</v>
      </c>
      <c r="AF468" s="8" t="s">
        <v>2107</v>
      </c>
      <c r="AG468" s="12" t="s">
        <v>803</v>
      </c>
      <c r="AH468" s="12" t="s">
        <v>1315</v>
      </c>
      <c r="AI468" s="30">
        <v>20215420003103</v>
      </c>
    </row>
    <row r="469" spans="1:35" ht="15.75" x14ac:dyDescent="0.3">
      <c r="A469" s="7">
        <v>2022</v>
      </c>
      <c r="B469" s="7">
        <v>234</v>
      </c>
      <c r="C469" s="101" t="s">
        <v>35</v>
      </c>
      <c r="D469" s="15" t="s">
        <v>1932</v>
      </c>
      <c r="E469" s="9" t="s">
        <v>1933</v>
      </c>
      <c r="F469" s="8" t="s">
        <v>38</v>
      </c>
      <c r="G469" s="7" t="s">
        <v>39</v>
      </c>
      <c r="H469" s="8" t="s">
        <v>54</v>
      </c>
      <c r="I469" s="9" t="s">
        <v>2108</v>
      </c>
      <c r="J469" s="9" t="s">
        <v>2109</v>
      </c>
      <c r="K469" s="9" t="s">
        <v>2110</v>
      </c>
      <c r="L469" s="9" t="s">
        <v>2111</v>
      </c>
      <c r="M469" s="33">
        <v>52427355</v>
      </c>
      <c r="N469" s="8" t="s">
        <v>59</v>
      </c>
      <c r="O469" s="10">
        <v>44588</v>
      </c>
      <c r="P469" s="164">
        <v>8</v>
      </c>
      <c r="Q469" s="10">
        <v>44594</v>
      </c>
      <c r="R469" s="10">
        <v>44835</v>
      </c>
      <c r="S469" s="11" t="s">
        <v>46</v>
      </c>
      <c r="T469" s="11" t="s">
        <v>46</v>
      </c>
      <c r="U469" s="78" t="s">
        <v>46</v>
      </c>
      <c r="V469" s="7" t="s">
        <v>46</v>
      </c>
      <c r="W469" s="164">
        <v>8</v>
      </c>
      <c r="X469" s="7" t="s">
        <v>46</v>
      </c>
      <c r="Y469" s="7" t="s">
        <v>46</v>
      </c>
      <c r="Z469" s="11">
        <v>44775</v>
      </c>
      <c r="AA469" s="16">
        <v>35852240</v>
      </c>
      <c r="AB469" s="17">
        <v>0</v>
      </c>
      <c r="AC469" s="18">
        <f t="shared" si="7"/>
        <v>35852240</v>
      </c>
      <c r="AD469" s="196" t="s">
        <v>60</v>
      </c>
      <c r="AE469" s="79" t="s">
        <v>60</v>
      </c>
      <c r="AF469" s="8" t="s">
        <v>2112</v>
      </c>
      <c r="AG469" s="12" t="s">
        <v>655</v>
      </c>
      <c r="AH469" s="12" t="s">
        <v>1699</v>
      </c>
      <c r="AI469" s="30" t="s">
        <v>1700</v>
      </c>
    </row>
    <row r="470" spans="1:35" ht="15.75" x14ac:dyDescent="0.3">
      <c r="A470" s="7">
        <v>2021</v>
      </c>
      <c r="B470" s="7">
        <v>235</v>
      </c>
      <c r="C470" s="101" t="s">
        <v>35</v>
      </c>
      <c r="D470" s="15" t="s">
        <v>392</v>
      </c>
      <c r="E470" s="9" t="s">
        <v>393</v>
      </c>
      <c r="F470" s="8" t="s">
        <v>38</v>
      </c>
      <c r="G470" s="7" t="s">
        <v>39</v>
      </c>
      <c r="H470" s="8" t="s">
        <v>40</v>
      </c>
      <c r="I470" s="9" t="s">
        <v>2113</v>
      </c>
      <c r="J470" s="9" t="s">
        <v>2114</v>
      </c>
      <c r="K470" s="9" t="s">
        <v>2114</v>
      </c>
      <c r="L470" s="9" t="s">
        <v>2115</v>
      </c>
      <c r="M470" s="161">
        <v>1023896072</v>
      </c>
      <c r="N470" s="8" t="s">
        <v>137</v>
      </c>
      <c r="O470" s="10">
        <v>44295</v>
      </c>
      <c r="P470" s="7" t="s">
        <v>321</v>
      </c>
      <c r="Q470" s="10">
        <v>44298</v>
      </c>
      <c r="R470" s="10" t="s">
        <v>2116</v>
      </c>
      <c r="S470" s="11" t="s">
        <v>46</v>
      </c>
      <c r="T470" s="11" t="s">
        <v>46</v>
      </c>
      <c r="U470" s="78" t="s">
        <v>46</v>
      </c>
      <c r="V470" s="7" t="s">
        <v>46</v>
      </c>
      <c r="W470" s="7"/>
      <c r="X470" s="7" t="s">
        <v>46</v>
      </c>
      <c r="Y470" s="7" t="s">
        <v>46</v>
      </c>
      <c r="Z470" s="11">
        <v>44450</v>
      </c>
      <c r="AA470" s="16">
        <v>12000000</v>
      </c>
      <c r="AB470" s="17">
        <v>0</v>
      </c>
      <c r="AC470" s="18">
        <f t="shared" si="7"/>
        <v>12000000</v>
      </c>
      <c r="AD470" s="31" t="s">
        <v>48</v>
      </c>
      <c r="AE470" s="9" t="s">
        <v>98</v>
      </c>
      <c r="AF470" s="8" t="s">
        <v>2117</v>
      </c>
      <c r="AG470" s="12" t="s">
        <v>365</v>
      </c>
      <c r="AH470" s="12" t="s">
        <v>675</v>
      </c>
      <c r="AI470" s="30">
        <v>20215420002883</v>
      </c>
    </row>
    <row r="471" spans="1:35" ht="15.75" x14ac:dyDescent="0.3">
      <c r="A471" s="7">
        <v>2022</v>
      </c>
      <c r="B471" s="7">
        <v>235</v>
      </c>
      <c r="C471" s="101" t="s">
        <v>35</v>
      </c>
      <c r="D471" s="15" t="s">
        <v>91</v>
      </c>
      <c r="E471" s="9" t="s">
        <v>66</v>
      </c>
      <c r="F471" s="8" t="s">
        <v>38</v>
      </c>
      <c r="G471" s="7" t="s">
        <v>39</v>
      </c>
      <c r="H471" s="8" t="s">
        <v>54</v>
      </c>
      <c r="I471" s="9" t="s">
        <v>2118</v>
      </c>
      <c r="J471" s="9" t="s">
        <v>2119</v>
      </c>
      <c r="K471" s="9" t="s">
        <v>2120</v>
      </c>
      <c r="L471" s="9" t="s">
        <v>2121</v>
      </c>
      <c r="M471" s="33">
        <v>21016300</v>
      </c>
      <c r="N471" s="8" t="s">
        <v>59</v>
      </c>
      <c r="O471" s="10">
        <v>44589</v>
      </c>
      <c r="P471" s="164">
        <v>8</v>
      </c>
      <c r="Q471" s="10">
        <v>44593</v>
      </c>
      <c r="R471" s="10">
        <v>44834</v>
      </c>
      <c r="S471" s="11" t="s">
        <v>46</v>
      </c>
      <c r="T471" s="11" t="s">
        <v>46</v>
      </c>
      <c r="U471" s="78" t="s">
        <v>46</v>
      </c>
      <c r="V471" s="7" t="s">
        <v>2122</v>
      </c>
      <c r="W471" s="164" t="s">
        <v>2123</v>
      </c>
      <c r="X471" s="7"/>
      <c r="Y471" s="7"/>
      <c r="Z471" s="11">
        <v>44946</v>
      </c>
      <c r="AA471" s="16">
        <v>19200000</v>
      </c>
      <c r="AB471" s="17">
        <f>7200000+1600000</f>
        <v>8800000</v>
      </c>
      <c r="AC471" s="18">
        <f t="shared" si="7"/>
        <v>28000000</v>
      </c>
      <c r="AD471" s="196" t="s">
        <v>60</v>
      </c>
      <c r="AE471" s="79" t="s">
        <v>60</v>
      </c>
      <c r="AF471" s="8" t="s">
        <v>2124</v>
      </c>
      <c r="AG471" s="12" t="s">
        <v>356</v>
      </c>
      <c r="AH471" s="12" t="s">
        <v>2125</v>
      </c>
      <c r="AI471" s="30" t="s">
        <v>2126</v>
      </c>
    </row>
    <row r="472" spans="1:35" ht="15.75" x14ac:dyDescent="0.3">
      <c r="A472" s="7">
        <v>2021</v>
      </c>
      <c r="B472" s="7">
        <v>236</v>
      </c>
      <c r="C472" s="101" t="s">
        <v>35</v>
      </c>
      <c r="D472" s="15" t="s">
        <v>392</v>
      </c>
      <c r="E472" s="9" t="s">
        <v>393</v>
      </c>
      <c r="F472" s="8" t="s">
        <v>38</v>
      </c>
      <c r="G472" s="7" t="s">
        <v>39</v>
      </c>
      <c r="H472" s="8" t="s">
        <v>40</v>
      </c>
      <c r="I472" s="9" t="s">
        <v>2127</v>
      </c>
      <c r="J472" s="9" t="s">
        <v>2128</v>
      </c>
      <c r="K472" s="9" t="s">
        <v>2128</v>
      </c>
      <c r="L472" s="9" t="s">
        <v>1258</v>
      </c>
      <c r="M472" s="161">
        <v>79558626</v>
      </c>
      <c r="N472" s="8" t="s">
        <v>118</v>
      </c>
      <c r="O472" s="10">
        <v>44298</v>
      </c>
      <c r="P472" s="7" t="s">
        <v>321</v>
      </c>
      <c r="Q472" s="10">
        <v>44302</v>
      </c>
      <c r="R472" s="10">
        <v>44454</v>
      </c>
      <c r="S472" s="11" t="s">
        <v>46</v>
      </c>
      <c r="T472" s="11" t="s">
        <v>46</v>
      </c>
      <c r="U472" s="78" t="s">
        <v>46</v>
      </c>
      <c r="V472" s="7" t="s">
        <v>46</v>
      </c>
      <c r="W472" s="7"/>
      <c r="X472" s="7" t="s">
        <v>46</v>
      </c>
      <c r="Y472" s="7" t="s">
        <v>46</v>
      </c>
      <c r="Z472" s="11">
        <v>44454</v>
      </c>
      <c r="AA472" s="16">
        <v>12000000</v>
      </c>
      <c r="AB472" s="17">
        <v>0</v>
      </c>
      <c r="AC472" s="18">
        <f t="shared" si="7"/>
        <v>12000000</v>
      </c>
      <c r="AD472" s="31" t="s">
        <v>48</v>
      </c>
      <c r="AE472" s="9" t="s">
        <v>98</v>
      </c>
      <c r="AF472" s="8" t="s">
        <v>2129</v>
      </c>
      <c r="AG472" s="12" t="s">
        <v>365</v>
      </c>
      <c r="AH472" s="12" t="s">
        <v>675</v>
      </c>
      <c r="AI472" s="30">
        <v>20215420003103</v>
      </c>
    </row>
    <row r="473" spans="1:35" ht="15.75" x14ac:dyDescent="0.3">
      <c r="A473" s="7">
        <v>2022</v>
      </c>
      <c r="B473" s="7">
        <v>236</v>
      </c>
      <c r="C473" s="101" t="s">
        <v>35</v>
      </c>
      <c r="D473" s="15" t="s">
        <v>1754</v>
      </c>
      <c r="E473" s="9" t="s">
        <v>1755</v>
      </c>
      <c r="F473" s="8" t="s">
        <v>38</v>
      </c>
      <c r="G473" s="7" t="s">
        <v>39</v>
      </c>
      <c r="H473" s="8" t="s">
        <v>54</v>
      </c>
      <c r="I473" s="9" t="s">
        <v>2130</v>
      </c>
      <c r="J473" s="9" t="s">
        <v>2131</v>
      </c>
      <c r="K473" s="9" t="s">
        <v>2132</v>
      </c>
      <c r="L473" s="9" t="s">
        <v>2133</v>
      </c>
      <c r="M473" s="33">
        <v>35602304</v>
      </c>
      <c r="N473" s="8" t="s">
        <v>59</v>
      </c>
      <c r="O473" s="10">
        <v>44589</v>
      </c>
      <c r="P473" s="164">
        <v>8</v>
      </c>
      <c r="Q473" s="10">
        <v>44597</v>
      </c>
      <c r="R473" s="10">
        <v>44838</v>
      </c>
      <c r="S473" s="11" t="s">
        <v>46</v>
      </c>
      <c r="T473" s="11" t="s">
        <v>46</v>
      </c>
      <c r="U473" s="78" t="s">
        <v>46</v>
      </c>
      <c r="V473" s="7" t="s">
        <v>46</v>
      </c>
      <c r="W473" s="164">
        <v>8</v>
      </c>
      <c r="X473" s="7" t="s">
        <v>46</v>
      </c>
      <c r="Y473" s="7" t="s">
        <v>46</v>
      </c>
      <c r="Z473" s="11">
        <v>44838</v>
      </c>
      <c r="AA473" s="16">
        <v>40000000</v>
      </c>
      <c r="AB473" s="17">
        <v>0</v>
      </c>
      <c r="AC473" s="18">
        <f t="shared" si="7"/>
        <v>40000000</v>
      </c>
      <c r="AD473" s="196" t="s">
        <v>60</v>
      </c>
      <c r="AE473" s="79" t="s">
        <v>60</v>
      </c>
      <c r="AF473" s="8" t="s">
        <v>2134</v>
      </c>
      <c r="AG473" s="12" t="s">
        <v>1763</v>
      </c>
      <c r="AH473" s="12" t="s">
        <v>1759</v>
      </c>
      <c r="AI473" s="30" t="s">
        <v>2135</v>
      </c>
    </row>
    <row r="474" spans="1:35" ht="15.75" x14ac:dyDescent="0.3">
      <c r="A474" s="7">
        <v>2021</v>
      </c>
      <c r="B474" s="7">
        <v>237</v>
      </c>
      <c r="C474" s="101" t="s">
        <v>35</v>
      </c>
      <c r="D474" s="15" t="s">
        <v>392</v>
      </c>
      <c r="E474" s="9" t="s">
        <v>393</v>
      </c>
      <c r="F474" s="8" t="s">
        <v>38</v>
      </c>
      <c r="G474" s="7" t="s">
        <v>39</v>
      </c>
      <c r="H474" s="8" t="s">
        <v>40</v>
      </c>
      <c r="I474" s="9" t="s">
        <v>1242</v>
      </c>
      <c r="J474" s="9" t="s">
        <v>2136</v>
      </c>
      <c r="K474" s="9" t="s">
        <v>2136</v>
      </c>
      <c r="L474" s="9" t="s">
        <v>1409</v>
      </c>
      <c r="M474" s="161">
        <v>1023956268</v>
      </c>
      <c r="N474" s="8" t="s">
        <v>165</v>
      </c>
      <c r="O474" s="10">
        <v>44295</v>
      </c>
      <c r="P474" s="7" t="s">
        <v>321</v>
      </c>
      <c r="Q474" s="10">
        <v>44298</v>
      </c>
      <c r="R474" s="10" t="s">
        <v>2116</v>
      </c>
      <c r="S474" s="11" t="s">
        <v>46</v>
      </c>
      <c r="T474" s="11" t="s">
        <v>46</v>
      </c>
      <c r="U474" s="78" t="s">
        <v>46</v>
      </c>
      <c r="V474" s="7" t="s">
        <v>46</v>
      </c>
      <c r="W474" s="7"/>
      <c r="X474" s="7" t="s">
        <v>46</v>
      </c>
      <c r="Y474" s="7" t="s">
        <v>46</v>
      </c>
      <c r="Z474" s="11">
        <v>44450</v>
      </c>
      <c r="AA474" s="16">
        <v>12000000</v>
      </c>
      <c r="AB474" s="17">
        <v>0</v>
      </c>
      <c r="AC474" s="18">
        <f t="shared" si="7"/>
        <v>12000000</v>
      </c>
      <c r="AD474" s="31" t="s">
        <v>48</v>
      </c>
      <c r="AE474" s="9" t="s">
        <v>98</v>
      </c>
      <c r="AF474" s="8" t="s">
        <v>2137</v>
      </c>
      <c r="AG474" s="12" t="s">
        <v>365</v>
      </c>
      <c r="AH474" s="12" t="s">
        <v>675</v>
      </c>
      <c r="AI474" s="30">
        <v>20215420002883</v>
      </c>
    </row>
    <row r="475" spans="1:35" ht="15.75" x14ac:dyDescent="0.3">
      <c r="A475" s="7">
        <v>2022</v>
      </c>
      <c r="B475" s="7">
        <v>237</v>
      </c>
      <c r="C475" s="101" t="s">
        <v>35</v>
      </c>
      <c r="D475" s="15" t="s">
        <v>1754</v>
      </c>
      <c r="E475" s="9" t="s">
        <v>1755</v>
      </c>
      <c r="F475" s="8" t="s">
        <v>38</v>
      </c>
      <c r="G475" s="7" t="s">
        <v>39</v>
      </c>
      <c r="H475" s="8" t="s">
        <v>54</v>
      </c>
      <c r="I475" s="9" t="s">
        <v>2130</v>
      </c>
      <c r="J475" s="9" t="s">
        <v>2138</v>
      </c>
      <c r="K475" s="9" t="s">
        <v>2132</v>
      </c>
      <c r="L475" s="9" t="s">
        <v>2139</v>
      </c>
      <c r="M475" s="33">
        <v>5492352</v>
      </c>
      <c r="N475" s="8" t="s">
        <v>59</v>
      </c>
      <c r="O475" s="10">
        <v>44589</v>
      </c>
      <c r="P475" s="164">
        <v>8</v>
      </c>
      <c r="Q475" s="10">
        <v>44597</v>
      </c>
      <c r="R475" s="10">
        <v>44838</v>
      </c>
      <c r="S475" s="11">
        <v>44785</v>
      </c>
      <c r="T475" s="11" t="s">
        <v>2140</v>
      </c>
      <c r="U475" s="78">
        <v>43627942</v>
      </c>
      <c r="V475" s="7" t="s">
        <v>558</v>
      </c>
      <c r="W475" s="164" t="s">
        <v>559</v>
      </c>
      <c r="X475" s="7"/>
      <c r="Y475" s="7"/>
      <c r="Z475" s="11">
        <v>44956</v>
      </c>
      <c r="AA475" s="16">
        <v>40000000</v>
      </c>
      <c r="AB475" s="17">
        <v>14333333</v>
      </c>
      <c r="AC475" s="18">
        <f t="shared" si="7"/>
        <v>54333333</v>
      </c>
      <c r="AD475" s="31" t="s">
        <v>48</v>
      </c>
      <c r="AE475" s="79" t="s">
        <v>48</v>
      </c>
      <c r="AF475" s="8" t="s">
        <v>2134</v>
      </c>
      <c r="AG475" s="12" t="s">
        <v>1763</v>
      </c>
      <c r="AH475" s="12" t="s">
        <v>1759</v>
      </c>
      <c r="AI475" s="30" t="s">
        <v>2135</v>
      </c>
    </row>
    <row r="476" spans="1:35" ht="15.75" x14ac:dyDescent="0.3">
      <c r="A476" s="7">
        <v>2021</v>
      </c>
      <c r="B476" s="7">
        <v>238</v>
      </c>
      <c r="C476" s="101" t="s">
        <v>35</v>
      </c>
      <c r="D476" s="15" t="s">
        <v>65</v>
      </c>
      <c r="E476" s="9" t="s">
        <v>66</v>
      </c>
      <c r="F476" s="8" t="s">
        <v>38</v>
      </c>
      <c r="G476" s="7" t="s">
        <v>39</v>
      </c>
      <c r="H476" s="8" t="s">
        <v>40</v>
      </c>
      <c r="I476" s="9" t="s">
        <v>1235</v>
      </c>
      <c r="J476" s="9" t="s">
        <v>2141</v>
      </c>
      <c r="K476" s="9" t="s">
        <v>2141</v>
      </c>
      <c r="L476" s="9" t="s">
        <v>2142</v>
      </c>
      <c r="M476" s="161">
        <v>79879801</v>
      </c>
      <c r="N476" s="8" t="s">
        <v>59</v>
      </c>
      <c r="O476" s="10">
        <v>44299</v>
      </c>
      <c r="P476" s="7" t="s">
        <v>2143</v>
      </c>
      <c r="Q476" s="10">
        <v>44300</v>
      </c>
      <c r="R476" s="10">
        <v>44560</v>
      </c>
      <c r="S476" s="11" t="s">
        <v>46</v>
      </c>
      <c r="T476" s="11" t="s">
        <v>46</v>
      </c>
      <c r="U476" s="78" t="s">
        <v>46</v>
      </c>
      <c r="V476" s="7" t="s">
        <v>46</v>
      </c>
      <c r="W476" s="7"/>
      <c r="X476" s="7" t="s">
        <v>46</v>
      </c>
      <c r="Y476" s="7" t="s">
        <v>46</v>
      </c>
      <c r="Z476" s="11">
        <v>44560</v>
      </c>
      <c r="AA476" s="16">
        <v>42500000</v>
      </c>
      <c r="AB476" s="17">
        <v>0</v>
      </c>
      <c r="AC476" s="18">
        <f t="shared" si="7"/>
        <v>42500000</v>
      </c>
      <c r="AD476" s="31" t="s">
        <v>48</v>
      </c>
      <c r="AE476" s="9" t="s">
        <v>98</v>
      </c>
      <c r="AF476" s="8" t="s">
        <v>2144</v>
      </c>
      <c r="AG476" s="12" t="s">
        <v>62</v>
      </c>
      <c r="AH476" s="12" t="s">
        <v>90</v>
      </c>
      <c r="AI476" s="30">
        <v>20215420007123</v>
      </c>
    </row>
    <row r="477" spans="1:35" ht="15.75" x14ac:dyDescent="0.3">
      <c r="A477" s="7">
        <v>2022</v>
      </c>
      <c r="B477" s="7">
        <v>238</v>
      </c>
      <c r="C477" s="101" t="s">
        <v>35</v>
      </c>
      <c r="D477" s="15" t="s">
        <v>2145</v>
      </c>
      <c r="E477" s="9" t="s">
        <v>404</v>
      </c>
      <c r="F477" s="8" t="s">
        <v>38</v>
      </c>
      <c r="G477" s="7" t="s">
        <v>39</v>
      </c>
      <c r="H477" s="8" t="s">
        <v>54</v>
      </c>
      <c r="I477" s="9" t="s">
        <v>2146</v>
      </c>
      <c r="J477" s="9" t="s">
        <v>2147</v>
      </c>
      <c r="K477" s="9" t="s">
        <v>2148</v>
      </c>
      <c r="L477" s="9" t="s">
        <v>407</v>
      </c>
      <c r="M477" s="33">
        <v>52916964</v>
      </c>
      <c r="N477" s="8" t="s">
        <v>170</v>
      </c>
      <c r="O477" s="10">
        <v>44594</v>
      </c>
      <c r="P477" s="164">
        <v>6</v>
      </c>
      <c r="Q477" s="10">
        <v>44597</v>
      </c>
      <c r="R477" s="10">
        <v>44777</v>
      </c>
      <c r="S477" s="11" t="s">
        <v>46</v>
      </c>
      <c r="T477" s="11" t="s">
        <v>46</v>
      </c>
      <c r="U477" s="78" t="s">
        <v>46</v>
      </c>
      <c r="V477" s="7" t="s">
        <v>46</v>
      </c>
      <c r="W477" s="164">
        <v>6</v>
      </c>
      <c r="X477" s="7" t="s">
        <v>46</v>
      </c>
      <c r="Y477" s="7" t="s">
        <v>46</v>
      </c>
      <c r="Z477" s="11">
        <v>44777</v>
      </c>
      <c r="AA477" s="16">
        <v>37260000</v>
      </c>
      <c r="AB477" s="17">
        <v>0</v>
      </c>
      <c r="AC477" s="18">
        <f t="shared" si="7"/>
        <v>37260000</v>
      </c>
      <c r="AD477" s="196" t="s">
        <v>60</v>
      </c>
      <c r="AE477" s="79" t="s">
        <v>60</v>
      </c>
      <c r="AF477" s="8" t="s">
        <v>2149</v>
      </c>
      <c r="AG477" s="12" t="s">
        <v>390</v>
      </c>
      <c r="AH477" s="12" t="s">
        <v>75</v>
      </c>
      <c r="AI477" s="30" t="s">
        <v>272</v>
      </c>
    </row>
    <row r="478" spans="1:35" ht="15.75" x14ac:dyDescent="0.3">
      <c r="A478" s="7">
        <v>2021</v>
      </c>
      <c r="B478" s="7">
        <v>239</v>
      </c>
      <c r="C478" s="101" t="s">
        <v>35</v>
      </c>
      <c r="D478" s="15" t="s">
        <v>410</v>
      </c>
      <c r="E478" s="9" t="s">
        <v>411</v>
      </c>
      <c r="F478" s="8" t="s">
        <v>38</v>
      </c>
      <c r="G478" s="7" t="s">
        <v>39</v>
      </c>
      <c r="H478" s="8" t="s">
        <v>40</v>
      </c>
      <c r="I478" s="9" t="s">
        <v>2150</v>
      </c>
      <c r="J478" s="9" t="s">
        <v>2151</v>
      </c>
      <c r="K478" s="9" t="s">
        <v>2151</v>
      </c>
      <c r="L478" s="9" t="s">
        <v>2152</v>
      </c>
      <c r="M478" s="161">
        <v>1019099553</v>
      </c>
      <c r="N478" s="8" t="s">
        <v>137</v>
      </c>
      <c r="O478" s="10">
        <v>44298</v>
      </c>
      <c r="P478" s="7" t="s">
        <v>321</v>
      </c>
      <c r="Q478" s="10">
        <v>44299</v>
      </c>
      <c r="R478" s="10">
        <v>44451</v>
      </c>
      <c r="S478" s="11" t="s">
        <v>46</v>
      </c>
      <c r="T478" s="11" t="s">
        <v>46</v>
      </c>
      <c r="U478" s="78" t="s">
        <v>46</v>
      </c>
      <c r="V478" s="7" t="s">
        <v>46</v>
      </c>
      <c r="W478" s="7"/>
      <c r="X478" s="7" t="s">
        <v>46</v>
      </c>
      <c r="Y478" s="7" t="s">
        <v>46</v>
      </c>
      <c r="Z478" s="11">
        <v>44451</v>
      </c>
      <c r="AA478" s="16">
        <v>21805000</v>
      </c>
      <c r="AB478" s="17">
        <v>0</v>
      </c>
      <c r="AC478" s="18">
        <f t="shared" si="7"/>
        <v>21805000</v>
      </c>
      <c r="AD478" s="31" t="s">
        <v>48</v>
      </c>
      <c r="AE478" s="9" t="s">
        <v>98</v>
      </c>
      <c r="AF478" s="8" t="s">
        <v>2153</v>
      </c>
      <c r="AG478" s="12" t="s">
        <v>266</v>
      </c>
      <c r="AH478" s="12" t="s">
        <v>861</v>
      </c>
      <c r="AI478" s="30">
        <v>20215420003103</v>
      </c>
    </row>
    <row r="479" spans="1:35" ht="15.75" x14ac:dyDescent="0.3">
      <c r="A479" s="7">
        <v>2022</v>
      </c>
      <c r="B479" s="7">
        <v>239</v>
      </c>
      <c r="C479" s="101" t="s">
        <v>35</v>
      </c>
      <c r="D479" s="15" t="s">
        <v>1741</v>
      </c>
      <c r="E479" s="9" t="s">
        <v>1742</v>
      </c>
      <c r="F479" s="8" t="s">
        <v>38</v>
      </c>
      <c r="G479" s="7" t="s">
        <v>39</v>
      </c>
      <c r="H479" s="8" t="s">
        <v>54</v>
      </c>
      <c r="I479" s="9" t="s">
        <v>2154</v>
      </c>
      <c r="J479" s="9" t="s">
        <v>2155</v>
      </c>
      <c r="K479" s="9" t="s">
        <v>2156</v>
      </c>
      <c r="L479" s="9" t="s">
        <v>2157</v>
      </c>
      <c r="M479" s="33">
        <v>79387457</v>
      </c>
      <c r="N479" s="8" t="s">
        <v>345</v>
      </c>
      <c r="O479" s="10">
        <v>44588</v>
      </c>
      <c r="P479" s="164">
        <v>8</v>
      </c>
      <c r="Q479" s="10">
        <v>44608</v>
      </c>
      <c r="R479" s="10">
        <v>44849</v>
      </c>
      <c r="S479" s="11" t="s">
        <v>46</v>
      </c>
      <c r="T479" s="11" t="s">
        <v>46</v>
      </c>
      <c r="U479" s="78" t="s">
        <v>46</v>
      </c>
      <c r="V479" s="7" t="s">
        <v>2158</v>
      </c>
      <c r="W479" s="164" t="s">
        <v>2159</v>
      </c>
      <c r="X479" s="7"/>
      <c r="Y479" s="7"/>
      <c r="Z479" s="11">
        <v>44956</v>
      </c>
      <c r="AA479" s="16">
        <v>36112000</v>
      </c>
      <c r="AB479" s="17">
        <f>11285000+4514000</f>
        <v>15799000</v>
      </c>
      <c r="AC479" s="18">
        <f t="shared" si="7"/>
        <v>51911000</v>
      </c>
      <c r="AD479" s="196" t="s">
        <v>60</v>
      </c>
      <c r="AE479" s="79" t="s">
        <v>60</v>
      </c>
      <c r="AF479" s="8" t="s">
        <v>2160</v>
      </c>
      <c r="AG479" s="12" t="s">
        <v>2161</v>
      </c>
      <c r="AH479" s="12" t="s">
        <v>208</v>
      </c>
      <c r="AI479" s="30" t="s">
        <v>209</v>
      </c>
    </row>
    <row r="480" spans="1:35" ht="15.75" x14ac:dyDescent="0.3">
      <c r="A480" s="7">
        <v>2021</v>
      </c>
      <c r="B480" s="7">
        <v>240</v>
      </c>
      <c r="C480" s="101" t="s">
        <v>35</v>
      </c>
      <c r="D480" s="15" t="s">
        <v>392</v>
      </c>
      <c r="E480" s="9" t="s">
        <v>393</v>
      </c>
      <c r="F480" s="8" t="s">
        <v>38</v>
      </c>
      <c r="G480" s="7" t="s">
        <v>39</v>
      </c>
      <c r="H480" s="8" t="s">
        <v>40</v>
      </c>
      <c r="I480" s="9" t="s">
        <v>1242</v>
      </c>
      <c r="J480" s="9" t="s">
        <v>2162</v>
      </c>
      <c r="K480" s="9" t="s">
        <v>2162</v>
      </c>
      <c r="L480" s="9" t="s">
        <v>1429</v>
      </c>
      <c r="M480" s="161">
        <v>1023928443</v>
      </c>
      <c r="N480" s="8" t="s">
        <v>137</v>
      </c>
      <c r="O480" s="10">
        <v>44298</v>
      </c>
      <c r="P480" s="7" t="s">
        <v>321</v>
      </c>
      <c r="Q480" s="10">
        <v>44300</v>
      </c>
      <c r="R480" s="10">
        <v>44452</v>
      </c>
      <c r="S480" s="11" t="s">
        <v>46</v>
      </c>
      <c r="T480" s="11" t="s">
        <v>46</v>
      </c>
      <c r="U480" s="78" t="s">
        <v>46</v>
      </c>
      <c r="V480" s="7" t="s">
        <v>46</v>
      </c>
      <c r="W480" s="7"/>
      <c r="X480" s="7" t="s">
        <v>46</v>
      </c>
      <c r="Y480" s="7" t="s">
        <v>46</v>
      </c>
      <c r="Z480" s="11">
        <v>44452</v>
      </c>
      <c r="AA480" s="16">
        <v>12000000</v>
      </c>
      <c r="AB480" s="17">
        <v>0</v>
      </c>
      <c r="AC480" s="18">
        <f t="shared" si="7"/>
        <v>12000000</v>
      </c>
      <c r="AD480" s="31" t="s">
        <v>48</v>
      </c>
      <c r="AE480" s="9" t="s">
        <v>98</v>
      </c>
      <c r="AF480" s="8" t="s">
        <v>2163</v>
      </c>
      <c r="AG480" s="12" t="s">
        <v>365</v>
      </c>
      <c r="AH480" s="12" t="s">
        <v>979</v>
      </c>
      <c r="AI480" s="30">
        <v>20215420003103</v>
      </c>
    </row>
    <row r="481" spans="1:35" ht="15.75" x14ac:dyDescent="0.3">
      <c r="A481" s="7">
        <v>2022</v>
      </c>
      <c r="B481" s="7">
        <v>240</v>
      </c>
      <c r="C481" s="101" t="s">
        <v>35</v>
      </c>
      <c r="D481" s="15" t="s">
        <v>91</v>
      </c>
      <c r="E481" s="9" t="s">
        <v>66</v>
      </c>
      <c r="F481" s="8" t="s">
        <v>38</v>
      </c>
      <c r="G481" s="7" t="s">
        <v>39</v>
      </c>
      <c r="H481" s="8" t="s">
        <v>54</v>
      </c>
      <c r="I481" s="9" t="s">
        <v>2164</v>
      </c>
      <c r="J481" s="9" t="s">
        <v>2165</v>
      </c>
      <c r="K481" s="9" t="s">
        <v>2166</v>
      </c>
      <c r="L481" s="9" t="s">
        <v>2167</v>
      </c>
      <c r="M481" s="33">
        <v>79604828</v>
      </c>
      <c r="N481" s="8" t="s">
        <v>345</v>
      </c>
      <c r="O481" s="10">
        <v>44595</v>
      </c>
      <c r="P481" s="164">
        <v>8</v>
      </c>
      <c r="Q481" s="10">
        <v>44596</v>
      </c>
      <c r="R481" s="10">
        <v>44837</v>
      </c>
      <c r="S481" s="11" t="s">
        <v>46</v>
      </c>
      <c r="T481" s="11" t="s">
        <v>46</v>
      </c>
      <c r="U481" s="78" t="s">
        <v>46</v>
      </c>
      <c r="V481" s="7" t="s">
        <v>46</v>
      </c>
      <c r="W481" s="164">
        <v>8</v>
      </c>
      <c r="X481" s="7" t="s">
        <v>46</v>
      </c>
      <c r="Y481" s="7" t="s">
        <v>46</v>
      </c>
      <c r="Z481" s="11">
        <v>44837</v>
      </c>
      <c r="AA481" s="16">
        <v>30800000</v>
      </c>
      <c r="AB481" s="17">
        <v>0</v>
      </c>
      <c r="AC481" s="18">
        <f t="shared" si="7"/>
        <v>30800000</v>
      </c>
      <c r="AD481" s="31" t="s">
        <v>48</v>
      </c>
      <c r="AE481" s="79" t="s">
        <v>98</v>
      </c>
      <c r="AF481" s="8" t="s">
        <v>2168</v>
      </c>
      <c r="AG481" s="12" t="s">
        <v>906</v>
      </c>
      <c r="AH481" s="12" t="s">
        <v>366</v>
      </c>
      <c r="AI481" s="30" t="s">
        <v>367</v>
      </c>
    </row>
    <row r="482" spans="1:35" ht="15.75" x14ac:dyDescent="0.3">
      <c r="A482" s="7">
        <v>2021</v>
      </c>
      <c r="B482" s="7">
        <v>241</v>
      </c>
      <c r="C482" s="101" t="s">
        <v>35</v>
      </c>
      <c r="D482" s="15" t="s">
        <v>65</v>
      </c>
      <c r="E482" s="9" t="s">
        <v>66</v>
      </c>
      <c r="F482" s="8" t="s">
        <v>38</v>
      </c>
      <c r="G482" s="7" t="s">
        <v>39</v>
      </c>
      <c r="H482" s="8" t="s">
        <v>40</v>
      </c>
      <c r="I482" s="9" t="s">
        <v>2169</v>
      </c>
      <c r="J482" s="9" t="s">
        <v>2170</v>
      </c>
      <c r="K482" s="9" t="s">
        <v>2170</v>
      </c>
      <c r="L482" s="9" t="s">
        <v>2171</v>
      </c>
      <c r="M482" s="161">
        <v>52437503</v>
      </c>
      <c r="N482" s="8" t="s">
        <v>137</v>
      </c>
      <c r="O482" s="10">
        <v>44299</v>
      </c>
      <c r="P482" s="7" t="s">
        <v>321</v>
      </c>
      <c r="Q482" s="10">
        <v>44300</v>
      </c>
      <c r="R482" s="10">
        <v>44452</v>
      </c>
      <c r="S482" s="11">
        <v>44316</v>
      </c>
      <c r="T482" s="11" t="s">
        <v>2172</v>
      </c>
      <c r="U482" s="78">
        <v>1140865459</v>
      </c>
      <c r="V482" s="7" t="s">
        <v>46</v>
      </c>
      <c r="W482" s="7"/>
      <c r="X482" s="7" t="s">
        <v>46</v>
      </c>
      <c r="Y482" s="7" t="s">
        <v>46</v>
      </c>
      <c r="Z482" s="11">
        <v>44452</v>
      </c>
      <c r="AA482" s="16">
        <v>21805000</v>
      </c>
      <c r="AB482" s="17">
        <v>0</v>
      </c>
      <c r="AC482" s="18">
        <f t="shared" si="7"/>
        <v>21805000</v>
      </c>
      <c r="AD482" s="31" t="s">
        <v>48</v>
      </c>
      <c r="AE482" s="9" t="s">
        <v>87</v>
      </c>
      <c r="AF482" s="8" t="s">
        <v>2173</v>
      </c>
      <c r="AG482" s="12" t="s">
        <v>1753</v>
      </c>
      <c r="AH482" s="12" t="s">
        <v>1751</v>
      </c>
      <c r="AI482" s="30">
        <v>20215420003103</v>
      </c>
    </row>
    <row r="483" spans="1:35" ht="15.75" x14ac:dyDescent="0.3">
      <c r="A483" s="7">
        <v>2022</v>
      </c>
      <c r="B483" s="7">
        <v>241</v>
      </c>
      <c r="C483" s="101" t="s">
        <v>35</v>
      </c>
      <c r="D483" s="15" t="s">
        <v>91</v>
      </c>
      <c r="E483" s="9" t="s">
        <v>66</v>
      </c>
      <c r="F483" s="8" t="s">
        <v>38</v>
      </c>
      <c r="G483" s="7" t="s">
        <v>39</v>
      </c>
      <c r="H483" s="8" t="s">
        <v>54</v>
      </c>
      <c r="I483" s="9" t="s">
        <v>2099</v>
      </c>
      <c r="J483" s="9" t="s">
        <v>2174</v>
      </c>
      <c r="K483" s="9" t="s">
        <v>2101</v>
      </c>
      <c r="L483" s="9" t="s">
        <v>2175</v>
      </c>
      <c r="M483" s="33">
        <v>79967309</v>
      </c>
      <c r="N483" s="8" t="s">
        <v>144</v>
      </c>
      <c r="O483" s="10">
        <v>44588</v>
      </c>
      <c r="P483" s="164">
        <v>8</v>
      </c>
      <c r="Q483" s="10">
        <v>44594</v>
      </c>
      <c r="R483" s="10">
        <v>44835</v>
      </c>
      <c r="S483" s="11" t="s">
        <v>46</v>
      </c>
      <c r="T483" s="11" t="s">
        <v>46</v>
      </c>
      <c r="U483" s="78" t="s">
        <v>46</v>
      </c>
      <c r="V483" s="7" t="s">
        <v>46</v>
      </c>
      <c r="W483" s="164">
        <v>8</v>
      </c>
      <c r="X483" s="7" t="s">
        <v>46</v>
      </c>
      <c r="Y483" s="7" t="s">
        <v>46</v>
      </c>
      <c r="Z483" s="11">
        <v>44785</v>
      </c>
      <c r="AA483" s="16">
        <v>52000000</v>
      </c>
      <c r="AB483" s="17">
        <v>0</v>
      </c>
      <c r="AC483" s="18">
        <f t="shared" si="7"/>
        <v>52000000</v>
      </c>
      <c r="AD483" s="196" t="s">
        <v>60</v>
      </c>
      <c r="AE483" s="79" t="s">
        <v>60</v>
      </c>
      <c r="AF483" s="8" t="s">
        <v>2103</v>
      </c>
      <c r="AG483" s="12" t="s">
        <v>315</v>
      </c>
      <c r="AH483" s="12" t="s">
        <v>311</v>
      </c>
      <c r="AI483" s="30" t="s">
        <v>2104</v>
      </c>
    </row>
    <row r="484" spans="1:35" ht="15.75" x14ac:dyDescent="0.3">
      <c r="A484" s="7">
        <v>2021</v>
      </c>
      <c r="B484" s="7">
        <v>242</v>
      </c>
      <c r="C484" s="101" t="s">
        <v>35</v>
      </c>
      <c r="D484" s="15" t="s">
        <v>76</v>
      </c>
      <c r="E484" s="9" t="s">
        <v>2176</v>
      </c>
      <c r="F484" s="8" t="s">
        <v>38</v>
      </c>
      <c r="G484" s="7" t="s">
        <v>39</v>
      </c>
      <c r="H484" s="8" t="s">
        <v>40</v>
      </c>
      <c r="I484" s="9" t="s">
        <v>2177</v>
      </c>
      <c r="J484" s="9" t="s">
        <v>2178</v>
      </c>
      <c r="K484" s="9" t="s">
        <v>2178</v>
      </c>
      <c r="L484" s="9" t="s">
        <v>2179</v>
      </c>
      <c r="M484" s="161">
        <v>79465741</v>
      </c>
      <c r="N484" s="8" t="s">
        <v>1907</v>
      </c>
      <c r="O484" s="10">
        <v>44301</v>
      </c>
      <c r="P484" s="7" t="s">
        <v>321</v>
      </c>
      <c r="Q484" s="10">
        <v>44302</v>
      </c>
      <c r="R484" s="10">
        <v>44454</v>
      </c>
      <c r="S484" s="11" t="s">
        <v>46</v>
      </c>
      <c r="T484" s="11" t="s">
        <v>46</v>
      </c>
      <c r="U484" s="78" t="s">
        <v>46</v>
      </c>
      <c r="V484" s="7" t="s">
        <v>46</v>
      </c>
      <c r="W484" s="7"/>
      <c r="X484" s="7" t="s">
        <v>46</v>
      </c>
      <c r="Y484" s="7" t="s">
        <v>46</v>
      </c>
      <c r="Z484" s="11">
        <v>44454</v>
      </c>
      <c r="AA484" s="16">
        <v>21805000</v>
      </c>
      <c r="AB484" s="17">
        <v>0</v>
      </c>
      <c r="AC484" s="18">
        <f t="shared" si="7"/>
        <v>21805000</v>
      </c>
      <c r="AD484" s="31" t="s">
        <v>48</v>
      </c>
      <c r="AE484" s="9" t="s">
        <v>98</v>
      </c>
      <c r="AF484" s="8" t="s">
        <v>2180</v>
      </c>
      <c r="AG484" s="12" t="s">
        <v>62</v>
      </c>
      <c r="AH484" s="12" t="s">
        <v>1082</v>
      </c>
      <c r="AI484" s="30">
        <v>20215420003103</v>
      </c>
    </row>
    <row r="485" spans="1:35" ht="15.75" x14ac:dyDescent="0.3">
      <c r="A485" s="7">
        <v>2022</v>
      </c>
      <c r="B485" s="7">
        <v>242</v>
      </c>
      <c r="C485" s="101" t="s">
        <v>35</v>
      </c>
      <c r="D485" s="15" t="s">
        <v>91</v>
      </c>
      <c r="E485" s="9" t="s">
        <v>66</v>
      </c>
      <c r="F485" s="8" t="s">
        <v>38</v>
      </c>
      <c r="G485" s="7" t="s">
        <v>39</v>
      </c>
      <c r="H485" s="8" t="s">
        <v>54</v>
      </c>
      <c r="I485" s="9" t="s">
        <v>2099</v>
      </c>
      <c r="J485" s="9" t="s">
        <v>2181</v>
      </c>
      <c r="K485" s="9" t="s">
        <v>2101</v>
      </c>
      <c r="L485" s="9" t="s">
        <v>2182</v>
      </c>
      <c r="M485" s="33">
        <v>52086023</v>
      </c>
      <c r="N485" s="8" t="s">
        <v>144</v>
      </c>
      <c r="O485" s="10">
        <v>44589</v>
      </c>
      <c r="P485" s="164">
        <v>8</v>
      </c>
      <c r="Q485" s="10">
        <v>44594</v>
      </c>
      <c r="R485" s="10">
        <v>44835</v>
      </c>
      <c r="S485" s="11">
        <v>44748</v>
      </c>
      <c r="T485" s="11" t="s">
        <v>2183</v>
      </c>
      <c r="U485" s="78">
        <v>1022394384</v>
      </c>
      <c r="V485" s="7" t="s">
        <v>46</v>
      </c>
      <c r="W485" s="164">
        <v>8</v>
      </c>
      <c r="X485" s="7">
        <v>44669</v>
      </c>
      <c r="Y485" s="7">
        <v>44672</v>
      </c>
      <c r="Z485" s="11">
        <v>44818</v>
      </c>
      <c r="AA485" s="16">
        <v>52000000</v>
      </c>
      <c r="AB485" s="17">
        <v>0</v>
      </c>
      <c r="AC485" s="18">
        <f t="shared" si="7"/>
        <v>52000000</v>
      </c>
      <c r="AD485" s="31" t="s">
        <v>48</v>
      </c>
      <c r="AE485" s="79" t="s">
        <v>48</v>
      </c>
      <c r="AF485" s="8" t="s">
        <v>2103</v>
      </c>
      <c r="AG485" s="12" t="s">
        <v>315</v>
      </c>
      <c r="AH485" s="12" t="s">
        <v>311</v>
      </c>
      <c r="AI485" s="30" t="s">
        <v>2104</v>
      </c>
    </row>
    <row r="486" spans="1:35" ht="15.75" x14ac:dyDescent="0.3">
      <c r="A486" s="7">
        <v>2021</v>
      </c>
      <c r="B486" s="7">
        <v>243</v>
      </c>
      <c r="C486" s="101" t="s">
        <v>35</v>
      </c>
      <c r="D486" s="15" t="s">
        <v>65</v>
      </c>
      <c r="E486" s="9" t="s">
        <v>66</v>
      </c>
      <c r="F486" s="8" t="s">
        <v>38</v>
      </c>
      <c r="G486" s="7" t="s">
        <v>39</v>
      </c>
      <c r="H486" s="8" t="s">
        <v>40</v>
      </c>
      <c r="I486" s="9" t="s">
        <v>2184</v>
      </c>
      <c r="J486" s="9" t="s">
        <v>2185</v>
      </c>
      <c r="K486" s="9" t="s">
        <v>2185</v>
      </c>
      <c r="L486" s="9" t="s">
        <v>2186</v>
      </c>
      <c r="M486" s="161">
        <v>1031128344</v>
      </c>
      <c r="N486" s="8" t="s">
        <v>59</v>
      </c>
      <c r="O486" s="10">
        <v>44301</v>
      </c>
      <c r="P486" s="7" t="s">
        <v>321</v>
      </c>
      <c r="Q486" s="10">
        <v>44305</v>
      </c>
      <c r="R486" s="10">
        <v>44457</v>
      </c>
      <c r="S486" s="11" t="s">
        <v>46</v>
      </c>
      <c r="T486" s="11" t="s">
        <v>46</v>
      </c>
      <c r="U486" s="78" t="s">
        <v>46</v>
      </c>
      <c r="V486" s="7" t="s">
        <v>46</v>
      </c>
      <c r="W486" s="7"/>
      <c r="X486" s="7" t="s">
        <v>46</v>
      </c>
      <c r="Y486" s="7" t="s">
        <v>46</v>
      </c>
      <c r="Z486" s="11">
        <v>44457</v>
      </c>
      <c r="AA486" s="16">
        <v>21850000</v>
      </c>
      <c r="AB486" s="17">
        <v>0</v>
      </c>
      <c r="AC486" s="18">
        <f t="shared" si="7"/>
        <v>21850000</v>
      </c>
      <c r="AD486" s="31" t="s">
        <v>48</v>
      </c>
      <c r="AE486" s="9" t="s">
        <v>98</v>
      </c>
      <c r="AF486" s="8" t="s">
        <v>2187</v>
      </c>
      <c r="AG486" s="12" t="s">
        <v>286</v>
      </c>
      <c r="AH486" s="12" t="s">
        <v>515</v>
      </c>
      <c r="AI486" s="30">
        <v>20215420003103</v>
      </c>
    </row>
    <row r="487" spans="1:35" ht="15.75" x14ac:dyDescent="0.3">
      <c r="A487" s="7">
        <v>2022</v>
      </c>
      <c r="B487" s="7">
        <v>243</v>
      </c>
      <c r="C487" s="101" t="s">
        <v>35</v>
      </c>
      <c r="D487" s="15" t="s">
        <v>1932</v>
      </c>
      <c r="E487" s="9" t="s">
        <v>1933</v>
      </c>
      <c r="F487" s="8" t="s">
        <v>38</v>
      </c>
      <c r="G487" s="7" t="s">
        <v>39</v>
      </c>
      <c r="H487" s="8" t="s">
        <v>54</v>
      </c>
      <c r="I487" s="9" t="s">
        <v>2188</v>
      </c>
      <c r="J487" s="9" t="s">
        <v>2189</v>
      </c>
      <c r="K487" s="9" t="s">
        <v>2190</v>
      </c>
      <c r="L487" s="9" t="s">
        <v>2191</v>
      </c>
      <c r="M487" s="33">
        <v>80763615</v>
      </c>
      <c r="N487" s="8" t="s">
        <v>192</v>
      </c>
      <c r="O487" s="10">
        <v>44588</v>
      </c>
      <c r="P487" s="164">
        <v>6</v>
      </c>
      <c r="Q487" s="10">
        <v>44594</v>
      </c>
      <c r="R487" s="10">
        <v>44774</v>
      </c>
      <c r="S487" s="11" t="s">
        <v>46</v>
      </c>
      <c r="T487" s="11" t="s">
        <v>46</v>
      </c>
      <c r="U487" s="78" t="s">
        <v>46</v>
      </c>
      <c r="V487" s="7" t="s">
        <v>46</v>
      </c>
      <c r="W487" s="164">
        <v>6</v>
      </c>
      <c r="X487" s="7" t="s">
        <v>46</v>
      </c>
      <c r="Y487" s="7" t="s">
        <v>46</v>
      </c>
      <c r="Z487" s="11">
        <v>44742</v>
      </c>
      <c r="AA487" s="16">
        <v>34800000</v>
      </c>
      <c r="AB487" s="17">
        <v>0</v>
      </c>
      <c r="AC487" s="18">
        <f t="shared" si="7"/>
        <v>34800000</v>
      </c>
      <c r="AD487" s="196" t="s">
        <v>60</v>
      </c>
      <c r="AE487" s="79" t="s">
        <v>60</v>
      </c>
      <c r="AF487" s="8" t="s">
        <v>2192</v>
      </c>
      <c r="AG487" s="12" t="s">
        <v>655</v>
      </c>
      <c r="AH487" s="12" t="s">
        <v>75</v>
      </c>
      <c r="AI487" s="30" t="s">
        <v>272</v>
      </c>
    </row>
    <row r="488" spans="1:35" ht="15.75" x14ac:dyDescent="0.3">
      <c r="A488" s="7">
        <v>2021</v>
      </c>
      <c r="B488" s="7">
        <v>244</v>
      </c>
      <c r="C488" s="101" t="s">
        <v>1134</v>
      </c>
      <c r="D488" s="15" t="s">
        <v>2193</v>
      </c>
      <c r="E488" s="9" t="s">
        <v>279</v>
      </c>
      <c r="F488" s="8" t="s">
        <v>2194</v>
      </c>
      <c r="G488" s="7" t="s">
        <v>2195</v>
      </c>
      <c r="H488" s="8" t="s">
        <v>2196</v>
      </c>
      <c r="I488" s="9" t="s">
        <v>2197</v>
      </c>
      <c r="J488" s="9" t="s">
        <v>2198</v>
      </c>
      <c r="K488" s="9" t="s">
        <v>2199</v>
      </c>
      <c r="L488" s="9" t="s">
        <v>2200</v>
      </c>
      <c r="M488" s="161">
        <v>9004957496</v>
      </c>
      <c r="N488" s="8" t="s">
        <v>59</v>
      </c>
      <c r="O488" s="10">
        <v>44301</v>
      </c>
      <c r="P488" s="7" t="s">
        <v>1946</v>
      </c>
      <c r="Q488" s="10">
        <v>44308</v>
      </c>
      <c r="R488" s="10">
        <v>44490</v>
      </c>
      <c r="S488" s="11" t="s">
        <v>46</v>
      </c>
      <c r="T488" s="11" t="s">
        <v>46</v>
      </c>
      <c r="U488" s="78" t="s">
        <v>46</v>
      </c>
      <c r="V488" s="7" t="s">
        <v>1205</v>
      </c>
      <c r="W488" s="7"/>
      <c r="X488" s="7">
        <v>44490</v>
      </c>
      <c r="Y488" s="7">
        <v>44510</v>
      </c>
      <c r="Z488" s="11">
        <v>44621</v>
      </c>
      <c r="AA488" s="16">
        <v>120000000</v>
      </c>
      <c r="AB488" s="17">
        <v>47000000</v>
      </c>
      <c r="AC488" s="18">
        <f t="shared" si="7"/>
        <v>167000000</v>
      </c>
      <c r="AD488" s="31" t="s">
        <v>48</v>
      </c>
      <c r="AE488" s="9" t="s">
        <v>98</v>
      </c>
      <c r="AF488" s="8" t="s">
        <v>2201</v>
      </c>
      <c r="AG488" s="12" t="s">
        <v>286</v>
      </c>
      <c r="AH488" s="12" t="s">
        <v>853</v>
      </c>
      <c r="AI488" s="30">
        <v>20215420003103</v>
      </c>
    </row>
    <row r="489" spans="1:35" ht="15.75" x14ac:dyDescent="0.3">
      <c r="A489" s="7">
        <v>2022</v>
      </c>
      <c r="B489" s="7">
        <v>244</v>
      </c>
      <c r="C489" s="101" t="s">
        <v>35</v>
      </c>
      <c r="D489" s="15" t="s">
        <v>52</v>
      </c>
      <c r="E489" s="9" t="s">
        <v>53</v>
      </c>
      <c r="F489" s="8" t="s">
        <v>38</v>
      </c>
      <c r="G489" s="7" t="s">
        <v>39</v>
      </c>
      <c r="H489" s="8" t="s">
        <v>54</v>
      </c>
      <c r="I489" s="9" t="s">
        <v>422</v>
      </c>
      <c r="J489" s="9" t="s">
        <v>2202</v>
      </c>
      <c r="K489" s="9" t="s">
        <v>424</v>
      </c>
      <c r="L489" s="9" t="s">
        <v>2203</v>
      </c>
      <c r="M489" s="33">
        <v>1014187285</v>
      </c>
      <c r="N489" s="8" t="s">
        <v>144</v>
      </c>
      <c r="O489" s="10">
        <v>44589</v>
      </c>
      <c r="P489" s="164">
        <v>6</v>
      </c>
      <c r="Q489" s="10">
        <v>44599</v>
      </c>
      <c r="R489" s="10">
        <v>44779</v>
      </c>
      <c r="S489" s="11" t="s">
        <v>46</v>
      </c>
      <c r="T489" s="11" t="s">
        <v>46</v>
      </c>
      <c r="U489" s="78" t="s">
        <v>46</v>
      </c>
      <c r="V489" s="7" t="s">
        <v>46</v>
      </c>
      <c r="W489" s="164">
        <v>6</v>
      </c>
      <c r="X489" s="7">
        <v>44754</v>
      </c>
      <c r="Y489" s="7">
        <v>44773</v>
      </c>
      <c r="Z489" s="11">
        <v>44798</v>
      </c>
      <c r="AA489" s="16">
        <v>14400000</v>
      </c>
      <c r="AB489" s="17">
        <v>0</v>
      </c>
      <c r="AC489" s="18">
        <f t="shared" si="7"/>
        <v>14400000</v>
      </c>
      <c r="AD489" s="196" t="s">
        <v>60</v>
      </c>
      <c r="AE489" s="79" t="s">
        <v>60</v>
      </c>
      <c r="AF489" s="8" t="s">
        <v>427</v>
      </c>
      <c r="AG489" s="12" t="s">
        <v>62</v>
      </c>
      <c r="AH489" s="12" t="s">
        <v>63</v>
      </c>
      <c r="AI489" s="30" t="s">
        <v>64</v>
      </c>
    </row>
    <row r="490" spans="1:35" ht="15.75" x14ac:dyDescent="0.3">
      <c r="A490" s="7">
        <v>2021</v>
      </c>
      <c r="B490" s="7">
        <v>245</v>
      </c>
      <c r="C490" s="101" t="s">
        <v>35</v>
      </c>
      <c r="D490" s="15" t="s">
        <v>65</v>
      </c>
      <c r="E490" s="9" t="s">
        <v>66</v>
      </c>
      <c r="F490" s="8" t="s">
        <v>38</v>
      </c>
      <c r="G490" s="7" t="s">
        <v>39</v>
      </c>
      <c r="H490" s="8" t="s">
        <v>40</v>
      </c>
      <c r="I490" s="9" t="s">
        <v>2204</v>
      </c>
      <c r="J490" s="9" t="s">
        <v>2205</v>
      </c>
      <c r="K490" s="9" t="s">
        <v>2205</v>
      </c>
      <c r="L490" s="9" t="s">
        <v>2206</v>
      </c>
      <c r="M490" s="161">
        <v>94503331</v>
      </c>
      <c r="N490" s="8" t="s">
        <v>1907</v>
      </c>
      <c r="O490" s="10">
        <v>44302</v>
      </c>
      <c r="P490" s="7" t="s">
        <v>321</v>
      </c>
      <c r="Q490" s="10">
        <v>44306</v>
      </c>
      <c r="R490" s="10">
        <v>44458</v>
      </c>
      <c r="S490" s="11" t="s">
        <v>46</v>
      </c>
      <c r="T490" s="11" t="s">
        <v>46</v>
      </c>
      <c r="U490" s="78" t="s">
        <v>46</v>
      </c>
      <c r="V490" s="7" t="s">
        <v>46</v>
      </c>
      <c r="W490" s="7"/>
      <c r="X490" s="7" t="s">
        <v>46</v>
      </c>
      <c r="Y490" s="7" t="s">
        <v>46</v>
      </c>
      <c r="Z490" s="11">
        <v>44458</v>
      </c>
      <c r="AA490" s="16">
        <v>27500000</v>
      </c>
      <c r="AB490" s="17">
        <v>0</v>
      </c>
      <c r="AC490" s="18">
        <f t="shared" si="7"/>
        <v>27500000</v>
      </c>
      <c r="AD490" s="31" t="s">
        <v>48</v>
      </c>
      <c r="AE490" s="9" t="s">
        <v>98</v>
      </c>
      <c r="AF490" s="8" t="s">
        <v>2207</v>
      </c>
      <c r="AG490" s="12" t="s">
        <v>315</v>
      </c>
      <c r="AH490" s="12" t="s">
        <v>75</v>
      </c>
      <c r="AI490" s="30">
        <v>20215420005783</v>
      </c>
    </row>
    <row r="491" spans="1:35" ht="15.75" x14ac:dyDescent="0.3">
      <c r="A491" s="7">
        <v>2022</v>
      </c>
      <c r="B491" s="7">
        <v>245</v>
      </c>
      <c r="C491" s="101" t="s">
        <v>35</v>
      </c>
      <c r="D491" s="15" t="s">
        <v>1164</v>
      </c>
      <c r="E491" s="9" t="s">
        <v>1165</v>
      </c>
      <c r="F491" s="8" t="s">
        <v>38</v>
      </c>
      <c r="G491" s="7" t="s">
        <v>39</v>
      </c>
      <c r="H491" s="8" t="s">
        <v>54</v>
      </c>
      <c r="I491" s="9" t="s">
        <v>2208</v>
      </c>
      <c r="J491" s="9" t="s">
        <v>2209</v>
      </c>
      <c r="K491" s="9" t="s">
        <v>2210</v>
      </c>
      <c r="L491" s="9" t="s">
        <v>2211</v>
      </c>
      <c r="M491" s="33">
        <v>1023936015</v>
      </c>
      <c r="N491" s="8" t="s">
        <v>59</v>
      </c>
      <c r="O491" s="10">
        <v>44589</v>
      </c>
      <c r="P491" s="164">
        <v>8</v>
      </c>
      <c r="Q491" s="10">
        <v>44597</v>
      </c>
      <c r="R491" s="10">
        <v>44838</v>
      </c>
      <c r="S491" s="11" t="s">
        <v>46</v>
      </c>
      <c r="T491" s="11" t="s">
        <v>46</v>
      </c>
      <c r="U491" s="78" t="s">
        <v>46</v>
      </c>
      <c r="V491" s="7" t="s">
        <v>558</v>
      </c>
      <c r="W491" s="164" t="s">
        <v>559</v>
      </c>
      <c r="X491" s="7"/>
      <c r="Y491" s="7"/>
      <c r="Z491" s="11">
        <v>44925</v>
      </c>
      <c r="AA491" s="16">
        <v>36112000</v>
      </c>
      <c r="AB491" s="17">
        <v>12940133</v>
      </c>
      <c r="AC491" s="18">
        <f t="shared" si="7"/>
        <v>49052133</v>
      </c>
      <c r="AD491" s="196" t="s">
        <v>60</v>
      </c>
      <c r="AE491" s="79" t="s">
        <v>60</v>
      </c>
      <c r="AF491" s="8" t="s">
        <v>2212</v>
      </c>
      <c r="AG491" s="12" t="s">
        <v>1171</v>
      </c>
      <c r="AH491" s="12" t="s">
        <v>1655</v>
      </c>
      <c r="AI491" s="30" t="s">
        <v>2213</v>
      </c>
    </row>
    <row r="492" spans="1:35" ht="15.75" x14ac:dyDescent="0.3">
      <c r="A492" s="7">
        <v>2021</v>
      </c>
      <c r="B492" s="7">
        <v>246</v>
      </c>
      <c r="C492" s="101" t="s">
        <v>35</v>
      </c>
      <c r="D492" s="15" t="s">
        <v>826</v>
      </c>
      <c r="E492" s="9" t="s">
        <v>1978</v>
      </c>
      <c r="F492" s="8" t="s">
        <v>38</v>
      </c>
      <c r="G492" s="7" t="s">
        <v>39</v>
      </c>
      <c r="H492" s="8" t="s">
        <v>40</v>
      </c>
      <c r="I492" s="9" t="s">
        <v>2214</v>
      </c>
      <c r="J492" s="9" t="s">
        <v>2215</v>
      </c>
      <c r="K492" s="9" t="s">
        <v>2215</v>
      </c>
      <c r="L492" s="9" t="s">
        <v>2216</v>
      </c>
      <c r="M492" s="161">
        <v>80812104</v>
      </c>
      <c r="N492" s="8" t="s">
        <v>1907</v>
      </c>
      <c r="O492" s="10">
        <v>44302</v>
      </c>
      <c r="P492" s="7" t="s">
        <v>321</v>
      </c>
      <c r="Q492" s="10">
        <v>44307</v>
      </c>
      <c r="R492" s="10">
        <v>44459</v>
      </c>
      <c r="S492" s="11" t="s">
        <v>46</v>
      </c>
      <c r="T492" s="11" t="s">
        <v>46</v>
      </c>
      <c r="U492" s="78" t="s">
        <v>46</v>
      </c>
      <c r="V492" s="7" t="s">
        <v>46</v>
      </c>
      <c r="W492" s="7"/>
      <c r="X492" s="7" t="s">
        <v>46</v>
      </c>
      <c r="Y492" s="7" t="s">
        <v>46</v>
      </c>
      <c r="Z492" s="11">
        <v>44459</v>
      </c>
      <c r="AA492" s="16">
        <v>21805000</v>
      </c>
      <c r="AB492" s="17">
        <v>0</v>
      </c>
      <c r="AC492" s="18">
        <f t="shared" si="7"/>
        <v>21805000</v>
      </c>
      <c r="AD492" s="31" t="s">
        <v>48</v>
      </c>
      <c r="AE492" s="9" t="s">
        <v>98</v>
      </c>
      <c r="AF492" s="8" t="s">
        <v>2217</v>
      </c>
      <c r="AG492" s="12" t="s">
        <v>655</v>
      </c>
      <c r="AH492" s="12" t="s">
        <v>832</v>
      </c>
      <c r="AI492" s="30">
        <v>20215420003103</v>
      </c>
    </row>
    <row r="493" spans="1:35" ht="15.75" x14ac:dyDescent="0.3">
      <c r="A493" s="7">
        <v>2022</v>
      </c>
      <c r="B493" s="7">
        <v>246</v>
      </c>
      <c r="C493" s="101" t="s">
        <v>35</v>
      </c>
      <c r="D493" s="15" t="s">
        <v>2218</v>
      </c>
      <c r="E493" s="9" t="s">
        <v>2219</v>
      </c>
      <c r="F493" s="8" t="s">
        <v>38</v>
      </c>
      <c r="G493" s="7" t="s">
        <v>39</v>
      </c>
      <c r="H493" s="8" t="s">
        <v>54</v>
      </c>
      <c r="I493" s="9" t="s">
        <v>2220</v>
      </c>
      <c r="J493" s="9" t="s">
        <v>2221</v>
      </c>
      <c r="K493" s="9" t="s">
        <v>2222</v>
      </c>
      <c r="L493" s="9" t="s">
        <v>2223</v>
      </c>
      <c r="M493" s="33">
        <v>1023955805</v>
      </c>
      <c r="N493" s="8" t="s">
        <v>138</v>
      </c>
      <c r="O493" s="10">
        <v>44588</v>
      </c>
      <c r="P493" s="164">
        <v>8</v>
      </c>
      <c r="Q493" s="10">
        <v>44594</v>
      </c>
      <c r="R493" s="10">
        <v>44835</v>
      </c>
      <c r="S493" s="11" t="s">
        <v>46</v>
      </c>
      <c r="T493" s="11" t="s">
        <v>46</v>
      </c>
      <c r="U493" s="78" t="s">
        <v>46</v>
      </c>
      <c r="V493" s="7" t="s">
        <v>2224</v>
      </c>
      <c r="W493" s="164" t="s">
        <v>2225</v>
      </c>
      <c r="X493" s="7"/>
      <c r="Y493" s="7"/>
      <c r="Z493" s="11">
        <v>44956</v>
      </c>
      <c r="AA493" s="16">
        <v>20800000</v>
      </c>
      <c r="AB493" s="17">
        <f>7713333+2600000</f>
        <v>10313333</v>
      </c>
      <c r="AC493" s="18">
        <f t="shared" si="7"/>
        <v>31113333</v>
      </c>
      <c r="AD493" s="196" t="s">
        <v>60</v>
      </c>
      <c r="AE493" s="79" t="s">
        <v>60</v>
      </c>
      <c r="AF493" s="8" t="s">
        <v>2226</v>
      </c>
      <c r="AG493" s="12" t="s">
        <v>1753</v>
      </c>
      <c r="AH493" s="12" t="s">
        <v>2227</v>
      </c>
      <c r="AI493" s="30" t="s">
        <v>2228</v>
      </c>
    </row>
    <row r="494" spans="1:35" ht="15.75" x14ac:dyDescent="0.3">
      <c r="A494" s="7">
        <v>2021</v>
      </c>
      <c r="B494" s="7">
        <v>247</v>
      </c>
      <c r="C494" s="101" t="s">
        <v>35</v>
      </c>
      <c r="D494" s="15" t="s">
        <v>65</v>
      </c>
      <c r="E494" s="9" t="s">
        <v>66</v>
      </c>
      <c r="F494" s="8" t="s">
        <v>38</v>
      </c>
      <c r="G494" s="7" t="s">
        <v>39</v>
      </c>
      <c r="H494" s="8" t="s">
        <v>40</v>
      </c>
      <c r="I494" s="9" t="s">
        <v>2229</v>
      </c>
      <c r="J494" s="9" t="s">
        <v>2230</v>
      </c>
      <c r="K494" s="9" t="s">
        <v>2230</v>
      </c>
      <c r="L494" s="9" t="s">
        <v>838</v>
      </c>
      <c r="M494" s="161">
        <v>79705890</v>
      </c>
      <c r="N494" s="8" t="s">
        <v>137</v>
      </c>
      <c r="O494" s="10">
        <v>44302</v>
      </c>
      <c r="P494" s="7" t="s">
        <v>321</v>
      </c>
      <c r="Q494" s="10">
        <v>44307</v>
      </c>
      <c r="R494" s="10">
        <v>44459</v>
      </c>
      <c r="S494" s="11" t="s">
        <v>46</v>
      </c>
      <c r="T494" s="11" t="s">
        <v>46</v>
      </c>
      <c r="U494" s="78" t="s">
        <v>46</v>
      </c>
      <c r="V494" s="7" t="s">
        <v>46</v>
      </c>
      <c r="W494" s="7"/>
      <c r="X494" s="7" t="s">
        <v>46</v>
      </c>
      <c r="Y494" s="7" t="s">
        <v>46</v>
      </c>
      <c r="Z494" s="11">
        <v>44459</v>
      </c>
      <c r="AA494" s="16">
        <v>12400000</v>
      </c>
      <c r="AB494" s="17">
        <v>0</v>
      </c>
      <c r="AC494" s="18">
        <f t="shared" si="7"/>
        <v>12400000</v>
      </c>
      <c r="AD494" s="31" t="s">
        <v>48</v>
      </c>
      <c r="AE494" s="9" t="s">
        <v>98</v>
      </c>
      <c r="AF494" s="8" t="s">
        <v>2231</v>
      </c>
      <c r="AG494" s="12" t="s">
        <v>120</v>
      </c>
      <c r="AH494" s="12" t="s">
        <v>685</v>
      </c>
      <c r="AI494" s="30">
        <v>20215420003103</v>
      </c>
    </row>
    <row r="495" spans="1:35" ht="15.75" x14ac:dyDescent="0.3">
      <c r="A495" s="7">
        <v>2022</v>
      </c>
      <c r="B495" s="7">
        <v>247</v>
      </c>
      <c r="C495" s="101" t="s">
        <v>35</v>
      </c>
      <c r="D495" s="15" t="s">
        <v>91</v>
      </c>
      <c r="E495" s="9" t="s">
        <v>66</v>
      </c>
      <c r="F495" s="8" t="s">
        <v>38</v>
      </c>
      <c r="G495" s="7" t="s">
        <v>39</v>
      </c>
      <c r="H495" s="8" t="s">
        <v>54</v>
      </c>
      <c r="I495" s="9" t="s">
        <v>2232</v>
      </c>
      <c r="J495" s="9" t="s">
        <v>2233</v>
      </c>
      <c r="K495" s="9" t="s">
        <v>2234</v>
      </c>
      <c r="L495" s="9" t="s">
        <v>2235</v>
      </c>
      <c r="M495" s="33">
        <v>1023924795</v>
      </c>
      <c r="N495" s="8" t="s">
        <v>138</v>
      </c>
      <c r="O495" s="10">
        <v>44588</v>
      </c>
      <c r="P495" s="164">
        <v>8</v>
      </c>
      <c r="Q495" s="10">
        <v>44594</v>
      </c>
      <c r="R495" s="10">
        <v>44835</v>
      </c>
      <c r="S495" s="11" t="s">
        <v>46</v>
      </c>
      <c r="T495" s="11" t="s">
        <v>46</v>
      </c>
      <c r="U495" s="78" t="s">
        <v>46</v>
      </c>
      <c r="V495" s="7" t="s">
        <v>2002</v>
      </c>
      <c r="W495" s="164" t="s">
        <v>1611</v>
      </c>
      <c r="X495" s="7"/>
      <c r="Y495" s="7"/>
      <c r="Z495" s="11">
        <v>44956</v>
      </c>
      <c r="AA495" s="16">
        <v>21704000</v>
      </c>
      <c r="AB495" s="17">
        <f>8048567+2713000</f>
        <v>10761567</v>
      </c>
      <c r="AC495" s="18">
        <f t="shared" si="7"/>
        <v>32465567</v>
      </c>
      <c r="AD495" s="31" t="s">
        <v>48</v>
      </c>
      <c r="AE495" s="79" t="s">
        <v>98</v>
      </c>
      <c r="AF495" s="8" t="s">
        <v>2236</v>
      </c>
      <c r="AG495" s="12" t="s">
        <v>2237</v>
      </c>
      <c r="AH495" s="12" t="s">
        <v>1021</v>
      </c>
      <c r="AI495" s="30" t="s">
        <v>1022</v>
      </c>
    </row>
    <row r="496" spans="1:35" ht="15.75" x14ac:dyDescent="0.3">
      <c r="A496" s="7">
        <v>2021</v>
      </c>
      <c r="B496" s="7">
        <v>248</v>
      </c>
      <c r="C496" s="101" t="s">
        <v>35</v>
      </c>
      <c r="D496" s="15" t="s">
        <v>2238</v>
      </c>
      <c r="E496" s="9" t="s">
        <v>1267</v>
      </c>
      <c r="F496" s="8" t="s">
        <v>38</v>
      </c>
      <c r="G496" s="7" t="s">
        <v>39</v>
      </c>
      <c r="H496" s="8" t="s">
        <v>40</v>
      </c>
      <c r="I496" s="9" t="s">
        <v>2239</v>
      </c>
      <c r="J496" s="9" t="s">
        <v>2240</v>
      </c>
      <c r="K496" s="9" t="s">
        <v>2240</v>
      </c>
      <c r="L496" s="9" t="s">
        <v>2241</v>
      </c>
      <c r="M496" s="161">
        <v>1113640292</v>
      </c>
      <c r="N496" s="8" t="s">
        <v>165</v>
      </c>
      <c r="O496" s="10">
        <v>44302</v>
      </c>
      <c r="P496" s="7" t="s">
        <v>321</v>
      </c>
      <c r="Q496" s="10">
        <v>44307</v>
      </c>
      <c r="R496" s="10">
        <v>44459</v>
      </c>
      <c r="S496" s="11" t="s">
        <v>46</v>
      </c>
      <c r="T496" s="11" t="s">
        <v>46</v>
      </c>
      <c r="U496" s="78" t="s">
        <v>46</v>
      </c>
      <c r="V496" s="7" t="s">
        <v>46</v>
      </c>
      <c r="W496" s="7"/>
      <c r="X496" s="7" t="s">
        <v>46</v>
      </c>
      <c r="Y496" s="7" t="s">
        <v>46</v>
      </c>
      <c r="Z496" s="11">
        <v>44459</v>
      </c>
      <c r="AA496" s="16">
        <v>21805000</v>
      </c>
      <c r="AB496" s="17">
        <v>0</v>
      </c>
      <c r="AC496" s="18">
        <f t="shared" si="7"/>
        <v>21805000</v>
      </c>
      <c r="AD496" s="31" t="s">
        <v>48</v>
      </c>
      <c r="AE496" s="9" t="s">
        <v>98</v>
      </c>
      <c r="AF496" s="8" t="s">
        <v>2242</v>
      </c>
      <c r="AG496" s="12" t="s">
        <v>811</v>
      </c>
      <c r="AH496" s="12" t="s">
        <v>808</v>
      </c>
      <c r="AI496" s="30">
        <v>20215420003103</v>
      </c>
    </row>
    <row r="497" spans="1:35" ht="15.75" x14ac:dyDescent="0.3">
      <c r="A497" s="7">
        <v>2022</v>
      </c>
      <c r="B497" s="7">
        <v>248</v>
      </c>
      <c r="C497" s="101" t="s">
        <v>35</v>
      </c>
      <c r="D497" s="15" t="s">
        <v>91</v>
      </c>
      <c r="E497" s="9" t="s">
        <v>66</v>
      </c>
      <c r="F497" s="8" t="s">
        <v>38</v>
      </c>
      <c r="G497" s="7" t="s">
        <v>39</v>
      </c>
      <c r="H497" s="8" t="s">
        <v>54</v>
      </c>
      <c r="I497" s="9" t="s">
        <v>2243</v>
      </c>
      <c r="J497" s="9" t="s">
        <v>2244</v>
      </c>
      <c r="K497" s="9" t="s">
        <v>2245</v>
      </c>
      <c r="L497" s="9" t="s">
        <v>2246</v>
      </c>
      <c r="M497" s="33">
        <v>1233890200</v>
      </c>
      <c r="N497" s="8" t="s">
        <v>270</v>
      </c>
      <c r="O497" s="10">
        <v>44589</v>
      </c>
      <c r="P497" s="164">
        <v>6</v>
      </c>
      <c r="Q497" s="10">
        <v>44596</v>
      </c>
      <c r="R497" s="10">
        <v>44776</v>
      </c>
      <c r="S497" s="11" t="s">
        <v>46</v>
      </c>
      <c r="T497" s="11" t="s">
        <v>46</v>
      </c>
      <c r="U497" s="78" t="s">
        <v>46</v>
      </c>
      <c r="V497" s="7" t="s">
        <v>46</v>
      </c>
      <c r="W497" s="164">
        <v>6</v>
      </c>
      <c r="X497" s="7" t="s">
        <v>46</v>
      </c>
      <c r="Y497" s="7" t="s">
        <v>46</v>
      </c>
      <c r="Z497" s="11">
        <v>44776</v>
      </c>
      <c r="AA497" s="16">
        <v>19260000</v>
      </c>
      <c r="AB497" s="17">
        <v>0</v>
      </c>
      <c r="AC497" s="18">
        <f t="shared" si="7"/>
        <v>19260000</v>
      </c>
      <c r="AD497" s="196" t="s">
        <v>60</v>
      </c>
      <c r="AE497" s="79" t="s">
        <v>60</v>
      </c>
      <c r="AF497" s="8" t="s">
        <v>2247</v>
      </c>
      <c r="AG497" s="12" t="s">
        <v>277</v>
      </c>
      <c r="AH497" s="12" t="s">
        <v>483</v>
      </c>
      <c r="AI497" s="30" t="s">
        <v>484</v>
      </c>
    </row>
    <row r="498" spans="1:35" ht="15.75" x14ac:dyDescent="0.3">
      <c r="A498" s="7">
        <v>2021</v>
      </c>
      <c r="B498" s="7">
        <v>249</v>
      </c>
      <c r="C498" s="101" t="s">
        <v>35</v>
      </c>
      <c r="D498" s="15" t="s">
        <v>2248</v>
      </c>
      <c r="E498" s="9" t="s">
        <v>1898</v>
      </c>
      <c r="F498" s="8" t="s">
        <v>38</v>
      </c>
      <c r="G498" s="7" t="s">
        <v>39</v>
      </c>
      <c r="H498" s="8" t="s">
        <v>40</v>
      </c>
      <c r="I498" s="9" t="s">
        <v>2249</v>
      </c>
      <c r="J498" s="9" t="s">
        <v>2250</v>
      </c>
      <c r="K498" s="9" t="s">
        <v>2250</v>
      </c>
      <c r="L498" s="9" t="s">
        <v>2251</v>
      </c>
      <c r="M498" s="161">
        <v>1082966673</v>
      </c>
      <c r="N498" s="8" t="s">
        <v>137</v>
      </c>
      <c r="O498" s="10">
        <v>44302</v>
      </c>
      <c r="P498" s="7" t="s">
        <v>321</v>
      </c>
      <c r="Q498" s="10">
        <v>44306</v>
      </c>
      <c r="R498" s="10">
        <v>44458</v>
      </c>
      <c r="S498" s="11" t="s">
        <v>46</v>
      </c>
      <c r="T498" s="11" t="s">
        <v>46</v>
      </c>
      <c r="U498" s="78" t="s">
        <v>46</v>
      </c>
      <c r="V498" s="7" t="s">
        <v>46</v>
      </c>
      <c r="W498" s="7"/>
      <c r="X498" s="7" t="s">
        <v>46</v>
      </c>
      <c r="Y498" s="7" t="s">
        <v>46</v>
      </c>
      <c r="Z498" s="11">
        <v>44458</v>
      </c>
      <c r="AA498" s="16">
        <v>21805000</v>
      </c>
      <c r="AB498" s="17">
        <v>0</v>
      </c>
      <c r="AC498" s="18">
        <f t="shared" si="7"/>
        <v>21805000</v>
      </c>
      <c r="AD498" s="31" t="s">
        <v>48</v>
      </c>
      <c r="AE498" s="9" t="s">
        <v>98</v>
      </c>
      <c r="AF498" s="8" t="s">
        <v>2252</v>
      </c>
      <c r="AG498" s="12" t="s">
        <v>2253</v>
      </c>
      <c r="AH498" s="12" t="s">
        <v>2254</v>
      </c>
      <c r="AI498" s="30">
        <v>20215420003103</v>
      </c>
    </row>
    <row r="499" spans="1:35" ht="15.75" x14ac:dyDescent="0.3">
      <c r="A499" s="7">
        <v>2022</v>
      </c>
      <c r="B499" s="7">
        <v>249</v>
      </c>
      <c r="C499" s="101" t="s">
        <v>35</v>
      </c>
      <c r="D499" s="15" t="s">
        <v>293</v>
      </c>
      <c r="E499" s="9" t="s">
        <v>294</v>
      </c>
      <c r="F499" s="8" t="s">
        <v>38</v>
      </c>
      <c r="G499" s="7" t="s">
        <v>39</v>
      </c>
      <c r="H499" s="8" t="s">
        <v>54</v>
      </c>
      <c r="I499" s="9" t="s">
        <v>2255</v>
      </c>
      <c r="J499" s="9" t="s">
        <v>2256</v>
      </c>
      <c r="K499" s="9" t="s">
        <v>2257</v>
      </c>
      <c r="L499" s="9" t="s">
        <v>2258</v>
      </c>
      <c r="M499" s="33">
        <v>1082772768</v>
      </c>
      <c r="N499" s="8" t="s">
        <v>345</v>
      </c>
      <c r="O499" s="10">
        <v>44588</v>
      </c>
      <c r="P499" s="164">
        <v>8</v>
      </c>
      <c r="Q499" s="10">
        <v>44596</v>
      </c>
      <c r="R499" s="10">
        <v>44837</v>
      </c>
      <c r="S499" s="11" t="s">
        <v>46</v>
      </c>
      <c r="T499" s="11" t="s">
        <v>46</v>
      </c>
      <c r="U499" s="78" t="s">
        <v>46</v>
      </c>
      <c r="V499" s="7" t="s">
        <v>1039</v>
      </c>
      <c r="W499" s="164" t="s">
        <v>1040</v>
      </c>
      <c r="X499" s="7"/>
      <c r="Y499" s="7"/>
      <c r="Z499" s="11">
        <v>44925</v>
      </c>
      <c r="AA499" s="16">
        <v>37080000</v>
      </c>
      <c r="AB499" s="17">
        <v>13441500</v>
      </c>
      <c r="AC499" s="18">
        <f t="shared" si="7"/>
        <v>50521500</v>
      </c>
      <c r="AD499" s="31" t="s">
        <v>48</v>
      </c>
      <c r="AE499" s="79" t="s">
        <v>98</v>
      </c>
      <c r="AF499" s="8" t="s">
        <v>2259</v>
      </c>
      <c r="AG499" s="12" t="s">
        <v>302</v>
      </c>
      <c r="AH499" s="12" t="s">
        <v>303</v>
      </c>
      <c r="AI499" s="30" t="s">
        <v>304</v>
      </c>
    </row>
    <row r="500" spans="1:35" ht="15.75" x14ac:dyDescent="0.3">
      <c r="A500" s="7">
        <v>2021</v>
      </c>
      <c r="B500" s="7">
        <v>250</v>
      </c>
      <c r="C500" s="101" t="s">
        <v>35</v>
      </c>
      <c r="D500" s="15" t="s">
        <v>2248</v>
      </c>
      <c r="E500" s="9" t="s">
        <v>1898</v>
      </c>
      <c r="F500" s="8" t="s">
        <v>38</v>
      </c>
      <c r="G500" s="7" t="s">
        <v>39</v>
      </c>
      <c r="H500" s="8" t="s">
        <v>40</v>
      </c>
      <c r="I500" s="9" t="s">
        <v>2260</v>
      </c>
      <c r="J500" s="9" t="s">
        <v>2261</v>
      </c>
      <c r="K500" s="9" t="s">
        <v>2261</v>
      </c>
      <c r="L500" s="9" t="s">
        <v>2262</v>
      </c>
      <c r="M500" s="161">
        <v>79385488</v>
      </c>
      <c r="N500" s="8" t="s">
        <v>1907</v>
      </c>
      <c r="O500" s="10">
        <v>44316</v>
      </c>
      <c r="P500" s="7" t="s">
        <v>321</v>
      </c>
      <c r="Q500" s="10">
        <v>44335</v>
      </c>
      <c r="R500" s="10">
        <v>44487</v>
      </c>
      <c r="S500" s="11" t="s">
        <v>46</v>
      </c>
      <c r="T500" s="11" t="s">
        <v>46</v>
      </c>
      <c r="U500" s="78" t="s">
        <v>46</v>
      </c>
      <c r="V500" s="7" t="s">
        <v>46</v>
      </c>
      <c r="W500" s="7"/>
      <c r="X500" s="7" t="s">
        <v>46</v>
      </c>
      <c r="Y500" s="7" t="s">
        <v>46</v>
      </c>
      <c r="Z500" s="11">
        <v>44487</v>
      </c>
      <c r="AA500" s="16">
        <v>21805000</v>
      </c>
      <c r="AB500" s="17">
        <v>0</v>
      </c>
      <c r="AC500" s="18">
        <f t="shared" si="7"/>
        <v>21805000</v>
      </c>
      <c r="AD500" s="31" t="s">
        <v>48</v>
      </c>
      <c r="AE500" s="9" t="s">
        <v>98</v>
      </c>
      <c r="AF500" s="8" t="s">
        <v>2263</v>
      </c>
      <c r="AG500" s="12" t="s">
        <v>2253</v>
      </c>
      <c r="AH500" s="12" t="s">
        <v>2254</v>
      </c>
      <c r="AI500" s="30">
        <v>20215420004633</v>
      </c>
    </row>
    <row r="501" spans="1:35" ht="28.5" x14ac:dyDescent="0.3">
      <c r="A501" s="7">
        <v>2022</v>
      </c>
      <c r="B501" s="7">
        <v>250</v>
      </c>
      <c r="C501" s="101" t="s">
        <v>35</v>
      </c>
      <c r="D501" s="15" t="s">
        <v>91</v>
      </c>
      <c r="E501" s="9" t="s">
        <v>66</v>
      </c>
      <c r="F501" s="8" t="s">
        <v>38</v>
      </c>
      <c r="G501" s="7" t="s">
        <v>39</v>
      </c>
      <c r="H501" s="8" t="s">
        <v>54</v>
      </c>
      <c r="I501" s="9" t="s">
        <v>2264</v>
      </c>
      <c r="J501" s="9" t="s">
        <v>2265</v>
      </c>
      <c r="K501" s="9" t="s">
        <v>2266</v>
      </c>
      <c r="L501" s="9" t="s">
        <v>2267</v>
      </c>
      <c r="M501" s="33">
        <v>79562180</v>
      </c>
      <c r="N501" s="8" t="s">
        <v>345</v>
      </c>
      <c r="O501" s="10">
        <v>44595</v>
      </c>
      <c r="P501" s="164">
        <v>8</v>
      </c>
      <c r="Q501" s="10">
        <v>44597</v>
      </c>
      <c r="R501" s="10">
        <v>44838</v>
      </c>
      <c r="S501" s="11" t="s">
        <v>46</v>
      </c>
      <c r="T501" s="11" t="s">
        <v>46</v>
      </c>
      <c r="U501" s="78" t="s">
        <v>46</v>
      </c>
      <c r="V501" s="7" t="s">
        <v>46</v>
      </c>
      <c r="W501" s="164">
        <v>8</v>
      </c>
      <c r="X501" s="7" t="s">
        <v>46</v>
      </c>
      <c r="Y501" s="7" t="s">
        <v>46</v>
      </c>
      <c r="Z501" s="11">
        <v>44838</v>
      </c>
      <c r="AA501" s="16">
        <v>25448000</v>
      </c>
      <c r="AB501" s="17">
        <v>0</v>
      </c>
      <c r="AC501" s="18">
        <f t="shared" si="7"/>
        <v>25448000</v>
      </c>
      <c r="AD501" s="31" t="s">
        <v>48</v>
      </c>
      <c r="AE501" s="79" t="s">
        <v>98</v>
      </c>
      <c r="AF501" s="8" t="s">
        <v>2268</v>
      </c>
      <c r="AG501" s="12" t="s">
        <v>277</v>
      </c>
      <c r="AH501" s="12" t="s">
        <v>2269</v>
      </c>
      <c r="AI501" s="30" t="s">
        <v>2270</v>
      </c>
    </row>
    <row r="502" spans="1:35" ht="15.75" x14ac:dyDescent="0.3">
      <c r="A502" s="7">
        <v>2021</v>
      </c>
      <c r="B502" s="7">
        <v>251</v>
      </c>
      <c r="C502" s="101" t="s">
        <v>35</v>
      </c>
      <c r="D502" s="15" t="s">
        <v>36</v>
      </c>
      <c r="E502" s="9" t="s">
        <v>37</v>
      </c>
      <c r="F502" s="8" t="s">
        <v>38</v>
      </c>
      <c r="G502" s="7" t="s">
        <v>39</v>
      </c>
      <c r="H502" s="8" t="s">
        <v>40</v>
      </c>
      <c r="I502" s="9" t="s">
        <v>2271</v>
      </c>
      <c r="J502" s="9" t="s">
        <v>2272</v>
      </c>
      <c r="K502" s="9" t="s">
        <v>2272</v>
      </c>
      <c r="L502" s="9" t="s">
        <v>2273</v>
      </c>
      <c r="M502" s="161">
        <v>79602587</v>
      </c>
      <c r="N502" s="8" t="s">
        <v>118</v>
      </c>
      <c r="O502" s="10">
        <v>44316</v>
      </c>
      <c r="P502" s="7" t="s">
        <v>1930</v>
      </c>
      <c r="Q502" s="10">
        <v>44322</v>
      </c>
      <c r="R502" s="10">
        <v>44566</v>
      </c>
      <c r="S502" s="11">
        <v>44348</v>
      </c>
      <c r="T502" s="11" t="s">
        <v>621</v>
      </c>
      <c r="U502" s="78">
        <v>80724704</v>
      </c>
      <c r="V502" s="7" t="s">
        <v>46</v>
      </c>
      <c r="W502" s="7"/>
      <c r="X502" s="7" t="s">
        <v>46</v>
      </c>
      <c r="Y502" s="7" t="s">
        <v>46</v>
      </c>
      <c r="Z502" s="11">
        <v>44566</v>
      </c>
      <c r="AA502" s="16">
        <v>19200000</v>
      </c>
      <c r="AB502" s="17">
        <v>0</v>
      </c>
      <c r="AC502" s="18">
        <f t="shared" si="7"/>
        <v>19200000</v>
      </c>
      <c r="AD502" s="31" t="s">
        <v>48</v>
      </c>
      <c r="AE502" s="9" t="s">
        <v>87</v>
      </c>
      <c r="AF502" s="8" t="s">
        <v>2274</v>
      </c>
      <c r="AG502" s="12" t="s">
        <v>50</v>
      </c>
      <c r="AH502" s="12" t="s">
        <v>214</v>
      </c>
      <c r="AI502" s="30">
        <v>20215420003623</v>
      </c>
    </row>
    <row r="503" spans="1:35" ht="15.75" x14ac:dyDescent="0.3">
      <c r="A503" s="7">
        <v>2022</v>
      </c>
      <c r="B503" s="7">
        <v>251</v>
      </c>
      <c r="C503" s="101" t="s">
        <v>35</v>
      </c>
      <c r="D503" s="15" t="s">
        <v>2218</v>
      </c>
      <c r="E503" s="9" t="s">
        <v>2219</v>
      </c>
      <c r="F503" s="8" t="s">
        <v>38</v>
      </c>
      <c r="G503" s="7" t="s">
        <v>39</v>
      </c>
      <c r="H503" s="8" t="s">
        <v>54</v>
      </c>
      <c r="I503" s="9" t="s">
        <v>2275</v>
      </c>
      <c r="J503" s="9" t="s">
        <v>2276</v>
      </c>
      <c r="K503" s="9" t="s">
        <v>2277</v>
      </c>
      <c r="L503" s="9" t="s">
        <v>2278</v>
      </c>
      <c r="M503" s="33">
        <v>1023942037</v>
      </c>
      <c r="N503" s="8" t="s">
        <v>445</v>
      </c>
      <c r="O503" s="10">
        <v>44588</v>
      </c>
      <c r="P503" s="164">
        <v>8</v>
      </c>
      <c r="Q503" s="10">
        <v>44594</v>
      </c>
      <c r="R503" s="10">
        <v>44835</v>
      </c>
      <c r="S503" s="11" t="s">
        <v>46</v>
      </c>
      <c r="T503" s="11" t="s">
        <v>46</v>
      </c>
      <c r="U503" s="78" t="s">
        <v>46</v>
      </c>
      <c r="V503" s="7" t="s">
        <v>46</v>
      </c>
      <c r="W503" s="164">
        <v>8</v>
      </c>
      <c r="X503" s="7" t="s">
        <v>46</v>
      </c>
      <c r="Y503" s="7" t="s">
        <v>46</v>
      </c>
      <c r="Z503" s="11">
        <v>44810</v>
      </c>
      <c r="AA503" s="16">
        <v>33024000</v>
      </c>
      <c r="AB503" s="17">
        <v>0</v>
      </c>
      <c r="AC503" s="18">
        <f t="shared" si="7"/>
        <v>33024000</v>
      </c>
      <c r="AD503" s="196" t="s">
        <v>60</v>
      </c>
      <c r="AE503" s="79" t="s">
        <v>60</v>
      </c>
      <c r="AF503" s="8" t="s">
        <v>2279</v>
      </c>
      <c r="AG503" s="12" t="s">
        <v>1753</v>
      </c>
      <c r="AH503" s="12" t="s">
        <v>2227</v>
      </c>
      <c r="AI503" s="30" t="s">
        <v>2228</v>
      </c>
    </row>
    <row r="504" spans="1:35" ht="15.75" x14ac:dyDescent="0.3">
      <c r="A504" s="7">
        <v>2021</v>
      </c>
      <c r="B504" s="7">
        <v>252</v>
      </c>
      <c r="C504" s="101" t="s">
        <v>35</v>
      </c>
      <c r="D504" s="15" t="s">
        <v>1107</v>
      </c>
      <c r="E504" s="9" t="s">
        <v>1108</v>
      </c>
      <c r="F504" s="8" t="s">
        <v>38</v>
      </c>
      <c r="G504" s="7" t="s">
        <v>39</v>
      </c>
      <c r="H504" s="8" t="s">
        <v>40</v>
      </c>
      <c r="I504" s="9" t="s">
        <v>2280</v>
      </c>
      <c r="J504" s="9" t="s">
        <v>2281</v>
      </c>
      <c r="K504" s="9" t="s">
        <v>2281</v>
      </c>
      <c r="L504" s="9" t="s">
        <v>2282</v>
      </c>
      <c r="M504" s="161">
        <v>51804741</v>
      </c>
      <c r="N504" s="8" t="s">
        <v>1907</v>
      </c>
      <c r="O504" s="10">
        <v>44302</v>
      </c>
      <c r="P504" s="7" t="s">
        <v>1930</v>
      </c>
      <c r="Q504" s="10">
        <v>44307</v>
      </c>
      <c r="R504" s="10">
        <v>44550</v>
      </c>
      <c r="S504" s="11" t="s">
        <v>46</v>
      </c>
      <c r="T504" s="11" t="s">
        <v>46</v>
      </c>
      <c r="U504" s="78" t="s">
        <v>46</v>
      </c>
      <c r="V504" s="7" t="s">
        <v>46</v>
      </c>
      <c r="W504" s="7"/>
      <c r="X504" s="7" t="s">
        <v>46</v>
      </c>
      <c r="Y504" s="7" t="s">
        <v>46</v>
      </c>
      <c r="Z504" s="11">
        <v>44550</v>
      </c>
      <c r="AA504" s="16">
        <v>20000000</v>
      </c>
      <c r="AB504" s="17">
        <v>0</v>
      </c>
      <c r="AC504" s="18">
        <f t="shared" si="7"/>
        <v>20000000</v>
      </c>
      <c r="AD504" s="31" t="s">
        <v>48</v>
      </c>
      <c r="AE504" s="9" t="s">
        <v>98</v>
      </c>
      <c r="AF504" s="8" t="s">
        <v>2283</v>
      </c>
      <c r="AG504" s="12" t="s">
        <v>1113</v>
      </c>
      <c r="AH504" s="12" t="s">
        <v>1111</v>
      </c>
      <c r="AI504" s="30">
        <v>20215420003103</v>
      </c>
    </row>
    <row r="505" spans="1:35" ht="15.75" x14ac:dyDescent="0.3">
      <c r="A505" s="7">
        <v>2022</v>
      </c>
      <c r="B505" s="7">
        <v>252</v>
      </c>
      <c r="C505" s="101" t="s">
        <v>35</v>
      </c>
      <c r="D505" s="15" t="s">
        <v>91</v>
      </c>
      <c r="E505" s="9" t="s">
        <v>66</v>
      </c>
      <c r="F505" s="8" t="s">
        <v>38</v>
      </c>
      <c r="G505" s="7" t="s">
        <v>39</v>
      </c>
      <c r="H505" s="8" t="s">
        <v>54</v>
      </c>
      <c r="I505" s="9" t="s">
        <v>2284</v>
      </c>
      <c r="J505" s="9" t="s">
        <v>2285</v>
      </c>
      <c r="K505" s="9" t="s">
        <v>2286</v>
      </c>
      <c r="L505" s="9" t="s">
        <v>2287</v>
      </c>
      <c r="M505" s="33">
        <v>79646805</v>
      </c>
      <c r="N505" s="8" t="s">
        <v>445</v>
      </c>
      <c r="O505" s="10">
        <v>44599</v>
      </c>
      <c r="P505" s="164">
        <v>6</v>
      </c>
      <c r="Q505" s="10">
        <v>44603</v>
      </c>
      <c r="R505" s="10">
        <v>44783</v>
      </c>
      <c r="S505" s="11" t="s">
        <v>46</v>
      </c>
      <c r="T505" s="11" t="s">
        <v>46</v>
      </c>
      <c r="U505" s="78" t="s">
        <v>46</v>
      </c>
      <c r="V505" s="7" t="s">
        <v>322</v>
      </c>
      <c r="W505" s="164" t="s">
        <v>1930</v>
      </c>
      <c r="X505" s="7" t="s">
        <v>46</v>
      </c>
      <c r="Y505" s="7" t="s">
        <v>46</v>
      </c>
      <c r="Z505" s="11">
        <v>44845</v>
      </c>
      <c r="AA505" s="16">
        <v>37080000</v>
      </c>
      <c r="AB505" s="17">
        <v>12360000</v>
      </c>
      <c r="AC505" s="18">
        <f t="shared" si="7"/>
        <v>49440000</v>
      </c>
      <c r="AD505" s="196" t="s">
        <v>60</v>
      </c>
      <c r="AE505" s="79" t="s">
        <v>60</v>
      </c>
      <c r="AF505" s="8" t="s">
        <v>2288</v>
      </c>
      <c r="AG505" s="12" t="s">
        <v>1753</v>
      </c>
      <c r="AH505" s="12" t="s">
        <v>132</v>
      </c>
      <c r="AI505" s="30" t="s">
        <v>503</v>
      </c>
    </row>
    <row r="506" spans="1:35" ht="15.75" x14ac:dyDescent="0.3">
      <c r="A506" s="7">
        <v>2021</v>
      </c>
      <c r="B506" s="7">
        <v>253</v>
      </c>
      <c r="C506" s="101" t="s">
        <v>35</v>
      </c>
      <c r="D506" s="15" t="s">
        <v>2238</v>
      </c>
      <c r="E506" s="9" t="s">
        <v>1267</v>
      </c>
      <c r="F506" s="8" t="s">
        <v>38</v>
      </c>
      <c r="G506" s="7" t="s">
        <v>39</v>
      </c>
      <c r="H506" s="8" t="s">
        <v>40</v>
      </c>
      <c r="I506" s="9" t="s">
        <v>2289</v>
      </c>
      <c r="J506" s="9" t="s">
        <v>2290</v>
      </c>
      <c r="K506" s="9" t="s">
        <v>2290</v>
      </c>
      <c r="L506" s="9" t="s">
        <v>2291</v>
      </c>
      <c r="M506" s="161">
        <v>53129241</v>
      </c>
      <c r="N506" s="8" t="s">
        <v>59</v>
      </c>
      <c r="O506" s="10">
        <v>44307</v>
      </c>
      <c r="P506" s="7" t="s">
        <v>1930</v>
      </c>
      <c r="Q506" s="10">
        <v>44319</v>
      </c>
      <c r="R506" s="10">
        <v>44563</v>
      </c>
      <c r="S506" s="11" t="s">
        <v>46</v>
      </c>
      <c r="T506" s="11" t="s">
        <v>46</v>
      </c>
      <c r="U506" s="78" t="s">
        <v>46</v>
      </c>
      <c r="V506" s="7" t="s">
        <v>46</v>
      </c>
      <c r="W506" s="7"/>
      <c r="X506" s="7" t="s">
        <v>46</v>
      </c>
      <c r="Y506" s="7" t="s">
        <v>46</v>
      </c>
      <c r="Z506" s="11">
        <v>44563</v>
      </c>
      <c r="AA506" s="16">
        <v>19200000</v>
      </c>
      <c r="AB506" s="17">
        <v>0</v>
      </c>
      <c r="AC506" s="18">
        <f t="shared" si="7"/>
        <v>19200000</v>
      </c>
      <c r="AD506" s="31" t="s">
        <v>48</v>
      </c>
      <c r="AE506" s="9" t="s">
        <v>98</v>
      </c>
      <c r="AF506" s="8" t="s">
        <v>2292</v>
      </c>
      <c r="AG506" s="12" t="s">
        <v>811</v>
      </c>
      <c r="AH506" s="12" t="s">
        <v>808</v>
      </c>
      <c r="AI506" s="30">
        <v>20215420003383</v>
      </c>
    </row>
    <row r="507" spans="1:35" ht="15.75" x14ac:dyDescent="0.3">
      <c r="A507" s="7">
        <v>2022</v>
      </c>
      <c r="B507" s="7">
        <v>253</v>
      </c>
      <c r="C507" s="101" t="s">
        <v>35</v>
      </c>
      <c r="D507" s="15" t="s">
        <v>91</v>
      </c>
      <c r="E507" s="9" t="s">
        <v>66</v>
      </c>
      <c r="F507" s="8" t="s">
        <v>38</v>
      </c>
      <c r="G507" s="7" t="s">
        <v>39</v>
      </c>
      <c r="H507" s="8" t="s">
        <v>54</v>
      </c>
      <c r="I507" s="9" t="s">
        <v>2293</v>
      </c>
      <c r="J507" s="9" t="s">
        <v>2294</v>
      </c>
      <c r="K507" s="9" t="s">
        <v>2295</v>
      </c>
      <c r="L507" s="9" t="s">
        <v>2296</v>
      </c>
      <c r="M507" s="33">
        <v>80731158</v>
      </c>
      <c r="N507" s="8" t="s">
        <v>445</v>
      </c>
      <c r="O507" s="10">
        <v>44594</v>
      </c>
      <c r="P507" s="164">
        <v>6</v>
      </c>
      <c r="Q507" s="10">
        <v>44595</v>
      </c>
      <c r="R507" s="10">
        <v>44775</v>
      </c>
      <c r="S507" s="11" t="s">
        <v>46</v>
      </c>
      <c r="T507" s="11" t="s">
        <v>46</v>
      </c>
      <c r="U507" s="78" t="s">
        <v>46</v>
      </c>
      <c r="V507" s="7" t="s">
        <v>46</v>
      </c>
      <c r="W507" s="164">
        <v>6</v>
      </c>
      <c r="X507" s="7" t="s">
        <v>46</v>
      </c>
      <c r="Y507" s="7" t="s">
        <v>46</v>
      </c>
      <c r="Z507" s="11">
        <v>44775</v>
      </c>
      <c r="AA507" s="16">
        <v>26100000</v>
      </c>
      <c r="AB507" s="17">
        <v>0</v>
      </c>
      <c r="AC507" s="18">
        <f t="shared" si="7"/>
        <v>26100000</v>
      </c>
      <c r="AD507" s="196" t="s">
        <v>60</v>
      </c>
      <c r="AE507" s="79" t="s">
        <v>60</v>
      </c>
      <c r="AF507" s="8" t="s">
        <v>2297</v>
      </c>
      <c r="AG507" s="12" t="s">
        <v>160</v>
      </c>
      <c r="AH507" s="12" t="s">
        <v>156</v>
      </c>
      <c r="AI507" s="30" t="s">
        <v>2298</v>
      </c>
    </row>
    <row r="508" spans="1:35" ht="15.75" x14ac:dyDescent="0.3">
      <c r="A508" s="7">
        <v>2021</v>
      </c>
      <c r="B508" s="7">
        <v>254</v>
      </c>
      <c r="C508" s="101" t="s">
        <v>35</v>
      </c>
      <c r="D508" s="15" t="s">
        <v>2238</v>
      </c>
      <c r="E508" s="9" t="s">
        <v>1267</v>
      </c>
      <c r="F508" s="8" t="s">
        <v>38</v>
      </c>
      <c r="G508" s="7" t="s">
        <v>39</v>
      </c>
      <c r="H508" s="8" t="s">
        <v>40</v>
      </c>
      <c r="I508" s="9" t="s">
        <v>2299</v>
      </c>
      <c r="J508" s="9" t="s">
        <v>2300</v>
      </c>
      <c r="K508" s="9" t="s">
        <v>2300</v>
      </c>
      <c r="L508" s="9" t="s">
        <v>1876</v>
      </c>
      <c r="M508" s="161">
        <v>1110508238</v>
      </c>
      <c r="N508" s="8" t="s">
        <v>59</v>
      </c>
      <c r="O508" s="10">
        <v>44309</v>
      </c>
      <c r="P508" s="7" t="s">
        <v>321</v>
      </c>
      <c r="Q508" s="10">
        <v>44312</v>
      </c>
      <c r="R508" s="10">
        <v>44464</v>
      </c>
      <c r="S508" s="11" t="s">
        <v>46</v>
      </c>
      <c r="T508" s="11" t="s">
        <v>46</v>
      </c>
      <c r="U508" s="78" t="s">
        <v>46</v>
      </c>
      <c r="V508" s="7" t="s">
        <v>1704</v>
      </c>
      <c r="W508" s="7"/>
      <c r="X508" s="7" t="s">
        <v>46</v>
      </c>
      <c r="Y508" s="7" t="s">
        <v>46</v>
      </c>
      <c r="Z508" s="11">
        <v>44540</v>
      </c>
      <c r="AA508" s="16">
        <v>12000000</v>
      </c>
      <c r="AB508" s="17">
        <v>6000000</v>
      </c>
      <c r="AC508" s="18">
        <f t="shared" si="7"/>
        <v>18000000</v>
      </c>
      <c r="AD508" s="31" t="s">
        <v>48</v>
      </c>
      <c r="AE508" s="9" t="s">
        <v>98</v>
      </c>
      <c r="AF508" s="8" t="s">
        <v>2301</v>
      </c>
      <c r="AG508" s="12" t="s">
        <v>811</v>
      </c>
      <c r="AH508" s="12" t="s">
        <v>808</v>
      </c>
      <c r="AI508" s="30">
        <v>20215420003383</v>
      </c>
    </row>
    <row r="509" spans="1:35" ht="15.75" x14ac:dyDescent="0.3">
      <c r="A509" s="7">
        <v>2022</v>
      </c>
      <c r="B509" s="7">
        <v>254</v>
      </c>
      <c r="C509" s="101" t="s">
        <v>35</v>
      </c>
      <c r="D509" s="15" t="s">
        <v>91</v>
      </c>
      <c r="E509" s="9" t="s">
        <v>66</v>
      </c>
      <c r="F509" s="8" t="s">
        <v>38</v>
      </c>
      <c r="G509" s="7" t="s">
        <v>39</v>
      </c>
      <c r="H509" s="8" t="s">
        <v>54</v>
      </c>
      <c r="I509" s="9" t="s">
        <v>1512</v>
      </c>
      <c r="J509" s="9" t="s">
        <v>2302</v>
      </c>
      <c r="K509" s="9" t="s">
        <v>1514</v>
      </c>
      <c r="L509" s="9" t="s">
        <v>2303</v>
      </c>
      <c r="M509" s="33">
        <v>1049639896</v>
      </c>
      <c r="N509" s="8" t="s">
        <v>144</v>
      </c>
      <c r="O509" s="10">
        <v>44588</v>
      </c>
      <c r="P509" s="164">
        <v>6</v>
      </c>
      <c r="Q509" s="10">
        <v>44593</v>
      </c>
      <c r="R509" s="10">
        <v>44773</v>
      </c>
      <c r="S509" s="11" t="s">
        <v>46</v>
      </c>
      <c r="T509" s="11" t="s">
        <v>46</v>
      </c>
      <c r="U509" s="78" t="s">
        <v>46</v>
      </c>
      <c r="V509" s="7" t="s">
        <v>46</v>
      </c>
      <c r="W509" s="164">
        <v>6</v>
      </c>
      <c r="X509" s="7" t="s">
        <v>46</v>
      </c>
      <c r="Y509" s="7" t="s">
        <v>46</v>
      </c>
      <c r="Z509" s="11">
        <v>44773</v>
      </c>
      <c r="AA509" s="16">
        <v>37200000</v>
      </c>
      <c r="AB509" s="17">
        <v>0</v>
      </c>
      <c r="AC509" s="18">
        <f t="shared" si="7"/>
        <v>37200000</v>
      </c>
      <c r="AD509" s="196" t="s">
        <v>60</v>
      </c>
      <c r="AE509" s="79" t="s">
        <v>60</v>
      </c>
      <c r="AF509" s="8" t="s">
        <v>1517</v>
      </c>
      <c r="AG509" s="12" t="s">
        <v>2304</v>
      </c>
      <c r="AH509" s="12" t="s">
        <v>75</v>
      </c>
      <c r="AI509" s="30" t="s">
        <v>2305</v>
      </c>
    </row>
    <row r="510" spans="1:35" ht="15.75" x14ac:dyDescent="0.3">
      <c r="A510" s="7">
        <v>2021</v>
      </c>
      <c r="B510" s="7">
        <v>255</v>
      </c>
      <c r="C510" s="101" t="s">
        <v>35</v>
      </c>
      <c r="D510" s="15" t="s">
        <v>2238</v>
      </c>
      <c r="E510" s="9" t="s">
        <v>1267</v>
      </c>
      <c r="F510" s="8" t="s">
        <v>38</v>
      </c>
      <c r="G510" s="7" t="s">
        <v>39</v>
      </c>
      <c r="H510" s="8" t="s">
        <v>40</v>
      </c>
      <c r="I510" s="9" t="s">
        <v>2306</v>
      </c>
      <c r="J510" s="9" t="s">
        <v>2307</v>
      </c>
      <c r="K510" s="9" t="s">
        <v>2307</v>
      </c>
      <c r="L510" s="9" t="s">
        <v>2308</v>
      </c>
      <c r="M510" s="161">
        <v>1023003540</v>
      </c>
      <c r="N510" s="8" t="s">
        <v>59</v>
      </c>
      <c r="O510" s="10">
        <v>44305</v>
      </c>
      <c r="P510" s="7" t="s">
        <v>1930</v>
      </c>
      <c r="Q510" s="10">
        <v>44309</v>
      </c>
      <c r="R510" s="10">
        <v>44552</v>
      </c>
      <c r="S510" s="11" t="s">
        <v>46</v>
      </c>
      <c r="T510" s="11" t="s">
        <v>46</v>
      </c>
      <c r="U510" s="78" t="s">
        <v>46</v>
      </c>
      <c r="V510" s="7" t="s">
        <v>2309</v>
      </c>
      <c r="W510" s="7"/>
      <c r="X510" s="7" t="s">
        <v>46</v>
      </c>
      <c r="Y510" s="7" t="s">
        <v>46</v>
      </c>
      <c r="Z510" s="11">
        <v>44575</v>
      </c>
      <c r="AA510" s="16">
        <v>19200000</v>
      </c>
      <c r="AB510" s="17">
        <v>1760000</v>
      </c>
      <c r="AC510" s="18">
        <f t="shared" si="7"/>
        <v>20960000</v>
      </c>
      <c r="AD510" s="31" t="s">
        <v>48</v>
      </c>
      <c r="AE510" s="9" t="s">
        <v>98</v>
      </c>
      <c r="AF510" s="8" t="s">
        <v>2310</v>
      </c>
      <c r="AG510" s="12" t="s">
        <v>811</v>
      </c>
      <c r="AH510" s="12" t="s">
        <v>808</v>
      </c>
      <c r="AI510" s="30">
        <v>20215420003103</v>
      </c>
    </row>
    <row r="511" spans="1:35" ht="15.75" x14ac:dyDescent="0.3">
      <c r="A511" s="7">
        <v>2022</v>
      </c>
      <c r="B511" s="7">
        <v>255</v>
      </c>
      <c r="C511" s="101" t="s">
        <v>35</v>
      </c>
      <c r="D511" s="15" t="s">
        <v>1164</v>
      </c>
      <c r="E511" s="9" t="s">
        <v>1165</v>
      </c>
      <c r="F511" s="8" t="s">
        <v>38</v>
      </c>
      <c r="G511" s="7" t="s">
        <v>39</v>
      </c>
      <c r="H511" s="8" t="s">
        <v>54</v>
      </c>
      <c r="I511" s="9" t="s">
        <v>2311</v>
      </c>
      <c r="J511" s="9" t="s">
        <v>2312</v>
      </c>
      <c r="K511" s="9" t="s">
        <v>2313</v>
      </c>
      <c r="L511" s="9" t="s">
        <v>2314</v>
      </c>
      <c r="M511" s="33">
        <v>1018462251</v>
      </c>
      <c r="N511" s="8" t="s">
        <v>445</v>
      </c>
      <c r="O511" s="10">
        <v>44589</v>
      </c>
      <c r="P511" s="164">
        <v>4</v>
      </c>
      <c r="Q511" s="10">
        <v>44595</v>
      </c>
      <c r="R511" s="10">
        <v>44714</v>
      </c>
      <c r="S511" s="11" t="s">
        <v>46</v>
      </c>
      <c r="T511" s="11" t="s">
        <v>46</v>
      </c>
      <c r="U511" s="78" t="s">
        <v>46</v>
      </c>
      <c r="V511" s="7" t="s">
        <v>1945</v>
      </c>
      <c r="W511" s="164" t="s">
        <v>1946</v>
      </c>
      <c r="X511" s="7" t="s">
        <v>46</v>
      </c>
      <c r="Y511" s="7" t="s">
        <v>46</v>
      </c>
      <c r="Z511" s="11">
        <v>44775</v>
      </c>
      <c r="AA511" s="16">
        <v>20000000</v>
      </c>
      <c r="AB511" s="17">
        <v>10000000</v>
      </c>
      <c r="AC511" s="18">
        <f t="shared" si="7"/>
        <v>30000000</v>
      </c>
      <c r="AD511" s="196" t="s">
        <v>60</v>
      </c>
      <c r="AE511" s="79" t="s">
        <v>60</v>
      </c>
      <c r="AF511" s="8" t="s">
        <v>2315</v>
      </c>
      <c r="AG511" s="12" t="s">
        <v>893</v>
      </c>
      <c r="AH511" s="12" t="s">
        <v>894</v>
      </c>
      <c r="AI511" s="30" t="s">
        <v>895</v>
      </c>
    </row>
    <row r="512" spans="1:35" ht="15.75" x14ac:dyDescent="0.3">
      <c r="A512" s="7">
        <v>2021</v>
      </c>
      <c r="B512" s="7">
        <v>256</v>
      </c>
      <c r="C512" s="101" t="s">
        <v>35</v>
      </c>
      <c r="D512" s="15" t="s">
        <v>2238</v>
      </c>
      <c r="E512" s="9" t="s">
        <v>1267</v>
      </c>
      <c r="F512" s="8" t="s">
        <v>38</v>
      </c>
      <c r="G512" s="7" t="s">
        <v>39</v>
      </c>
      <c r="H512" s="8" t="s">
        <v>40</v>
      </c>
      <c r="I512" s="9" t="s">
        <v>2306</v>
      </c>
      <c r="J512" s="9" t="s">
        <v>2316</v>
      </c>
      <c r="K512" s="9" t="s">
        <v>2316</v>
      </c>
      <c r="L512" s="9" t="s">
        <v>1642</v>
      </c>
      <c r="M512" s="161">
        <v>52160756</v>
      </c>
      <c r="N512" s="8" t="s">
        <v>59</v>
      </c>
      <c r="O512" s="10">
        <v>44305</v>
      </c>
      <c r="P512" s="7" t="s">
        <v>321</v>
      </c>
      <c r="Q512" s="10">
        <v>44312</v>
      </c>
      <c r="R512" s="10">
        <v>44464</v>
      </c>
      <c r="S512" s="11" t="s">
        <v>46</v>
      </c>
      <c r="T512" s="11" t="s">
        <v>46</v>
      </c>
      <c r="U512" s="78" t="s">
        <v>46</v>
      </c>
      <c r="V512" s="7" t="s">
        <v>46</v>
      </c>
      <c r="W512" s="7"/>
      <c r="X512" s="7" t="s">
        <v>46</v>
      </c>
      <c r="Y512" s="7" t="s">
        <v>46</v>
      </c>
      <c r="Z512" s="11">
        <v>44464</v>
      </c>
      <c r="AA512" s="16">
        <v>12000000</v>
      </c>
      <c r="AB512" s="17">
        <v>0</v>
      </c>
      <c r="AC512" s="18">
        <f t="shared" si="7"/>
        <v>12000000</v>
      </c>
      <c r="AD512" s="31" t="s">
        <v>48</v>
      </c>
      <c r="AE512" s="9" t="s">
        <v>98</v>
      </c>
      <c r="AF512" s="8" t="s">
        <v>2317</v>
      </c>
      <c r="AG512" s="12" t="s">
        <v>811</v>
      </c>
      <c r="AH512" s="12" t="s">
        <v>808</v>
      </c>
      <c r="AI512" s="30">
        <v>20215420003383</v>
      </c>
    </row>
    <row r="513" spans="1:35" ht="15.75" x14ac:dyDescent="0.3">
      <c r="A513" s="7">
        <v>2022</v>
      </c>
      <c r="B513" s="7">
        <v>256</v>
      </c>
      <c r="C513" s="101" t="s">
        <v>35</v>
      </c>
      <c r="D513" s="15" t="s">
        <v>1932</v>
      </c>
      <c r="E513" s="9" t="s">
        <v>1933</v>
      </c>
      <c r="F513" s="8" t="s">
        <v>38</v>
      </c>
      <c r="G513" s="7" t="s">
        <v>39</v>
      </c>
      <c r="H513" s="8" t="s">
        <v>54</v>
      </c>
      <c r="I513" s="9" t="s">
        <v>2318</v>
      </c>
      <c r="J513" s="9" t="s">
        <v>2319</v>
      </c>
      <c r="K513" s="9" t="s">
        <v>2320</v>
      </c>
      <c r="L513" s="9" t="s">
        <v>2321</v>
      </c>
      <c r="M513" s="33">
        <v>79369271</v>
      </c>
      <c r="N513" s="8" t="s">
        <v>299</v>
      </c>
      <c r="O513" s="10">
        <v>44589</v>
      </c>
      <c r="P513" s="164">
        <v>6</v>
      </c>
      <c r="Q513" s="10">
        <v>44596</v>
      </c>
      <c r="R513" s="10">
        <v>44776</v>
      </c>
      <c r="S513" s="11" t="s">
        <v>46</v>
      </c>
      <c r="T513" s="11" t="s">
        <v>46</v>
      </c>
      <c r="U513" s="78" t="s">
        <v>46</v>
      </c>
      <c r="V513" s="7" t="s">
        <v>46</v>
      </c>
      <c r="W513" s="164">
        <v>6</v>
      </c>
      <c r="X513" s="7" t="s">
        <v>46</v>
      </c>
      <c r="Y513" s="7" t="s">
        <v>46</v>
      </c>
      <c r="Z513" s="11">
        <v>44776</v>
      </c>
      <c r="AA513" s="16">
        <v>42318000</v>
      </c>
      <c r="AB513" s="17">
        <v>0</v>
      </c>
      <c r="AC513" s="18">
        <f t="shared" si="7"/>
        <v>42318000</v>
      </c>
      <c r="AD513" s="31" t="s">
        <v>48</v>
      </c>
      <c r="AE513" s="79" t="s">
        <v>98</v>
      </c>
      <c r="AF513" s="8" t="s">
        <v>2322</v>
      </c>
      <c r="AG513" s="12" t="s">
        <v>2323</v>
      </c>
      <c r="AH513" s="12" t="s">
        <v>2324</v>
      </c>
      <c r="AI513" s="30" t="s">
        <v>2325</v>
      </c>
    </row>
    <row r="514" spans="1:35" ht="15.75" x14ac:dyDescent="0.3">
      <c r="A514" s="7">
        <v>2021</v>
      </c>
      <c r="B514" s="7">
        <v>257</v>
      </c>
      <c r="C514" s="101" t="s">
        <v>35</v>
      </c>
      <c r="D514" s="15" t="s">
        <v>2238</v>
      </c>
      <c r="E514" s="9" t="s">
        <v>1267</v>
      </c>
      <c r="F514" s="8" t="s">
        <v>38</v>
      </c>
      <c r="G514" s="7" t="s">
        <v>39</v>
      </c>
      <c r="H514" s="8" t="s">
        <v>40</v>
      </c>
      <c r="I514" s="9" t="s">
        <v>2306</v>
      </c>
      <c r="J514" s="9" t="s">
        <v>2326</v>
      </c>
      <c r="K514" s="9" t="s">
        <v>2326</v>
      </c>
      <c r="L514" s="9" t="s">
        <v>2327</v>
      </c>
      <c r="M514" s="161">
        <v>79604580</v>
      </c>
      <c r="N514" s="8" t="s">
        <v>59</v>
      </c>
      <c r="O514" s="10">
        <v>44306</v>
      </c>
      <c r="P514" s="7" t="s">
        <v>1930</v>
      </c>
      <c r="Q514" s="10">
        <v>44309</v>
      </c>
      <c r="R514" s="10">
        <v>44552</v>
      </c>
      <c r="S514" s="11" t="s">
        <v>46</v>
      </c>
      <c r="T514" s="11" t="s">
        <v>46</v>
      </c>
      <c r="U514" s="78" t="s">
        <v>46</v>
      </c>
      <c r="V514" s="7" t="s">
        <v>46</v>
      </c>
      <c r="W514" s="7"/>
      <c r="X514" s="7" t="s">
        <v>46</v>
      </c>
      <c r="Y514" s="7" t="s">
        <v>46</v>
      </c>
      <c r="Z514" s="11">
        <v>44552</v>
      </c>
      <c r="AA514" s="16">
        <v>19200000</v>
      </c>
      <c r="AB514" s="17">
        <v>0</v>
      </c>
      <c r="AC514" s="18">
        <f t="shared" ref="AC514:AC577" si="8">+AA514+AB514</f>
        <v>19200000</v>
      </c>
      <c r="AD514" s="31" t="s">
        <v>48</v>
      </c>
      <c r="AE514" s="9" t="s">
        <v>98</v>
      </c>
      <c r="AF514" s="8" t="s">
        <v>2328</v>
      </c>
      <c r="AG514" s="12" t="s">
        <v>811</v>
      </c>
      <c r="AH514" s="12" t="s">
        <v>808</v>
      </c>
      <c r="AI514" s="30">
        <v>20215420003103</v>
      </c>
    </row>
    <row r="515" spans="1:35" ht="15.75" x14ac:dyDescent="0.3">
      <c r="A515" s="7">
        <v>2022</v>
      </c>
      <c r="B515" s="7">
        <v>257</v>
      </c>
      <c r="C515" s="101" t="s">
        <v>35</v>
      </c>
      <c r="D515" s="15" t="s">
        <v>293</v>
      </c>
      <c r="E515" s="9" t="s">
        <v>294</v>
      </c>
      <c r="F515" s="8" t="s">
        <v>38</v>
      </c>
      <c r="G515" s="7" t="s">
        <v>39</v>
      </c>
      <c r="H515" s="8" t="s">
        <v>54</v>
      </c>
      <c r="I515" s="9" t="s">
        <v>2329</v>
      </c>
      <c r="J515" s="9" t="s">
        <v>2330</v>
      </c>
      <c r="K515" s="9" t="s">
        <v>2331</v>
      </c>
      <c r="L515" s="9" t="s">
        <v>2332</v>
      </c>
      <c r="M515" s="33">
        <v>1023867435</v>
      </c>
      <c r="N515" s="8" t="s">
        <v>192</v>
      </c>
      <c r="O515" s="10">
        <v>44588</v>
      </c>
      <c r="P515" s="164">
        <v>8</v>
      </c>
      <c r="Q515" s="10">
        <v>44596</v>
      </c>
      <c r="R515" s="10">
        <v>44837</v>
      </c>
      <c r="S515" s="11" t="s">
        <v>46</v>
      </c>
      <c r="T515" s="11" t="s">
        <v>46</v>
      </c>
      <c r="U515" s="78" t="s">
        <v>46</v>
      </c>
      <c r="V515" s="7" t="s">
        <v>46</v>
      </c>
      <c r="W515" s="164">
        <v>8</v>
      </c>
      <c r="X515" s="7" t="s">
        <v>46</v>
      </c>
      <c r="Y515" s="7" t="s">
        <v>46</v>
      </c>
      <c r="Z515" s="11">
        <v>44837</v>
      </c>
      <c r="AA515" s="16">
        <v>19200000</v>
      </c>
      <c r="AB515" s="17">
        <v>0</v>
      </c>
      <c r="AC515" s="18">
        <f t="shared" si="8"/>
        <v>19200000</v>
      </c>
      <c r="AD515" s="196" t="s">
        <v>60</v>
      </c>
      <c r="AE515" s="79" t="s">
        <v>60</v>
      </c>
      <c r="AF515" s="8" t="s">
        <v>2333</v>
      </c>
      <c r="AG515" s="12" t="s">
        <v>302</v>
      </c>
      <c r="AH515" s="12" t="s">
        <v>303</v>
      </c>
      <c r="AI515" s="30" t="s">
        <v>304</v>
      </c>
    </row>
    <row r="516" spans="1:35" ht="15.75" x14ac:dyDescent="0.3">
      <c r="A516" s="7">
        <v>2021</v>
      </c>
      <c r="B516" s="7">
        <v>258</v>
      </c>
      <c r="C516" s="101" t="s">
        <v>35</v>
      </c>
      <c r="D516" s="15" t="s">
        <v>2238</v>
      </c>
      <c r="E516" s="9" t="s">
        <v>1267</v>
      </c>
      <c r="F516" s="8" t="s">
        <v>38</v>
      </c>
      <c r="G516" s="7" t="s">
        <v>39</v>
      </c>
      <c r="H516" s="8" t="s">
        <v>40</v>
      </c>
      <c r="I516" s="9" t="s">
        <v>2306</v>
      </c>
      <c r="J516" s="9" t="s">
        <v>2334</v>
      </c>
      <c r="K516" s="9" t="s">
        <v>2334</v>
      </c>
      <c r="L516" s="9" t="s">
        <v>2335</v>
      </c>
      <c r="M516" s="161">
        <v>1000781006</v>
      </c>
      <c r="N516" s="8" t="s">
        <v>59</v>
      </c>
      <c r="O516" s="10">
        <v>44307</v>
      </c>
      <c r="P516" s="7" t="s">
        <v>321</v>
      </c>
      <c r="Q516" s="10">
        <v>44309</v>
      </c>
      <c r="R516" s="10">
        <v>44461</v>
      </c>
      <c r="S516" s="11" t="s">
        <v>46</v>
      </c>
      <c r="T516" s="11" t="s">
        <v>46</v>
      </c>
      <c r="U516" s="78" t="s">
        <v>46</v>
      </c>
      <c r="V516" s="7" t="s">
        <v>46</v>
      </c>
      <c r="W516" s="7"/>
      <c r="X516" s="7" t="s">
        <v>46</v>
      </c>
      <c r="Y516" s="7" t="s">
        <v>46</v>
      </c>
      <c r="Z516" s="11">
        <v>44461</v>
      </c>
      <c r="AA516" s="16">
        <v>12000000</v>
      </c>
      <c r="AB516" s="17">
        <v>0</v>
      </c>
      <c r="AC516" s="18">
        <f t="shared" si="8"/>
        <v>12000000</v>
      </c>
      <c r="AD516" s="31" t="s">
        <v>48</v>
      </c>
      <c r="AE516" s="9" t="s">
        <v>98</v>
      </c>
      <c r="AF516" s="8" t="s">
        <v>2336</v>
      </c>
      <c r="AG516" s="12" t="s">
        <v>811</v>
      </c>
      <c r="AH516" s="12" t="s">
        <v>808</v>
      </c>
      <c r="AI516" s="30">
        <v>20215420003103</v>
      </c>
    </row>
    <row r="517" spans="1:35" ht="15.75" x14ac:dyDescent="0.3">
      <c r="A517" s="7">
        <v>2022</v>
      </c>
      <c r="B517" s="7">
        <v>258</v>
      </c>
      <c r="C517" s="101" t="s">
        <v>35</v>
      </c>
      <c r="D517" s="15" t="s">
        <v>293</v>
      </c>
      <c r="E517" s="9" t="s">
        <v>294</v>
      </c>
      <c r="F517" s="8" t="s">
        <v>38</v>
      </c>
      <c r="G517" s="7" t="s">
        <v>39</v>
      </c>
      <c r="H517" s="8" t="s">
        <v>54</v>
      </c>
      <c r="I517" s="9" t="s">
        <v>2329</v>
      </c>
      <c r="J517" s="9" t="s">
        <v>2337</v>
      </c>
      <c r="K517" s="9" t="s">
        <v>2331</v>
      </c>
      <c r="L517" s="9" t="s">
        <v>2338</v>
      </c>
      <c r="M517" s="33">
        <v>1000048556</v>
      </c>
      <c r="N517" s="8" t="s">
        <v>192</v>
      </c>
      <c r="O517" s="10">
        <v>44588</v>
      </c>
      <c r="P517" s="164">
        <v>8</v>
      </c>
      <c r="Q517" s="10">
        <v>44596</v>
      </c>
      <c r="R517" s="10">
        <v>44837</v>
      </c>
      <c r="S517" s="11" t="s">
        <v>46</v>
      </c>
      <c r="T517" s="11" t="s">
        <v>46</v>
      </c>
      <c r="U517" s="78" t="s">
        <v>46</v>
      </c>
      <c r="V517" s="7" t="s">
        <v>46</v>
      </c>
      <c r="W517" s="164">
        <v>8</v>
      </c>
      <c r="X517" s="7" t="s">
        <v>46</v>
      </c>
      <c r="Y517" s="7" t="s">
        <v>46</v>
      </c>
      <c r="Z517" s="11">
        <v>44837</v>
      </c>
      <c r="AA517" s="16">
        <v>19200000</v>
      </c>
      <c r="AB517" s="17">
        <v>0</v>
      </c>
      <c r="AC517" s="18">
        <f t="shared" si="8"/>
        <v>19200000</v>
      </c>
      <c r="AD517" s="31" t="s">
        <v>48</v>
      </c>
      <c r="AE517" s="79" t="s">
        <v>98</v>
      </c>
      <c r="AF517" s="8" t="s">
        <v>2333</v>
      </c>
      <c r="AG517" s="12" t="s">
        <v>302</v>
      </c>
      <c r="AH517" s="12" t="s">
        <v>303</v>
      </c>
      <c r="AI517" s="30" t="s">
        <v>304</v>
      </c>
    </row>
    <row r="518" spans="1:35" ht="15.75" x14ac:dyDescent="0.3">
      <c r="A518" s="7">
        <v>2021</v>
      </c>
      <c r="B518" s="7">
        <v>259</v>
      </c>
      <c r="C518" s="101" t="s">
        <v>35</v>
      </c>
      <c r="D518" s="15" t="s">
        <v>65</v>
      </c>
      <c r="E518" s="9" t="s">
        <v>66</v>
      </c>
      <c r="F518" s="8" t="s">
        <v>38</v>
      </c>
      <c r="G518" s="7" t="s">
        <v>39</v>
      </c>
      <c r="H518" s="8" t="s">
        <v>40</v>
      </c>
      <c r="I518" s="9" t="s">
        <v>2339</v>
      </c>
      <c r="J518" s="9" t="s">
        <v>2340</v>
      </c>
      <c r="K518" s="9" t="s">
        <v>2340</v>
      </c>
      <c r="L518" s="9" t="s">
        <v>2341</v>
      </c>
      <c r="M518" s="161">
        <v>1014204432</v>
      </c>
      <c r="N518" s="8" t="s">
        <v>165</v>
      </c>
      <c r="O518" s="10">
        <v>44302</v>
      </c>
      <c r="P518" s="7" t="s">
        <v>321</v>
      </c>
      <c r="Q518" s="10">
        <v>44309</v>
      </c>
      <c r="R518" s="10">
        <v>44461</v>
      </c>
      <c r="S518" s="11" t="s">
        <v>46</v>
      </c>
      <c r="T518" s="11" t="s">
        <v>46</v>
      </c>
      <c r="U518" s="78" t="s">
        <v>46</v>
      </c>
      <c r="V518" s="7" t="s">
        <v>46</v>
      </c>
      <c r="W518" s="7"/>
      <c r="X518" s="7" t="s">
        <v>46</v>
      </c>
      <c r="Y518" s="7" t="s">
        <v>46</v>
      </c>
      <c r="Z518" s="11">
        <v>44461</v>
      </c>
      <c r="AA518" s="16">
        <v>20700000</v>
      </c>
      <c r="AB518" s="17">
        <v>0</v>
      </c>
      <c r="AC518" s="18">
        <f t="shared" si="8"/>
        <v>20700000</v>
      </c>
      <c r="AD518" s="31" t="s">
        <v>48</v>
      </c>
      <c r="AE518" s="9" t="s">
        <v>98</v>
      </c>
      <c r="AF518" s="8" t="s">
        <v>2342</v>
      </c>
      <c r="AG518" s="12" t="s">
        <v>1835</v>
      </c>
      <c r="AH518" s="12" t="s">
        <v>1836</v>
      </c>
      <c r="AI518" s="30">
        <v>20215420003103</v>
      </c>
    </row>
    <row r="519" spans="1:35" ht="15.75" x14ac:dyDescent="0.3">
      <c r="A519" s="7">
        <v>2022</v>
      </c>
      <c r="B519" s="7">
        <v>259</v>
      </c>
      <c r="C519" s="101" t="s">
        <v>35</v>
      </c>
      <c r="D519" s="15" t="s">
        <v>91</v>
      </c>
      <c r="E519" s="9" t="s">
        <v>66</v>
      </c>
      <c r="F519" s="8" t="s">
        <v>38</v>
      </c>
      <c r="G519" s="7" t="s">
        <v>39</v>
      </c>
      <c r="H519" s="8" t="s">
        <v>54</v>
      </c>
      <c r="I519" s="9" t="s">
        <v>2343</v>
      </c>
      <c r="J519" s="9" t="s">
        <v>2344</v>
      </c>
      <c r="K519" s="9" t="s">
        <v>2345</v>
      </c>
      <c r="L519" s="9" t="s">
        <v>2346</v>
      </c>
      <c r="M519" s="33">
        <v>79559730</v>
      </c>
      <c r="N519" s="8" t="s">
        <v>170</v>
      </c>
      <c r="O519" s="10">
        <v>44589</v>
      </c>
      <c r="P519" s="164">
        <v>6</v>
      </c>
      <c r="Q519" s="10">
        <v>44595</v>
      </c>
      <c r="R519" s="10">
        <v>44775</v>
      </c>
      <c r="S519" s="11" t="s">
        <v>46</v>
      </c>
      <c r="T519" s="11" t="s">
        <v>46</v>
      </c>
      <c r="U519" s="78" t="s">
        <v>46</v>
      </c>
      <c r="V519" s="7" t="s">
        <v>46</v>
      </c>
      <c r="W519" s="164">
        <v>6</v>
      </c>
      <c r="X519" s="7" t="s">
        <v>46</v>
      </c>
      <c r="Y519" s="7" t="s">
        <v>46</v>
      </c>
      <c r="Z519" s="11">
        <v>44775</v>
      </c>
      <c r="AA519" s="16">
        <v>14400000</v>
      </c>
      <c r="AB519" s="17">
        <v>0</v>
      </c>
      <c r="AC519" s="18">
        <f t="shared" si="8"/>
        <v>14400000</v>
      </c>
      <c r="AD519" s="196" t="s">
        <v>60</v>
      </c>
      <c r="AE519" s="79" t="s">
        <v>60</v>
      </c>
      <c r="AF519" s="8" t="s">
        <v>2347</v>
      </c>
      <c r="AG519" s="12" t="s">
        <v>803</v>
      </c>
      <c r="AH519" s="12" t="s">
        <v>580</v>
      </c>
      <c r="AI519" s="30" t="s">
        <v>805</v>
      </c>
    </row>
    <row r="520" spans="1:35" ht="15.75" x14ac:dyDescent="0.3">
      <c r="A520" s="7">
        <v>2021</v>
      </c>
      <c r="B520" s="7">
        <v>260</v>
      </c>
      <c r="C520" s="101" t="s">
        <v>35</v>
      </c>
      <c r="D520" s="15" t="s">
        <v>410</v>
      </c>
      <c r="E520" s="9" t="s">
        <v>411</v>
      </c>
      <c r="F520" s="8" t="s">
        <v>38</v>
      </c>
      <c r="G520" s="7" t="s">
        <v>39</v>
      </c>
      <c r="H520" s="8" t="s">
        <v>40</v>
      </c>
      <c r="I520" s="9" t="s">
        <v>1177</v>
      </c>
      <c r="J520" s="9" t="s">
        <v>2348</v>
      </c>
      <c r="K520" s="9" t="s">
        <v>2348</v>
      </c>
      <c r="L520" s="9" t="s">
        <v>2349</v>
      </c>
      <c r="M520" s="161">
        <v>1095835992</v>
      </c>
      <c r="N520" s="8" t="s">
        <v>118</v>
      </c>
      <c r="O520" s="10">
        <v>44302</v>
      </c>
      <c r="P520" s="7" t="s">
        <v>321</v>
      </c>
      <c r="Q520" s="10">
        <v>44314</v>
      </c>
      <c r="R520" s="10">
        <v>44466</v>
      </c>
      <c r="S520" s="11" t="s">
        <v>46</v>
      </c>
      <c r="T520" s="11" t="s">
        <v>46</v>
      </c>
      <c r="U520" s="78" t="s">
        <v>46</v>
      </c>
      <c r="V520" s="7" t="s">
        <v>46</v>
      </c>
      <c r="W520" s="7"/>
      <c r="X520" s="7" t="s">
        <v>46</v>
      </c>
      <c r="Y520" s="7" t="s">
        <v>46</v>
      </c>
      <c r="Z520" s="11">
        <v>44466</v>
      </c>
      <c r="AA520" s="16">
        <v>21805000</v>
      </c>
      <c r="AB520" s="17">
        <v>0</v>
      </c>
      <c r="AC520" s="18">
        <f t="shared" si="8"/>
        <v>21805000</v>
      </c>
      <c r="AD520" s="31" t="s">
        <v>48</v>
      </c>
      <c r="AE520" s="9" t="s">
        <v>98</v>
      </c>
      <c r="AF520" s="8" t="s">
        <v>2350</v>
      </c>
      <c r="AG520" s="12" t="s">
        <v>266</v>
      </c>
      <c r="AH520" s="12" t="s">
        <v>861</v>
      </c>
      <c r="AI520" s="30">
        <v>20215420003383</v>
      </c>
    </row>
    <row r="521" spans="1:35" ht="15.75" x14ac:dyDescent="0.3">
      <c r="A521" s="7">
        <v>2022</v>
      </c>
      <c r="B521" s="7">
        <v>260</v>
      </c>
      <c r="C521" s="101" t="s">
        <v>35</v>
      </c>
      <c r="D521" s="15" t="s">
        <v>1266</v>
      </c>
      <c r="E521" s="9" t="s">
        <v>1267</v>
      </c>
      <c r="F521" s="8" t="s">
        <v>38</v>
      </c>
      <c r="G521" s="7" t="s">
        <v>39</v>
      </c>
      <c r="H521" s="8" t="s">
        <v>54</v>
      </c>
      <c r="I521" s="9" t="s">
        <v>1480</v>
      </c>
      <c r="J521" s="9" t="s">
        <v>2351</v>
      </c>
      <c r="K521" s="9" t="s">
        <v>1482</v>
      </c>
      <c r="L521" s="9" t="s">
        <v>2352</v>
      </c>
      <c r="M521" s="33">
        <v>1033807324</v>
      </c>
      <c r="N521" s="8" t="s">
        <v>270</v>
      </c>
      <c r="O521" s="10">
        <v>44588</v>
      </c>
      <c r="P521" s="164">
        <v>6</v>
      </c>
      <c r="Q521" s="10">
        <v>44597</v>
      </c>
      <c r="R521" s="10">
        <v>44777</v>
      </c>
      <c r="S521" s="11" t="s">
        <v>46</v>
      </c>
      <c r="T521" s="11" t="s">
        <v>46</v>
      </c>
      <c r="U521" s="78" t="s">
        <v>46</v>
      </c>
      <c r="V521" s="7" t="s">
        <v>46</v>
      </c>
      <c r="W521" s="164">
        <v>6</v>
      </c>
      <c r="X521" s="7" t="s">
        <v>46</v>
      </c>
      <c r="Y521" s="7" t="s">
        <v>46</v>
      </c>
      <c r="Z521" s="11">
        <v>44777</v>
      </c>
      <c r="AA521" s="16">
        <v>15000000</v>
      </c>
      <c r="AB521" s="17">
        <v>0</v>
      </c>
      <c r="AC521" s="18">
        <f t="shared" si="8"/>
        <v>15000000</v>
      </c>
      <c r="AD521" s="196" t="s">
        <v>60</v>
      </c>
      <c r="AE521" s="79" t="s">
        <v>60</v>
      </c>
      <c r="AF521" s="8" t="s">
        <v>1484</v>
      </c>
      <c r="AG521" s="12" t="s">
        <v>811</v>
      </c>
      <c r="AH521" s="12" t="s">
        <v>808</v>
      </c>
      <c r="AI521" s="30" t="s">
        <v>1345</v>
      </c>
    </row>
    <row r="522" spans="1:35" ht="15.75" x14ac:dyDescent="0.3">
      <c r="A522" s="7">
        <v>2021</v>
      </c>
      <c r="B522" s="7">
        <v>261</v>
      </c>
      <c r="C522" s="101" t="s">
        <v>35</v>
      </c>
      <c r="D522" s="15" t="s">
        <v>1107</v>
      </c>
      <c r="E522" s="9" t="s">
        <v>1108</v>
      </c>
      <c r="F522" s="8" t="s">
        <v>38</v>
      </c>
      <c r="G522" s="7" t="s">
        <v>39</v>
      </c>
      <c r="H522" s="8" t="s">
        <v>40</v>
      </c>
      <c r="I522" s="9" t="s">
        <v>2353</v>
      </c>
      <c r="J522" s="9" t="s">
        <v>2354</v>
      </c>
      <c r="K522" s="9" t="s">
        <v>2354</v>
      </c>
      <c r="L522" s="9" t="s">
        <v>2355</v>
      </c>
      <c r="M522" s="161">
        <v>79492725</v>
      </c>
      <c r="N522" s="8" t="s">
        <v>1907</v>
      </c>
      <c r="O522" s="10">
        <v>44305</v>
      </c>
      <c r="P522" s="7" t="s">
        <v>1930</v>
      </c>
      <c r="Q522" s="10">
        <v>44307</v>
      </c>
      <c r="R522" s="10">
        <v>44550</v>
      </c>
      <c r="S522" s="11" t="s">
        <v>46</v>
      </c>
      <c r="T522" s="11" t="s">
        <v>46</v>
      </c>
      <c r="U522" s="78" t="s">
        <v>46</v>
      </c>
      <c r="V522" s="7" t="s">
        <v>46</v>
      </c>
      <c r="W522" s="7"/>
      <c r="X522" s="7" t="s">
        <v>46</v>
      </c>
      <c r="Y522" s="7" t="s">
        <v>46</v>
      </c>
      <c r="Z522" s="11">
        <v>44550</v>
      </c>
      <c r="AA522" s="16">
        <v>34888888</v>
      </c>
      <c r="AB522" s="17">
        <v>0</v>
      </c>
      <c r="AC522" s="18">
        <f t="shared" si="8"/>
        <v>34888888</v>
      </c>
      <c r="AD522" s="31" t="s">
        <v>48</v>
      </c>
      <c r="AE522" s="9" t="s">
        <v>98</v>
      </c>
      <c r="AF522" s="8" t="s">
        <v>2356</v>
      </c>
      <c r="AG522" s="12" t="s">
        <v>1113</v>
      </c>
      <c r="AH522" s="12" t="s">
        <v>1111</v>
      </c>
      <c r="AI522" s="30">
        <v>20215420003103</v>
      </c>
    </row>
    <row r="523" spans="1:35" ht="15.75" x14ac:dyDescent="0.3">
      <c r="A523" s="7">
        <v>2022</v>
      </c>
      <c r="B523" s="7">
        <v>261</v>
      </c>
      <c r="C523" s="101" t="s">
        <v>35</v>
      </c>
      <c r="D523" s="15" t="s">
        <v>91</v>
      </c>
      <c r="E523" s="9" t="s">
        <v>66</v>
      </c>
      <c r="F523" s="8" t="s">
        <v>38</v>
      </c>
      <c r="G523" s="7" t="s">
        <v>39</v>
      </c>
      <c r="H523" s="8" t="s">
        <v>54</v>
      </c>
      <c r="I523" s="9" t="s">
        <v>2357</v>
      </c>
      <c r="J523" s="9" t="s">
        <v>2358</v>
      </c>
      <c r="K523" s="9" t="s">
        <v>2359</v>
      </c>
      <c r="L523" s="9" t="s">
        <v>2360</v>
      </c>
      <c r="M523" s="33">
        <v>1015452339</v>
      </c>
      <c r="N523" s="8" t="s">
        <v>299</v>
      </c>
      <c r="O523" s="10">
        <v>44588</v>
      </c>
      <c r="P523" s="164">
        <v>8</v>
      </c>
      <c r="Q523" s="10">
        <v>44596</v>
      </c>
      <c r="R523" s="10">
        <v>44837</v>
      </c>
      <c r="S523" s="11" t="s">
        <v>46</v>
      </c>
      <c r="T523" s="11" t="s">
        <v>46</v>
      </c>
      <c r="U523" s="78" t="s">
        <v>46</v>
      </c>
      <c r="V523" s="7" t="s">
        <v>2361</v>
      </c>
      <c r="W523" s="164" t="s">
        <v>706</v>
      </c>
      <c r="X523" s="7"/>
      <c r="Y523" s="7"/>
      <c r="Z523" s="11">
        <v>44957</v>
      </c>
      <c r="AA523" s="16">
        <v>48000000</v>
      </c>
      <c r="AB523" s="17">
        <f>17400000+6000000</f>
        <v>23400000</v>
      </c>
      <c r="AC523" s="18">
        <f t="shared" si="8"/>
        <v>71400000</v>
      </c>
      <c r="AD523" s="196" t="s">
        <v>60</v>
      </c>
      <c r="AE523" s="79" t="s">
        <v>60</v>
      </c>
      <c r="AF523" s="8" t="s">
        <v>2362</v>
      </c>
      <c r="AG523" s="12" t="s">
        <v>380</v>
      </c>
      <c r="AH523" s="12" t="s">
        <v>595</v>
      </c>
      <c r="AI523" s="30" t="s">
        <v>682</v>
      </c>
    </row>
    <row r="524" spans="1:35" ht="15.75" x14ac:dyDescent="0.3">
      <c r="A524" s="7">
        <v>2021</v>
      </c>
      <c r="B524" s="7">
        <v>262</v>
      </c>
      <c r="C524" s="101" t="s">
        <v>35</v>
      </c>
      <c r="D524" s="15" t="s">
        <v>65</v>
      </c>
      <c r="E524" s="9" t="s">
        <v>66</v>
      </c>
      <c r="F524" s="8" t="s">
        <v>38</v>
      </c>
      <c r="G524" s="7" t="s">
        <v>39</v>
      </c>
      <c r="H524" s="8" t="s">
        <v>40</v>
      </c>
      <c r="I524" s="9" t="s">
        <v>1336</v>
      </c>
      <c r="J524" s="9" t="s">
        <v>2363</v>
      </c>
      <c r="K524" s="9" t="s">
        <v>2363</v>
      </c>
      <c r="L524" s="9" t="s">
        <v>1149</v>
      </c>
      <c r="M524" s="161">
        <v>19221558</v>
      </c>
      <c r="N524" s="8" t="s">
        <v>165</v>
      </c>
      <c r="O524" s="10">
        <v>44305</v>
      </c>
      <c r="P524" s="7" t="s">
        <v>321</v>
      </c>
      <c r="Q524" s="10">
        <v>44308</v>
      </c>
      <c r="R524" s="10">
        <v>44460</v>
      </c>
      <c r="S524" s="11" t="s">
        <v>46</v>
      </c>
      <c r="T524" s="11" t="s">
        <v>46</v>
      </c>
      <c r="U524" s="78" t="s">
        <v>46</v>
      </c>
      <c r="V524" s="7" t="s">
        <v>46</v>
      </c>
      <c r="W524" s="7"/>
      <c r="X524" s="7" t="s">
        <v>46</v>
      </c>
      <c r="Y524" s="7" t="s">
        <v>46</v>
      </c>
      <c r="Z524" s="11">
        <v>44460</v>
      </c>
      <c r="AA524" s="16">
        <v>27500000</v>
      </c>
      <c r="AB524" s="17">
        <v>0</v>
      </c>
      <c r="AC524" s="18">
        <f t="shared" si="8"/>
        <v>27500000</v>
      </c>
      <c r="AD524" s="31" t="s">
        <v>48</v>
      </c>
      <c r="AE524" s="9" t="s">
        <v>98</v>
      </c>
      <c r="AF524" s="8" t="s">
        <v>2364</v>
      </c>
      <c r="AG524" s="12" t="s">
        <v>803</v>
      </c>
      <c r="AH524" s="12" t="s">
        <v>1277</v>
      </c>
      <c r="AI524" s="30">
        <v>20215420003103</v>
      </c>
    </row>
    <row r="525" spans="1:35" ht="15.75" x14ac:dyDescent="0.3">
      <c r="A525" s="7">
        <v>2022</v>
      </c>
      <c r="B525" s="7">
        <v>262</v>
      </c>
      <c r="C525" s="101" t="s">
        <v>35</v>
      </c>
      <c r="D525" s="15" t="s">
        <v>91</v>
      </c>
      <c r="E525" s="9" t="s">
        <v>66</v>
      </c>
      <c r="F525" s="8" t="s">
        <v>38</v>
      </c>
      <c r="G525" s="7" t="s">
        <v>39</v>
      </c>
      <c r="H525" s="8" t="s">
        <v>54</v>
      </c>
      <c r="I525" s="9" t="s">
        <v>2365</v>
      </c>
      <c r="J525" s="9" t="s">
        <v>2366</v>
      </c>
      <c r="K525" s="9" t="s">
        <v>2367</v>
      </c>
      <c r="L525" s="9" t="s">
        <v>2368</v>
      </c>
      <c r="M525" s="33">
        <v>1032401910</v>
      </c>
      <c r="N525" s="8" t="s">
        <v>299</v>
      </c>
      <c r="O525" s="10">
        <v>44588</v>
      </c>
      <c r="P525" s="164">
        <v>8</v>
      </c>
      <c r="Q525" s="10">
        <v>44594</v>
      </c>
      <c r="R525" s="10">
        <v>44835</v>
      </c>
      <c r="S525" s="11" t="s">
        <v>46</v>
      </c>
      <c r="T525" s="11" t="s">
        <v>46</v>
      </c>
      <c r="U525" s="78" t="s">
        <v>46</v>
      </c>
      <c r="V525" s="7" t="s">
        <v>46</v>
      </c>
      <c r="W525" s="164">
        <v>8</v>
      </c>
      <c r="X525" s="7" t="s">
        <v>46</v>
      </c>
      <c r="Y525" s="7" t="s">
        <v>46</v>
      </c>
      <c r="Z525" s="11">
        <v>44835</v>
      </c>
      <c r="AA525" s="16">
        <v>41400000</v>
      </c>
      <c r="AB525" s="17">
        <v>0</v>
      </c>
      <c r="AC525" s="18">
        <f t="shared" si="8"/>
        <v>41400000</v>
      </c>
      <c r="AD525" s="196" t="s">
        <v>60</v>
      </c>
      <c r="AE525" s="79" t="s">
        <v>60</v>
      </c>
      <c r="AF525" s="8" t="s">
        <v>2369</v>
      </c>
      <c r="AG525" s="12" t="s">
        <v>601</v>
      </c>
      <c r="AH525" s="12" t="s">
        <v>161</v>
      </c>
      <c r="AI525" s="30" t="s">
        <v>162</v>
      </c>
    </row>
    <row r="526" spans="1:35" ht="15.75" x14ac:dyDescent="0.3">
      <c r="A526" s="7">
        <v>2021</v>
      </c>
      <c r="B526" s="7">
        <v>263</v>
      </c>
      <c r="C526" s="101" t="s">
        <v>35</v>
      </c>
      <c r="D526" s="15" t="s">
        <v>1164</v>
      </c>
      <c r="E526" s="9" t="s">
        <v>1165</v>
      </c>
      <c r="F526" s="8" t="s">
        <v>38</v>
      </c>
      <c r="G526" s="7" t="s">
        <v>39</v>
      </c>
      <c r="H526" s="8" t="s">
        <v>40</v>
      </c>
      <c r="I526" s="9" t="s">
        <v>2370</v>
      </c>
      <c r="J526" s="9" t="s">
        <v>2371</v>
      </c>
      <c r="K526" s="9" t="s">
        <v>2371</v>
      </c>
      <c r="L526" s="9" t="s">
        <v>2372</v>
      </c>
      <c r="M526" s="161">
        <v>1010210396</v>
      </c>
      <c r="N526" s="8" t="s">
        <v>70</v>
      </c>
      <c r="O526" s="10">
        <v>44307</v>
      </c>
      <c r="P526" s="7" t="s">
        <v>1930</v>
      </c>
      <c r="Q526" s="10">
        <v>44309</v>
      </c>
      <c r="R526" s="10">
        <v>44552</v>
      </c>
      <c r="S526" s="11" t="s">
        <v>46</v>
      </c>
      <c r="T526" s="11" t="s">
        <v>46</v>
      </c>
      <c r="U526" s="78" t="s">
        <v>46</v>
      </c>
      <c r="V526" s="7" t="s">
        <v>46</v>
      </c>
      <c r="W526" s="7"/>
      <c r="X526" s="7" t="s">
        <v>46</v>
      </c>
      <c r="Y526" s="7" t="s">
        <v>46</v>
      </c>
      <c r="Z526" s="11">
        <v>44552</v>
      </c>
      <c r="AA526" s="16">
        <v>34888888</v>
      </c>
      <c r="AB526" s="17">
        <v>0</v>
      </c>
      <c r="AC526" s="18">
        <f t="shared" si="8"/>
        <v>34888888</v>
      </c>
      <c r="AD526" s="31" t="s">
        <v>48</v>
      </c>
      <c r="AE526" s="9" t="s">
        <v>98</v>
      </c>
      <c r="AF526" s="8" t="s">
        <v>2373</v>
      </c>
      <c r="AG526" s="12" t="s">
        <v>1568</v>
      </c>
      <c r="AH526" s="12" t="s">
        <v>1566</v>
      </c>
      <c r="AI526" s="30">
        <v>20215420003383</v>
      </c>
    </row>
    <row r="527" spans="1:35" ht="15.75" x14ac:dyDescent="0.3">
      <c r="A527" s="7">
        <v>2022</v>
      </c>
      <c r="B527" s="7">
        <v>263</v>
      </c>
      <c r="C527" s="101" t="s">
        <v>35</v>
      </c>
      <c r="D527" s="15" t="s">
        <v>91</v>
      </c>
      <c r="E527" s="9" t="s">
        <v>66</v>
      </c>
      <c r="F527" s="8" t="s">
        <v>38</v>
      </c>
      <c r="G527" s="7" t="s">
        <v>39</v>
      </c>
      <c r="H527" s="8" t="s">
        <v>54</v>
      </c>
      <c r="I527" s="9" t="s">
        <v>2164</v>
      </c>
      <c r="J527" s="9" t="s">
        <v>2374</v>
      </c>
      <c r="K527" s="9" t="s">
        <v>2166</v>
      </c>
      <c r="L527" s="9" t="s">
        <v>2375</v>
      </c>
      <c r="M527" s="33">
        <v>79432721</v>
      </c>
      <c r="N527" s="8" t="s">
        <v>270</v>
      </c>
      <c r="O527" s="10">
        <v>44588</v>
      </c>
      <c r="P527" s="164">
        <v>8</v>
      </c>
      <c r="Q527" s="10">
        <v>44597</v>
      </c>
      <c r="R527" s="10">
        <v>44838</v>
      </c>
      <c r="S527" s="11" t="s">
        <v>46</v>
      </c>
      <c r="T527" s="11" t="s">
        <v>46</v>
      </c>
      <c r="U527" s="78" t="s">
        <v>46</v>
      </c>
      <c r="V527" s="7" t="s">
        <v>46</v>
      </c>
      <c r="W527" s="164">
        <v>8</v>
      </c>
      <c r="X527" s="7" t="s">
        <v>46</v>
      </c>
      <c r="Y527" s="7" t="s">
        <v>46</v>
      </c>
      <c r="Z527" s="11">
        <v>44838</v>
      </c>
      <c r="AA527" s="16">
        <v>30800000</v>
      </c>
      <c r="AB527" s="17">
        <v>0</v>
      </c>
      <c r="AC527" s="18">
        <f t="shared" si="8"/>
        <v>30800000</v>
      </c>
      <c r="AD527" s="196" t="s">
        <v>60</v>
      </c>
      <c r="AE527" s="79" t="s">
        <v>60</v>
      </c>
      <c r="AF527" s="8" t="s">
        <v>2168</v>
      </c>
      <c r="AG527" s="12" t="s">
        <v>906</v>
      </c>
      <c r="AH527" s="12" t="s">
        <v>366</v>
      </c>
      <c r="AI527" s="30" t="s">
        <v>367</v>
      </c>
    </row>
    <row r="528" spans="1:35" ht="15.75" x14ac:dyDescent="0.3">
      <c r="A528" s="7">
        <v>2021</v>
      </c>
      <c r="B528" s="7">
        <v>264</v>
      </c>
      <c r="C528" s="101" t="s">
        <v>35</v>
      </c>
      <c r="D528" s="15" t="s">
        <v>410</v>
      </c>
      <c r="E528" s="9" t="s">
        <v>411</v>
      </c>
      <c r="F528" s="8" t="s">
        <v>38</v>
      </c>
      <c r="G528" s="7" t="s">
        <v>39</v>
      </c>
      <c r="H528" s="8" t="s">
        <v>40</v>
      </c>
      <c r="I528" s="9" t="s">
        <v>1177</v>
      </c>
      <c r="J528" s="9" t="s">
        <v>2376</v>
      </c>
      <c r="K528" s="9" t="s">
        <v>2376</v>
      </c>
      <c r="L528" s="9" t="s">
        <v>2377</v>
      </c>
      <c r="M528" s="161">
        <v>80245498</v>
      </c>
      <c r="N528" s="8" t="s">
        <v>70</v>
      </c>
      <c r="O528" s="10">
        <v>44306</v>
      </c>
      <c r="P528" s="7" t="s">
        <v>2378</v>
      </c>
      <c r="Q528" s="10">
        <v>44308</v>
      </c>
      <c r="R528" s="10">
        <v>44562</v>
      </c>
      <c r="S528" s="11" t="s">
        <v>46</v>
      </c>
      <c r="T528" s="11" t="s">
        <v>46</v>
      </c>
      <c r="U528" s="78" t="s">
        <v>46</v>
      </c>
      <c r="V528" s="7" t="s">
        <v>46</v>
      </c>
      <c r="W528" s="7"/>
      <c r="X528" s="7" t="s">
        <v>46</v>
      </c>
      <c r="Y528" s="7" t="s">
        <v>46</v>
      </c>
      <c r="Z528" s="11">
        <v>44562</v>
      </c>
      <c r="AA528" s="16">
        <v>50000000</v>
      </c>
      <c r="AB528" s="17">
        <v>0</v>
      </c>
      <c r="AC528" s="18">
        <f t="shared" si="8"/>
        <v>50000000</v>
      </c>
      <c r="AD528" s="31" t="s">
        <v>48</v>
      </c>
      <c r="AE528" s="9" t="s">
        <v>98</v>
      </c>
      <c r="AF528" s="8" t="s">
        <v>2379</v>
      </c>
      <c r="AG528" s="12" t="s">
        <v>266</v>
      </c>
      <c r="AH528" s="12" t="s">
        <v>267</v>
      </c>
      <c r="AI528" s="30">
        <v>20215420003383</v>
      </c>
    </row>
    <row r="529" spans="1:35" ht="15.75" x14ac:dyDescent="0.3">
      <c r="A529" s="7">
        <v>2022</v>
      </c>
      <c r="B529" s="7">
        <v>264</v>
      </c>
      <c r="C529" s="101" t="s">
        <v>35</v>
      </c>
      <c r="D529" s="15" t="s">
        <v>2145</v>
      </c>
      <c r="E529" s="9" t="s">
        <v>404</v>
      </c>
      <c r="F529" s="8" t="s">
        <v>38</v>
      </c>
      <c r="G529" s="7" t="s">
        <v>39</v>
      </c>
      <c r="H529" s="8" t="s">
        <v>54</v>
      </c>
      <c r="I529" s="9" t="s">
        <v>2380</v>
      </c>
      <c r="J529" s="9" t="s">
        <v>2381</v>
      </c>
      <c r="K529" s="9" t="s">
        <v>2382</v>
      </c>
      <c r="L529" s="9" t="s">
        <v>2383</v>
      </c>
      <c r="M529" s="33">
        <v>1024460834</v>
      </c>
      <c r="N529" s="8" t="s">
        <v>244</v>
      </c>
      <c r="O529" s="10">
        <v>44588</v>
      </c>
      <c r="P529" s="164">
        <v>8</v>
      </c>
      <c r="Q529" s="10">
        <v>44597</v>
      </c>
      <c r="R529" s="10">
        <v>44838</v>
      </c>
      <c r="S529" s="11" t="s">
        <v>46</v>
      </c>
      <c r="T529" s="11" t="s">
        <v>46</v>
      </c>
      <c r="U529" s="78" t="s">
        <v>46</v>
      </c>
      <c r="V529" s="7" t="s">
        <v>46</v>
      </c>
      <c r="W529" s="164">
        <v>8</v>
      </c>
      <c r="X529" s="7" t="s">
        <v>46</v>
      </c>
      <c r="Y529" s="7" t="s">
        <v>46</v>
      </c>
      <c r="Z529" s="11">
        <v>44838</v>
      </c>
      <c r="AA529" s="16">
        <v>37264000</v>
      </c>
      <c r="AB529" s="17">
        <v>0</v>
      </c>
      <c r="AC529" s="18">
        <f t="shared" si="8"/>
        <v>37264000</v>
      </c>
      <c r="AD529" s="196" t="s">
        <v>60</v>
      </c>
      <c r="AE529" s="79" t="s">
        <v>60</v>
      </c>
      <c r="AF529" s="8" t="s">
        <v>2384</v>
      </c>
      <c r="AG529" s="12" t="s">
        <v>390</v>
      </c>
      <c r="AH529" s="12" t="s">
        <v>386</v>
      </c>
      <c r="AI529" s="30" t="s">
        <v>391</v>
      </c>
    </row>
    <row r="530" spans="1:35" ht="15.75" x14ac:dyDescent="0.3">
      <c r="A530" s="7">
        <v>2021</v>
      </c>
      <c r="B530" s="7">
        <v>265</v>
      </c>
      <c r="C530" s="101" t="s">
        <v>35</v>
      </c>
      <c r="D530" s="15" t="s">
        <v>1164</v>
      </c>
      <c r="E530" s="9" t="s">
        <v>1165</v>
      </c>
      <c r="F530" s="8" t="s">
        <v>38</v>
      </c>
      <c r="G530" s="7" t="s">
        <v>39</v>
      </c>
      <c r="H530" s="8" t="s">
        <v>40</v>
      </c>
      <c r="I530" s="9" t="s">
        <v>2385</v>
      </c>
      <c r="J530" s="9" t="s">
        <v>2386</v>
      </c>
      <c r="K530" s="9" t="s">
        <v>2386</v>
      </c>
      <c r="L530" s="9" t="s">
        <v>1844</v>
      </c>
      <c r="M530" s="161">
        <v>79557728</v>
      </c>
      <c r="N530" s="8" t="s">
        <v>70</v>
      </c>
      <c r="O530" s="10">
        <v>44310</v>
      </c>
      <c r="P530" s="7" t="s">
        <v>1930</v>
      </c>
      <c r="Q530" s="10">
        <v>44313</v>
      </c>
      <c r="R530" s="10">
        <v>44556</v>
      </c>
      <c r="S530" s="11" t="s">
        <v>46</v>
      </c>
      <c r="T530" s="11" t="s">
        <v>46</v>
      </c>
      <c r="U530" s="78" t="s">
        <v>46</v>
      </c>
      <c r="V530" s="7" t="s">
        <v>46</v>
      </c>
      <c r="W530" s="7"/>
      <c r="X530" s="7" t="s">
        <v>46</v>
      </c>
      <c r="Y530" s="7" t="s">
        <v>46</v>
      </c>
      <c r="Z530" s="11">
        <v>44556</v>
      </c>
      <c r="AA530" s="16">
        <v>31200000</v>
      </c>
      <c r="AB530" s="17">
        <v>0</v>
      </c>
      <c r="AC530" s="18">
        <f t="shared" si="8"/>
        <v>31200000</v>
      </c>
      <c r="AD530" s="31" t="s">
        <v>48</v>
      </c>
      <c r="AE530" s="9" t="s">
        <v>98</v>
      </c>
      <c r="AF530" s="8" t="s">
        <v>2387</v>
      </c>
      <c r="AG530" s="12" t="s">
        <v>1568</v>
      </c>
      <c r="AH530" s="12" t="s">
        <v>1566</v>
      </c>
      <c r="AI530" s="30">
        <v>20215420003383</v>
      </c>
    </row>
    <row r="531" spans="1:35" ht="15.75" x14ac:dyDescent="0.3">
      <c r="A531" s="7">
        <v>2022</v>
      </c>
      <c r="B531" s="7">
        <v>265</v>
      </c>
      <c r="C531" s="101" t="s">
        <v>35</v>
      </c>
      <c r="D531" s="15" t="s">
        <v>2145</v>
      </c>
      <c r="E531" s="9" t="s">
        <v>404</v>
      </c>
      <c r="F531" s="8" t="s">
        <v>38</v>
      </c>
      <c r="G531" s="7" t="s">
        <v>39</v>
      </c>
      <c r="H531" s="8" t="s">
        <v>54</v>
      </c>
      <c r="I531" s="9" t="s">
        <v>2380</v>
      </c>
      <c r="J531" s="9" t="s">
        <v>2388</v>
      </c>
      <c r="K531" s="9" t="s">
        <v>2382</v>
      </c>
      <c r="L531" s="9" t="s">
        <v>2389</v>
      </c>
      <c r="M531" s="33">
        <v>1023965638</v>
      </c>
      <c r="N531" s="8" t="s">
        <v>244</v>
      </c>
      <c r="O531" s="10">
        <v>44588</v>
      </c>
      <c r="P531" s="164">
        <v>8</v>
      </c>
      <c r="Q531" s="10">
        <v>44597</v>
      </c>
      <c r="R531" s="10">
        <v>44838</v>
      </c>
      <c r="S531" s="11">
        <v>44657</v>
      </c>
      <c r="T531" s="11" t="s">
        <v>1596</v>
      </c>
      <c r="U531" s="78">
        <v>80114984</v>
      </c>
      <c r="V531" s="7" t="s">
        <v>558</v>
      </c>
      <c r="W531" s="164" t="s">
        <v>559</v>
      </c>
      <c r="X531" s="7"/>
      <c r="Y531" s="7"/>
      <c r="Z531" s="11">
        <v>44925</v>
      </c>
      <c r="AA531" s="16">
        <v>37264000</v>
      </c>
      <c r="AB531" s="17">
        <v>13352933</v>
      </c>
      <c r="AC531" s="18">
        <f t="shared" si="8"/>
        <v>50616933</v>
      </c>
      <c r="AD531" s="31" t="s">
        <v>48</v>
      </c>
      <c r="AE531" s="79" t="s">
        <v>98</v>
      </c>
      <c r="AF531" s="8" t="s">
        <v>2384</v>
      </c>
      <c r="AG531" s="12" t="s">
        <v>390</v>
      </c>
      <c r="AH531" s="12" t="s">
        <v>386</v>
      </c>
      <c r="AI531" s="30" t="s">
        <v>391</v>
      </c>
    </row>
    <row r="532" spans="1:35" ht="15.75" x14ac:dyDescent="0.3">
      <c r="A532" s="7">
        <v>2021</v>
      </c>
      <c r="B532" s="7">
        <v>266</v>
      </c>
      <c r="C532" s="101" t="s">
        <v>35</v>
      </c>
      <c r="D532" s="15" t="s">
        <v>1076</v>
      </c>
      <c r="E532" s="9" t="s">
        <v>1077</v>
      </c>
      <c r="F532" s="8" t="s">
        <v>38</v>
      </c>
      <c r="G532" s="7" t="s">
        <v>39</v>
      </c>
      <c r="H532" s="8" t="s">
        <v>40</v>
      </c>
      <c r="I532" s="9" t="s">
        <v>2390</v>
      </c>
      <c r="J532" s="9" t="s">
        <v>2391</v>
      </c>
      <c r="K532" s="9" t="s">
        <v>2391</v>
      </c>
      <c r="L532" s="9" t="s">
        <v>372</v>
      </c>
      <c r="M532" s="161">
        <v>1096200620</v>
      </c>
      <c r="N532" s="8" t="s">
        <v>70</v>
      </c>
      <c r="O532" s="10">
        <v>44307</v>
      </c>
      <c r="P532" s="7" t="s">
        <v>321</v>
      </c>
      <c r="Q532" s="10">
        <v>44309</v>
      </c>
      <c r="R532" s="10">
        <v>44461</v>
      </c>
      <c r="S532" s="11" t="s">
        <v>46</v>
      </c>
      <c r="T532" s="11" t="s">
        <v>46</v>
      </c>
      <c r="U532" s="78" t="s">
        <v>46</v>
      </c>
      <c r="V532" s="7" t="s">
        <v>46</v>
      </c>
      <c r="W532" s="7"/>
      <c r="X532" s="7" t="s">
        <v>46</v>
      </c>
      <c r="Y532" s="7" t="s">
        <v>46</v>
      </c>
      <c r="Z532" s="11">
        <v>44461</v>
      </c>
      <c r="AA532" s="16">
        <v>25000000</v>
      </c>
      <c r="AB532" s="17">
        <v>0</v>
      </c>
      <c r="AC532" s="18">
        <f t="shared" si="8"/>
        <v>25000000</v>
      </c>
      <c r="AD532" s="31" t="s">
        <v>48</v>
      </c>
      <c r="AE532" s="9" t="s">
        <v>98</v>
      </c>
      <c r="AF532" s="8" t="s">
        <v>2392</v>
      </c>
      <c r="AG532" s="12" t="s">
        <v>62</v>
      </c>
      <c r="AH532" s="12" t="s">
        <v>1082</v>
      </c>
      <c r="AI532" s="30">
        <v>20215420003383</v>
      </c>
    </row>
    <row r="533" spans="1:35" ht="15.75" x14ac:dyDescent="0.3">
      <c r="A533" s="7">
        <v>2022</v>
      </c>
      <c r="B533" s="7">
        <v>266</v>
      </c>
      <c r="C533" s="101" t="s">
        <v>35</v>
      </c>
      <c r="D533" s="15" t="s">
        <v>2145</v>
      </c>
      <c r="E533" s="9" t="s">
        <v>404</v>
      </c>
      <c r="F533" s="8" t="s">
        <v>38</v>
      </c>
      <c r="G533" s="7" t="s">
        <v>39</v>
      </c>
      <c r="H533" s="8" t="s">
        <v>54</v>
      </c>
      <c r="I533" s="9" t="s">
        <v>2380</v>
      </c>
      <c r="J533" s="9" t="s">
        <v>2393</v>
      </c>
      <c r="K533" s="9" t="s">
        <v>2382</v>
      </c>
      <c r="L533" s="9" t="s">
        <v>1503</v>
      </c>
      <c r="M533" s="33">
        <v>1023875783</v>
      </c>
      <c r="N533" s="8" t="s">
        <v>244</v>
      </c>
      <c r="O533" s="10">
        <v>44588</v>
      </c>
      <c r="P533" s="164">
        <v>8</v>
      </c>
      <c r="Q533" s="10">
        <v>44597</v>
      </c>
      <c r="R533" s="10">
        <v>44838</v>
      </c>
      <c r="S533" s="11" t="s">
        <v>46</v>
      </c>
      <c r="T533" s="11" t="s">
        <v>46</v>
      </c>
      <c r="U533" s="78" t="s">
        <v>46</v>
      </c>
      <c r="V533" s="7" t="s">
        <v>558</v>
      </c>
      <c r="W533" s="164" t="s">
        <v>559</v>
      </c>
      <c r="X533" s="7"/>
      <c r="Y533" s="7"/>
      <c r="Z533" s="11">
        <v>44956</v>
      </c>
      <c r="AA533" s="16">
        <v>37264000</v>
      </c>
      <c r="AB533" s="17">
        <v>13352933</v>
      </c>
      <c r="AC533" s="18">
        <f t="shared" si="8"/>
        <v>50616933</v>
      </c>
      <c r="AD533" s="31" t="s">
        <v>48</v>
      </c>
      <c r="AE533" s="79" t="s">
        <v>98</v>
      </c>
      <c r="AF533" s="8" t="s">
        <v>2384</v>
      </c>
      <c r="AG533" s="12" t="s">
        <v>390</v>
      </c>
      <c r="AH533" s="12" t="s">
        <v>386</v>
      </c>
      <c r="AI533" s="30" t="s">
        <v>391</v>
      </c>
    </row>
    <row r="534" spans="1:35" ht="15.75" x14ac:dyDescent="0.3">
      <c r="A534" s="7">
        <v>2021</v>
      </c>
      <c r="B534" s="7">
        <v>267</v>
      </c>
      <c r="C534" s="101" t="s">
        <v>35</v>
      </c>
      <c r="D534" s="15" t="s">
        <v>65</v>
      </c>
      <c r="E534" s="9" t="s">
        <v>66</v>
      </c>
      <c r="F534" s="8" t="s">
        <v>38</v>
      </c>
      <c r="G534" s="7" t="s">
        <v>39</v>
      </c>
      <c r="H534" s="8" t="s">
        <v>40</v>
      </c>
      <c r="I534" s="9" t="s">
        <v>2394</v>
      </c>
      <c r="J534" s="9" t="s">
        <v>2395</v>
      </c>
      <c r="K534" s="9" t="s">
        <v>2395</v>
      </c>
      <c r="L534" s="9" t="s">
        <v>111</v>
      </c>
      <c r="M534" s="161">
        <v>52782734</v>
      </c>
      <c r="N534" s="8" t="s">
        <v>70</v>
      </c>
      <c r="O534" s="10">
        <v>44307</v>
      </c>
      <c r="P534" s="7" t="s">
        <v>2378</v>
      </c>
      <c r="Q534" s="10">
        <v>44309</v>
      </c>
      <c r="R534" s="10">
        <v>44563</v>
      </c>
      <c r="S534" s="11" t="s">
        <v>46</v>
      </c>
      <c r="T534" s="11" t="s">
        <v>46</v>
      </c>
      <c r="U534" s="78" t="s">
        <v>46</v>
      </c>
      <c r="V534" s="7" t="s">
        <v>46</v>
      </c>
      <c r="W534" s="7"/>
      <c r="X534" s="7" t="s">
        <v>46</v>
      </c>
      <c r="Y534" s="7" t="s">
        <v>46</v>
      </c>
      <c r="Z534" s="11">
        <v>44563</v>
      </c>
      <c r="AA534" s="16">
        <v>36341666</v>
      </c>
      <c r="AB534" s="17">
        <v>0</v>
      </c>
      <c r="AC534" s="18">
        <f t="shared" si="8"/>
        <v>36341666</v>
      </c>
      <c r="AD534" s="31" t="s">
        <v>48</v>
      </c>
      <c r="AE534" s="9" t="s">
        <v>98</v>
      </c>
      <c r="AF534" s="8" t="s">
        <v>2396</v>
      </c>
      <c r="AG534" s="12" t="s">
        <v>607</v>
      </c>
      <c r="AH534" s="12" t="s">
        <v>608</v>
      </c>
      <c r="AI534" s="30">
        <v>20215420003623</v>
      </c>
    </row>
    <row r="535" spans="1:35" ht="15.75" x14ac:dyDescent="0.3">
      <c r="A535" s="7">
        <v>2022</v>
      </c>
      <c r="B535" s="7">
        <v>267</v>
      </c>
      <c r="C535" s="101" t="s">
        <v>35</v>
      </c>
      <c r="D535" s="15" t="s">
        <v>2145</v>
      </c>
      <c r="E535" s="9" t="s">
        <v>404</v>
      </c>
      <c r="F535" s="8" t="s">
        <v>38</v>
      </c>
      <c r="G535" s="7" t="s">
        <v>39</v>
      </c>
      <c r="H535" s="8" t="s">
        <v>54</v>
      </c>
      <c r="I535" s="9" t="s">
        <v>2380</v>
      </c>
      <c r="J535" s="9" t="s">
        <v>2397</v>
      </c>
      <c r="K535" s="9" t="s">
        <v>2382</v>
      </c>
      <c r="L535" s="9" t="s">
        <v>2398</v>
      </c>
      <c r="M535" s="33">
        <v>79704257</v>
      </c>
      <c r="N535" s="8" t="s">
        <v>244</v>
      </c>
      <c r="O535" s="10">
        <v>44588</v>
      </c>
      <c r="P535" s="164">
        <v>8</v>
      </c>
      <c r="Q535" s="10">
        <v>44597</v>
      </c>
      <c r="R535" s="10">
        <v>44838</v>
      </c>
      <c r="S535" s="11" t="s">
        <v>46</v>
      </c>
      <c r="T535" s="11" t="s">
        <v>46</v>
      </c>
      <c r="U535" s="78" t="s">
        <v>46</v>
      </c>
      <c r="V535" s="7" t="s">
        <v>46</v>
      </c>
      <c r="W535" s="164">
        <v>8</v>
      </c>
      <c r="X535" s="7" t="s">
        <v>46</v>
      </c>
      <c r="Y535" s="7" t="s">
        <v>46</v>
      </c>
      <c r="Z535" s="11">
        <v>44838</v>
      </c>
      <c r="AA535" s="16">
        <v>37264000</v>
      </c>
      <c r="AB535" s="17">
        <v>0</v>
      </c>
      <c r="AC535" s="18">
        <f t="shared" si="8"/>
        <v>37264000</v>
      </c>
      <c r="AD535" s="31" t="s">
        <v>48</v>
      </c>
      <c r="AE535" s="79" t="s">
        <v>98</v>
      </c>
      <c r="AF535" s="8" t="s">
        <v>2384</v>
      </c>
      <c r="AG535" s="12" t="s">
        <v>390</v>
      </c>
      <c r="AH535" s="12" t="s">
        <v>1392</v>
      </c>
      <c r="AI535" s="30">
        <v>20235400002353</v>
      </c>
    </row>
    <row r="536" spans="1:35" ht="15.75" x14ac:dyDescent="0.3">
      <c r="A536" s="7">
        <v>2021</v>
      </c>
      <c r="B536" s="7">
        <v>268</v>
      </c>
      <c r="C536" s="101" t="s">
        <v>35</v>
      </c>
      <c r="D536" s="15" t="s">
        <v>65</v>
      </c>
      <c r="E536" s="9" t="s">
        <v>66</v>
      </c>
      <c r="F536" s="8" t="s">
        <v>38</v>
      </c>
      <c r="G536" s="7" t="s">
        <v>39</v>
      </c>
      <c r="H536" s="8" t="s">
        <v>40</v>
      </c>
      <c r="I536" s="9" t="s">
        <v>2399</v>
      </c>
      <c r="J536" s="9" t="s">
        <v>2400</v>
      </c>
      <c r="K536" s="9" t="s">
        <v>2400</v>
      </c>
      <c r="L536" s="9" t="s">
        <v>2401</v>
      </c>
      <c r="M536" s="161">
        <v>52352104</v>
      </c>
      <c r="N536" s="8" t="s">
        <v>250</v>
      </c>
      <c r="O536" s="10">
        <v>44306</v>
      </c>
      <c r="P536" s="7" t="s">
        <v>321</v>
      </c>
      <c r="Q536" s="10">
        <v>44308</v>
      </c>
      <c r="R536" s="10">
        <v>44460</v>
      </c>
      <c r="S536" s="11" t="s">
        <v>46</v>
      </c>
      <c r="T536" s="11" t="s">
        <v>46</v>
      </c>
      <c r="U536" s="78" t="s">
        <v>46</v>
      </c>
      <c r="V536" s="7" t="s">
        <v>46</v>
      </c>
      <c r="W536" s="7"/>
      <c r="X536" s="7" t="s">
        <v>46</v>
      </c>
      <c r="Y536" s="7" t="s">
        <v>46</v>
      </c>
      <c r="Z536" s="11">
        <v>44460</v>
      </c>
      <c r="AA536" s="16">
        <v>12000000</v>
      </c>
      <c r="AB536" s="17">
        <v>0</v>
      </c>
      <c r="AC536" s="18">
        <f t="shared" si="8"/>
        <v>12000000</v>
      </c>
      <c r="AD536" s="31" t="s">
        <v>48</v>
      </c>
      <c r="AE536" s="9" t="s">
        <v>98</v>
      </c>
      <c r="AF536" s="8" t="s">
        <v>2402</v>
      </c>
      <c r="AG536" s="12" t="s">
        <v>803</v>
      </c>
      <c r="AH536" s="12" t="s">
        <v>875</v>
      </c>
      <c r="AI536" s="30">
        <v>20215420004423</v>
      </c>
    </row>
    <row r="537" spans="1:35" ht="15.75" x14ac:dyDescent="0.3">
      <c r="A537" s="7">
        <v>2022</v>
      </c>
      <c r="B537" s="7">
        <v>268</v>
      </c>
      <c r="C537" s="101" t="s">
        <v>35</v>
      </c>
      <c r="D537" s="15" t="s">
        <v>2145</v>
      </c>
      <c r="E537" s="9" t="s">
        <v>404</v>
      </c>
      <c r="F537" s="8" t="s">
        <v>38</v>
      </c>
      <c r="G537" s="7" t="s">
        <v>39</v>
      </c>
      <c r="H537" s="8" t="s">
        <v>54</v>
      </c>
      <c r="I537" s="9" t="s">
        <v>2380</v>
      </c>
      <c r="J537" s="9" t="s">
        <v>2403</v>
      </c>
      <c r="K537" s="9" t="s">
        <v>2382</v>
      </c>
      <c r="L537" s="9" t="s">
        <v>2404</v>
      </c>
      <c r="M537" s="33">
        <v>1022972767</v>
      </c>
      <c r="N537" s="8" t="s">
        <v>244</v>
      </c>
      <c r="O537" s="10">
        <v>44588</v>
      </c>
      <c r="P537" s="164">
        <v>8</v>
      </c>
      <c r="Q537" s="10">
        <v>44597</v>
      </c>
      <c r="R537" s="10">
        <v>44838</v>
      </c>
      <c r="S537" s="11" t="s">
        <v>46</v>
      </c>
      <c r="T537" s="11" t="s">
        <v>46</v>
      </c>
      <c r="U537" s="78" t="s">
        <v>46</v>
      </c>
      <c r="V537" s="7" t="s">
        <v>46</v>
      </c>
      <c r="W537" s="164">
        <v>8</v>
      </c>
      <c r="X537" s="7" t="s">
        <v>46</v>
      </c>
      <c r="Y537" s="7" t="s">
        <v>46</v>
      </c>
      <c r="Z537" s="11">
        <v>44838</v>
      </c>
      <c r="AA537" s="16">
        <v>37264000</v>
      </c>
      <c r="AB537" s="17">
        <v>0</v>
      </c>
      <c r="AC537" s="18">
        <f t="shared" si="8"/>
        <v>37264000</v>
      </c>
      <c r="AD537" s="31" t="s">
        <v>48</v>
      </c>
      <c r="AE537" s="79" t="s">
        <v>98</v>
      </c>
      <c r="AF537" s="8" t="s">
        <v>2384</v>
      </c>
      <c r="AG537" s="12" t="s">
        <v>390</v>
      </c>
      <c r="AH537" s="12" t="s">
        <v>386</v>
      </c>
      <c r="AI537" s="30" t="s">
        <v>391</v>
      </c>
    </row>
    <row r="538" spans="1:35" ht="15.75" x14ac:dyDescent="0.3">
      <c r="A538" s="7">
        <v>2021</v>
      </c>
      <c r="B538" s="7">
        <v>269</v>
      </c>
      <c r="C538" s="101" t="s">
        <v>35</v>
      </c>
      <c r="D538" s="15" t="s">
        <v>2238</v>
      </c>
      <c r="E538" s="9" t="s">
        <v>1267</v>
      </c>
      <c r="F538" s="8" t="s">
        <v>38</v>
      </c>
      <c r="G538" s="7" t="s">
        <v>39</v>
      </c>
      <c r="H538" s="8" t="s">
        <v>40</v>
      </c>
      <c r="I538" s="9" t="s">
        <v>2405</v>
      </c>
      <c r="J538" s="9" t="s">
        <v>2406</v>
      </c>
      <c r="K538" s="9" t="s">
        <v>2406</v>
      </c>
      <c r="L538" s="9" t="s">
        <v>2407</v>
      </c>
      <c r="M538" s="161">
        <v>1026586327</v>
      </c>
      <c r="N538" s="8" t="s">
        <v>250</v>
      </c>
      <c r="O538" s="10">
        <v>44314</v>
      </c>
      <c r="P538" s="7" t="s">
        <v>321</v>
      </c>
      <c r="Q538" s="10">
        <v>44316</v>
      </c>
      <c r="R538" s="10">
        <v>44468</v>
      </c>
      <c r="S538" s="11" t="s">
        <v>46</v>
      </c>
      <c r="T538" s="11" t="s">
        <v>46</v>
      </c>
      <c r="U538" s="78" t="s">
        <v>46</v>
      </c>
      <c r="V538" s="7" t="s">
        <v>46</v>
      </c>
      <c r="W538" s="7"/>
      <c r="X538" s="7" t="s">
        <v>46</v>
      </c>
      <c r="Y538" s="7" t="s">
        <v>46</v>
      </c>
      <c r="Z538" s="11">
        <v>44468</v>
      </c>
      <c r="AA538" s="16">
        <v>18000000</v>
      </c>
      <c r="AB538" s="17">
        <v>0</v>
      </c>
      <c r="AC538" s="18">
        <f t="shared" si="8"/>
        <v>18000000</v>
      </c>
      <c r="AD538" s="31" t="s">
        <v>48</v>
      </c>
      <c r="AE538" s="9" t="s">
        <v>98</v>
      </c>
      <c r="AF538" s="8" t="s">
        <v>2408</v>
      </c>
      <c r="AG538" s="12" t="s">
        <v>811</v>
      </c>
      <c r="AH538" s="12" t="s">
        <v>808</v>
      </c>
      <c r="AI538" s="30">
        <v>20215420003383</v>
      </c>
    </row>
    <row r="539" spans="1:35" ht="15.75" x14ac:dyDescent="0.3">
      <c r="A539" s="7">
        <v>2022</v>
      </c>
      <c r="B539" s="7">
        <v>269</v>
      </c>
      <c r="C539" s="101" t="s">
        <v>35</v>
      </c>
      <c r="D539" s="15" t="s">
        <v>2145</v>
      </c>
      <c r="E539" s="9" t="s">
        <v>404</v>
      </c>
      <c r="F539" s="8" t="s">
        <v>38</v>
      </c>
      <c r="G539" s="7" t="s">
        <v>39</v>
      </c>
      <c r="H539" s="8" t="s">
        <v>54</v>
      </c>
      <c r="I539" s="9" t="s">
        <v>2380</v>
      </c>
      <c r="J539" s="9" t="s">
        <v>2409</v>
      </c>
      <c r="K539" s="9" t="s">
        <v>2382</v>
      </c>
      <c r="L539" s="9" t="s">
        <v>2410</v>
      </c>
      <c r="M539" s="33">
        <v>1033774824</v>
      </c>
      <c r="N539" s="8" t="s">
        <v>244</v>
      </c>
      <c r="O539" s="10">
        <v>44595</v>
      </c>
      <c r="P539" s="164">
        <v>8</v>
      </c>
      <c r="Q539" s="10">
        <v>44597</v>
      </c>
      <c r="R539" s="10">
        <v>44838</v>
      </c>
      <c r="S539" s="11" t="s">
        <v>46</v>
      </c>
      <c r="T539" s="11" t="s">
        <v>46</v>
      </c>
      <c r="U539" s="78" t="s">
        <v>46</v>
      </c>
      <c r="V539" s="7" t="s">
        <v>2411</v>
      </c>
      <c r="W539" s="164" t="s">
        <v>1761</v>
      </c>
      <c r="X539" s="7"/>
      <c r="Y539" s="7"/>
      <c r="Z539" s="11">
        <v>44956</v>
      </c>
      <c r="AA539" s="16">
        <v>37264000</v>
      </c>
      <c r="AB539" s="17">
        <f>13352933+4658000</f>
        <v>18010933</v>
      </c>
      <c r="AC539" s="18">
        <f t="shared" si="8"/>
        <v>55274933</v>
      </c>
      <c r="AD539" s="31" t="s">
        <v>48</v>
      </c>
      <c r="AE539" s="79" t="s">
        <v>98</v>
      </c>
      <c r="AF539" s="8" t="s">
        <v>2384</v>
      </c>
      <c r="AG539" s="12" t="s">
        <v>390</v>
      </c>
      <c r="AH539" s="12" t="s">
        <v>386</v>
      </c>
      <c r="AI539" s="30" t="s">
        <v>391</v>
      </c>
    </row>
    <row r="540" spans="1:35" s="191" customFormat="1" ht="55.5" customHeight="1" x14ac:dyDescent="0.3">
      <c r="A540" s="7">
        <v>2021</v>
      </c>
      <c r="B540" s="7">
        <v>270</v>
      </c>
      <c r="C540" s="101" t="s">
        <v>35</v>
      </c>
      <c r="D540" s="15" t="s">
        <v>1164</v>
      </c>
      <c r="E540" s="9" t="s">
        <v>1165</v>
      </c>
      <c r="F540" s="8" t="s">
        <v>38</v>
      </c>
      <c r="G540" s="7" t="s">
        <v>39</v>
      </c>
      <c r="H540" s="8" t="s">
        <v>40</v>
      </c>
      <c r="I540" s="9" t="s">
        <v>2412</v>
      </c>
      <c r="J540" s="9" t="s">
        <v>2413</v>
      </c>
      <c r="K540" s="9" t="s">
        <v>2413</v>
      </c>
      <c r="L540" s="9" t="s">
        <v>2414</v>
      </c>
      <c r="M540" s="161">
        <v>52065282</v>
      </c>
      <c r="N540" s="8" t="s">
        <v>250</v>
      </c>
      <c r="O540" s="10">
        <v>44307</v>
      </c>
      <c r="P540" s="7" t="s">
        <v>321</v>
      </c>
      <c r="Q540" s="10">
        <v>44308</v>
      </c>
      <c r="R540" s="10">
        <v>44460</v>
      </c>
      <c r="S540" s="11" t="s">
        <v>46</v>
      </c>
      <c r="T540" s="11" t="s">
        <v>46</v>
      </c>
      <c r="U540" s="78" t="s">
        <v>46</v>
      </c>
      <c r="V540" s="7" t="s">
        <v>46</v>
      </c>
      <c r="W540" s="7"/>
      <c r="X540" s="7" t="s">
        <v>46</v>
      </c>
      <c r="Y540" s="7" t="s">
        <v>46</v>
      </c>
      <c r="Z540" s="11">
        <v>44460</v>
      </c>
      <c r="AA540" s="16">
        <v>22500000</v>
      </c>
      <c r="AB540" s="17">
        <v>0</v>
      </c>
      <c r="AC540" s="18">
        <f t="shared" si="8"/>
        <v>22500000</v>
      </c>
      <c r="AD540" s="31" t="s">
        <v>48</v>
      </c>
      <c r="AE540" s="9" t="s">
        <v>98</v>
      </c>
      <c r="AF540" s="8" t="s">
        <v>2415</v>
      </c>
      <c r="AG540" s="12" t="s">
        <v>1171</v>
      </c>
      <c r="AH540" s="12" t="s">
        <v>1398</v>
      </c>
      <c r="AI540" s="30">
        <v>20215420003383</v>
      </c>
    </row>
    <row r="541" spans="1:35" ht="15.75" x14ac:dyDescent="0.3">
      <c r="A541" s="7">
        <v>2022</v>
      </c>
      <c r="B541" s="7">
        <v>270</v>
      </c>
      <c r="C541" s="101" t="s">
        <v>35</v>
      </c>
      <c r="D541" s="15" t="s">
        <v>2145</v>
      </c>
      <c r="E541" s="9" t="s">
        <v>404</v>
      </c>
      <c r="F541" s="8" t="s">
        <v>38</v>
      </c>
      <c r="G541" s="7" t="s">
        <v>39</v>
      </c>
      <c r="H541" s="8" t="s">
        <v>54</v>
      </c>
      <c r="I541" s="9" t="s">
        <v>2380</v>
      </c>
      <c r="J541" s="9" t="s">
        <v>2416</v>
      </c>
      <c r="K541" s="9" t="s">
        <v>2382</v>
      </c>
      <c r="L541" s="9" t="s">
        <v>1201</v>
      </c>
      <c r="M541" s="33">
        <v>52220503</v>
      </c>
      <c r="N541" s="8" t="s">
        <v>244</v>
      </c>
      <c r="O541" s="10">
        <v>44594</v>
      </c>
      <c r="P541" s="164">
        <v>8</v>
      </c>
      <c r="Q541" s="10">
        <v>44597</v>
      </c>
      <c r="R541" s="10">
        <v>44838</v>
      </c>
      <c r="S541" s="11" t="s">
        <v>46</v>
      </c>
      <c r="T541" s="11" t="s">
        <v>46</v>
      </c>
      <c r="U541" s="78" t="s">
        <v>46</v>
      </c>
      <c r="V541" s="7" t="s">
        <v>1760</v>
      </c>
      <c r="W541" s="164" t="s">
        <v>1761</v>
      </c>
      <c r="X541" s="7"/>
      <c r="Y541" s="7"/>
      <c r="Z541" s="11">
        <v>44956</v>
      </c>
      <c r="AA541" s="16">
        <v>37264000</v>
      </c>
      <c r="AB541" s="17">
        <f>13352933+4658000</f>
        <v>18010933</v>
      </c>
      <c r="AC541" s="18">
        <f t="shared" si="8"/>
        <v>55274933</v>
      </c>
      <c r="AD541" s="196" t="s">
        <v>60</v>
      </c>
      <c r="AE541" s="79" t="s">
        <v>60</v>
      </c>
      <c r="AF541" s="8" t="s">
        <v>2384</v>
      </c>
      <c r="AG541" s="12" t="s">
        <v>390</v>
      </c>
      <c r="AH541" s="12" t="s">
        <v>386</v>
      </c>
      <c r="AI541" s="30" t="s">
        <v>391</v>
      </c>
    </row>
    <row r="542" spans="1:35" ht="15.75" x14ac:dyDescent="0.3">
      <c r="A542" s="7">
        <v>2021</v>
      </c>
      <c r="B542" s="7">
        <v>271</v>
      </c>
      <c r="C542" s="101" t="s">
        <v>35</v>
      </c>
      <c r="D542" s="15" t="s">
        <v>392</v>
      </c>
      <c r="E542" s="9" t="s">
        <v>393</v>
      </c>
      <c r="F542" s="8" t="s">
        <v>38</v>
      </c>
      <c r="G542" s="7" t="s">
        <v>39</v>
      </c>
      <c r="H542" s="8" t="s">
        <v>40</v>
      </c>
      <c r="I542" s="9" t="s">
        <v>2417</v>
      </c>
      <c r="J542" s="9" t="s">
        <v>2418</v>
      </c>
      <c r="K542" s="9" t="s">
        <v>2418</v>
      </c>
      <c r="L542" s="9" t="s">
        <v>2419</v>
      </c>
      <c r="M542" s="161">
        <v>19076520</v>
      </c>
      <c r="N542" s="8" t="s">
        <v>1907</v>
      </c>
      <c r="O542" s="10">
        <v>44307</v>
      </c>
      <c r="P542" s="7" t="s">
        <v>1930</v>
      </c>
      <c r="Q542" s="10">
        <v>44309</v>
      </c>
      <c r="R542" s="10">
        <v>44575</v>
      </c>
      <c r="S542" s="11" t="s">
        <v>46</v>
      </c>
      <c r="T542" s="11" t="s">
        <v>46</v>
      </c>
      <c r="U542" s="78" t="s">
        <v>46</v>
      </c>
      <c r="V542" s="7" t="s">
        <v>2420</v>
      </c>
      <c r="W542" s="7"/>
      <c r="X542" s="7" t="s">
        <v>46</v>
      </c>
      <c r="Y542" s="7" t="s">
        <v>46</v>
      </c>
      <c r="Z542" s="11">
        <v>44575</v>
      </c>
      <c r="AA542" s="16">
        <v>30800000</v>
      </c>
      <c r="AB542" s="17">
        <v>2823333</v>
      </c>
      <c r="AC542" s="18">
        <f t="shared" si="8"/>
        <v>33623333</v>
      </c>
      <c r="AD542" s="31" t="s">
        <v>48</v>
      </c>
      <c r="AE542" s="9" t="s">
        <v>98</v>
      </c>
      <c r="AF542" s="8" t="s">
        <v>2421</v>
      </c>
      <c r="AG542" s="12" t="s">
        <v>365</v>
      </c>
      <c r="AH542" s="12" t="s">
        <v>675</v>
      </c>
      <c r="AI542" s="30">
        <v>20215420003353</v>
      </c>
    </row>
    <row r="543" spans="1:35" ht="15.75" x14ac:dyDescent="0.3">
      <c r="A543" s="7">
        <v>2022</v>
      </c>
      <c r="B543" s="7">
        <v>271</v>
      </c>
      <c r="C543" s="101" t="s">
        <v>35</v>
      </c>
      <c r="D543" s="15" t="s">
        <v>76</v>
      </c>
      <c r="E543" s="9" t="s">
        <v>77</v>
      </c>
      <c r="F543" s="8" t="s">
        <v>38</v>
      </c>
      <c r="G543" s="7" t="s">
        <v>39</v>
      </c>
      <c r="H543" s="8" t="s">
        <v>54</v>
      </c>
      <c r="I543" s="9" t="s">
        <v>2422</v>
      </c>
      <c r="J543" s="9" t="s">
        <v>2423</v>
      </c>
      <c r="K543" s="9" t="s">
        <v>2424</v>
      </c>
      <c r="L543" s="9" t="s">
        <v>1304</v>
      </c>
      <c r="M543" s="33">
        <v>1032473323</v>
      </c>
      <c r="N543" s="8" t="s">
        <v>244</v>
      </c>
      <c r="O543" s="10">
        <v>44589</v>
      </c>
      <c r="P543" s="164">
        <v>4</v>
      </c>
      <c r="Q543" s="10">
        <v>44593</v>
      </c>
      <c r="R543" s="10">
        <v>44711</v>
      </c>
      <c r="S543" s="11" t="s">
        <v>46</v>
      </c>
      <c r="T543" s="11" t="s">
        <v>46</v>
      </c>
      <c r="U543" s="78" t="s">
        <v>46</v>
      </c>
      <c r="V543" s="7" t="s">
        <v>1945</v>
      </c>
      <c r="W543" s="164" t="s">
        <v>1946</v>
      </c>
      <c r="X543" s="7" t="s">
        <v>46</v>
      </c>
      <c r="Y543" s="7" t="s">
        <v>46</v>
      </c>
      <c r="Z543" s="11">
        <v>44772</v>
      </c>
      <c r="AA543" s="16">
        <v>20000000</v>
      </c>
      <c r="AB543" s="17">
        <v>10000000</v>
      </c>
      <c r="AC543" s="18">
        <f t="shared" si="8"/>
        <v>30000000</v>
      </c>
      <c r="AD543" s="196" t="s">
        <v>60</v>
      </c>
      <c r="AE543" s="79" t="s">
        <v>60</v>
      </c>
      <c r="AF543" s="8" t="s">
        <v>2425</v>
      </c>
      <c r="AG543" s="12" t="s">
        <v>62</v>
      </c>
      <c r="AH543" s="12" t="s">
        <v>63</v>
      </c>
      <c r="AI543" s="30" t="s">
        <v>64</v>
      </c>
    </row>
    <row r="544" spans="1:35" ht="15.75" x14ac:dyDescent="0.3">
      <c r="A544" s="7">
        <v>2021</v>
      </c>
      <c r="B544" s="7">
        <v>272</v>
      </c>
      <c r="C544" s="101" t="s">
        <v>35</v>
      </c>
      <c r="D544" s="15" t="s">
        <v>1107</v>
      </c>
      <c r="E544" s="9" t="s">
        <v>1108</v>
      </c>
      <c r="F544" s="8" t="s">
        <v>38</v>
      </c>
      <c r="G544" s="7" t="s">
        <v>39</v>
      </c>
      <c r="H544" s="8" t="s">
        <v>40</v>
      </c>
      <c r="I544" s="9" t="s">
        <v>2426</v>
      </c>
      <c r="J544" s="9" t="s">
        <v>2427</v>
      </c>
      <c r="K544" s="9" t="s">
        <v>2427</v>
      </c>
      <c r="L544" s="9" t="s">
        <v>2428</v>
      </c>
      <c r="M544" s="161">
        <v>79630457</v>
      </c>
      <c r="N544" s="8" t="s">
        <v>70</v>
      </c>
      <c r="O544" s="10">
        <v>44307</v>
      </c>
      <c r="P544" s="7" t="s">
        <v>1930</v>
      </c>
      <c r="Q544" s="10">
        <v>44309</v>
      </c>
      <c r="R544" s="10">
        <v>44552</v>
      </c>
      <c r="S544" s="11" t="s">
        <v>46</v>
      </c>
      <c r="T544" s="11" t="s">
        <v>46</v>
      </c>
      <c r="U544" s="78" t="s">
        <v>46</v>
      </c>
      <c r="V544" s="7" t="s">
        <v>46</v>
      </c>
      <c r="W544" s="7"/>
      <c r="X544" s="7" t="s">
        <v>46</v>
      </c>
      <c r="Y544" s="7" t="s">
        <v>46</v>
      </c>
      <c r="Z544" s="11">
        <v>44552</v>
      </c>
      <c r="AA544" s="16">
        <v>34888888</v>
      </c>
      <c r="AB544" s="17">
        <v>0</v>
      </c>
      <c r="AC544" s="18">
        <f t="shared" si="8"/>
        <v>34888888</v>
      </c>
      <c r="AD544" s="31" t="s">
        <v>48</v>
      </c>
      <c r="AE544" s="9" t="s">
        <v>98</v>
      </c>
      <c r="AF544" s="8" t="s">
        <v>2429</v>
      </c>
      <c r="AG544" s="12" t="s">
        <v>1113</v>
      </c>
      <c r="AH544" s="12" t="s">
        <v>1111</v>
      </c>
      <c r="AI544" s="30">
        <v>20215420003383</v>
      </c>
    </row>
    <row r="545" spans="1:35" ht="15.75" x14ac:dyDescent="0.3">
      <c r="A545" s="7">
        <v>2022</v>
      </c>
      <c r="B545" s="7">
        <v>272</v>
      </c>
      <c r="C545" s="101" t="s">
        <v>35</v>
      </c>
      <c r="D545" s="15" t="s">
        <v>695</v>
      </c>
      <c r="E545" s="9" t="s">
        <v>696</v>
      </c>
      <c r="F545" s="8" t="s">
        <v>38</v>
      </c>
      <c r="G545" s="7" t="s">
        <v>39</v>
      </c>
      <c r="H545" s="8" t="s">
        <v>54</v>
      </c>
      <c r="I545" s="9" t="s">
        <v>1867</v>
      </c>
      <c r="J545" s="9" t="s">
        <v>2430</v>
      </c>
      <c r="K545" s="9" t="s">
        <v>1869</v>
      </c>
      <c r="L545" s="9" t="s">
        <v>2431</v>
      </c>
      <c r="M545" s="33">
        <v>1019081172</v>
      </c>
      <c r="N545" s="8" t="s">
        <v>299</v>
      </c>
      <c r="O545" s="10">
        <v>44589</v>
      </c>
      <c r="P545" s="164">
        <v>6</v>
      </c>
      <c r="Q545" s="10">
        <v>44596</v>
      </c>
      <c r="R545" s="10">
        <v>44776</v>
      </c>
      <c r="S545" s="11" t="s">
        <v>46</v>
      </c>
      <c r="T545" s="11" t="s">
        <v>46</v>
      </c>
      <c r="U545" s="78" t="s">
        <v>46</v>
      </c>
      <c r="V545" s="7" t="s">
        <v>46</v>
      </c>
      <c r="W545" s="164">
        <v>6</v>
      </c>
      <c r="X545" s="7" t="s">
        <v>46</v>
      </c>
      <c r="Y545" s="7" t="s">
        <v>46</v>
      </c>
      <c r="Z545" s="11">
        <v>44776</v>
      </c>
      <c r="AA545" s="16">
        <v>33000000</v>
      </c>
      <c r="AB545" s="17">
        <v>0</v>
      </c>
      <c r="AC545" s="18">
        <f t="shared" si="8"/>
        <v>33000000</v>
      </c>
      <c r="AD545" s="196" t="s">
        <v>60</v>
      </c>
      <c r="AE545" s="79" t="s">
        <v>60</v>
      </c>
      <c r="AF545" s="8" t="s">
        <v>1871</v>
      </c>
      <c r="AG545" s="12" t="s">
        <v>701</v>
      </c>
      <c r="AH545" s="12" t="s">
        <v>1872</v>
      </c>
      <c r="AI545" s="30" t="s">
        <v>1873</v>
      </c>
    </row>
    <row r="546" spans="1:35" ht="15.75" x14ac:dyDescent="0.3">
      <c r="A546" s="7">
        <v>2021</v>
      </c>
      <c r="B546" s="7">
        <v>273</v>
      </c>
      <c r="C546" s="101" t="s">
        <v>35</v>
      </c>
      <c r="D546" s="15" t="s">
        <v>2238</v>
      </c>
      <c r="E546" s="9" t="s">
        <v>1267</v>
      </c>
      <c r="F546" s="8" t="s">
        <v>38</v>
      </c>
      <c r="G546" s="7" t="s">
        <v>39</v>
      </c>
      <c r="H546" s="8" t="s">
        <v>40</v>
      </c>
      <c r="I546" s="9" t="s">
        <v>2432</v>
      </c>
      <c r="J546" s="9" t="s">
        <v>2433</v>
      </c>
      <c r="K546" s="9" t="s">
        <v>2433</v>
      </c>
      <c r="L546" s="9" t="s">
        <v>2434</v>
      </c>
      <c r="M546" s="161">
        <v>1075283774</v>
      </c>
      <c r="N546" s="8" t="s">
        <v>59</v>
      </c>
      <c r="O546" s="10">
        <v>44307</v>
      </c>
      <c r="P546" s="7" t="s">
        <v>321</v>
      </c>
      <c r="Q546" s="10">
        <v>44313</v>
      </c>
      <c r="R546" s="10">
        <v>44465</v>
      </c>
      <c r="S546" s="11" t="s">
        <v>46</v>
      </c>
      <c r="T546" s="11" t="s">
        <v>46</v>
      </c>
      <c r="U546" s="78" t="s">
        <v>46</v>
      </c>
      <c r="V546" s="7" t="s">
        <v>46</v>
      </c>
      <c r="W546" s="7"/>
      <c r="X546" s="7" t="s">
        <v>46</v>
      </c>
      <c r="Y546" s="7" t="s">
        <v>46</v>
      </c>
      <c r="Z546" s="11">
        <v>44465</v>
      </c>
      <c r="AA546" s="16">
        <v>21805000</v>
      </c>
      <c r="AB546" s="17">
        <v>0</v>
      </c>
      <c r="AC546" s="18">
        <f t="shared" si="8"/>
        <v>21805000</v>
      </c>
      <c r="AD546" s="31" t="s">
        <v>48</v>
      </c>
      <c r="AE546" s="9" t="s">
        <v>98</v>
      </c>
      <c r="AF546" s="8" t="s">
        <v>2435</v>
      </c>
      <c r="AG546" s="12" t="s">
        <v>811</v>
      </c>
      <c r="AH546" s="12" t="s">
        <v>808</v>
      </c>
      <c r="AI546" s="30">
        <v>20215420003383</v>
      </c>
    </row>
    <row r="547" spans="1:35" ht="15.75" x14ac:dyDescent="0.3">
      <c r="A547" s="7">
        <v>2022</v>
      </c>
      <c r="B547" s="7">
        <v>273</v>
      </c>
      <c r="C547" s="101" t="s">
        <v>35</v>
      </c>
      <c r="D547" s="15" t="s">
        <v>91</v>
      </c>
      <c r="E547" s="9" t="s">
        <v>66</v>
      </c>
      <c r="F547" s="8" t="s">
        <v>38</v>
      </c>
      <c r="G547" s="7" t="s">
        <v>39</v>
      </c>
      <c r="H547" s="8" t="s">
        <v>54</v>
      </c>
      <c r="I547" s="9" t="s">
        <v>2436</v>
      </c>
      <c r="J547" s="9" t="s">
        <v>2437</v>
      </c>
      <c r="K547" s="9" t="s">
        <v>2438</v>
      </c>
      <c r="L547" s="9" t="s">
        <v>2439</v>
      </c>
      <c r="M547" s="33">
        <v>1000810098</v>
      </c>
      <c r="N547" s="8" t="s">
        <v>59</v>
      </c>
      <c r="O547" s="10">
        <v>44588</v>
      </c>
      <c r="P547" s="164">
        <v>8</v>
      </c>
      <c r="Q547" s="10">
        <v>44594</v>
      </c>
      <c r="R547" s="10">
        <v>44835</v>
      </c>
      <c r="S547" s="11" t="s">
        <v>46</v>
      </c>
      <c r="T547" s="11" t="s">
        <v>46</v>
      </c>
      <c r="U547" s="78" t="s">
        <v>46</v>
      </c>
      <c r="V547" s="7" t="s">
        <v>46</v>
      </c>
      <c r="W547" s="164">
        <v>8</v>
      </c>
      <c r="X547" s="7" t="s">
        <v>46</v>
      </c>
      <c r="Y547" s="7" t="s">
        <v>46</v>
      </c>
      <c r="Z547" s="11">
        <v>44811</v>
      </c>
      <c r="AA547" s="16">
        <v>23072000</v>
      </c>
      <c r="AB547" s="17">
        <v>0</v>
      </c>
      <c r="AC547" s="18">
        <f t="shared" si="8"/>
        <v>23072000</v>
      </c>
      <c r="AD547" s="31" t="s">
        <v>47</v>
      </c>
      <c r="AE547" s="79" t="s">
        <v>48</v>
      </c>
      <c r="AF547" s="8" t="s">
        <v>2440</v>
      </c>
      <c r="AG547" s="12" t="s">
        <v>2237</v>
      </c>
      <c r="AH547" s="12" t="s">
        <v>75</v>
      </c>
      <c r="AI547" s="30" t="s">
        <v>2441</v>
      </c>
    </row>
    <row r="548" spans="1:35" ht="15.75" x14ac:dyDescent="0.3">
      <c r="A548" s="7">
        <v>2021</v>
      </c>
      <c r="B548" s="7">
        <v>274</v>
      </c>
      <c r="C548" s="101" t="s">
        <v>35</v>
      </c>
      <c r="D548" s="15" t="s">
        <v>1914</v>
      </c>
      <c r="E548" s="9" t="s">
        <v>1915</v>
      </c>
      <c r="F548" s="8" t="s">
        <v>38</v>
      </c>
      <c r="G548" s="7" t="s">
        <v>39</v>
      </c>
      <c r="H548" s="8" t="s">
        <v>40</v>
      </c>
      <c r="I548" s="9" t="s">
        <v>2442</v>
      </c>
      <c r="J548" s="9" t="s">
        <v>2443</v>
      </c>
      <c r="K548" s="9" t="s">
        <v>2443</v>
      </c>
      <c r="L548" s="9" t="s">
        <v>2444</v>
      </c>
      <c r="M548" s="161">
        <v>39795278</v>
      </c>
      <c r="N548" s="8" t="s">
        <v>59</v>
      </c>
      <c r="O548" s="10">
        <v>44307</v>
      </c>
      <c r="P548" s="7" t="s">
        <v>1930</v>
      </c>
      <c r="Q548" s="10">
        <v>44312</v>
      </c>
      <c r="R548" s="10">
        <v>44555</v>
      </c>
      <c r="S548" s="11" t="s">
        <v>46</v>
      </c>
      <c r="T548" s="11" t="s">
        <v>46</v>
      </c>
      <c r="U548" s="78" t="s">
        <v>46</v>
      </c>
      <c r="V548" s="7" t="s">
        <v>46</v>
      </c>
      <c r="W548" s="7"/>
      <c r="X548" s="7" t="s">
        <v>46</v>
      </c>
      <c r="Y548" s="7" t="s">
        <v>46</v>
      </c>
      <c r="Z548" s="11">
        <v>44555</v>
      </c>
      <c r="AA548" s="16">
        <v>28800000</v>
      </c>
      <c r="AB548" s="17">
        <v>0</v>
      </c>
      <c r="AC548" s="18">
        <f t="shared" si="8"/>
        <v>28800000</v>
      </c>
      <c r="AD548" s="31" t="s">
        <v>48</v>
      </c>
      <c r="AE548" s="9" t="s">
        <v>98</v>
      </c>
      <c r="AF548" s="8" t="s">
        <v>2445</v>
      </c>
      <c r="AG548" s="12" t="s">
        <v>1920</v>
      </c>
      <c r="AH548" s="12" t="s">
        <v>300</v>
      </c>
      <c r="AI548" s="30">
        <v>20215420003383</v>
      </c>
    </row>
    <row r="549" spans="1:35" ht="15.75" x14ac:dyDescent="0.3">
      <c r="A549" s="7">
        <v>2022</v>
      </c>
      <c r="B549" s="7">
        <v>274</v>
      </c>
      <c r="C549" s="101" t="s">
        <v>35</v>
      </c>
      <c r="D549" s="15" t="s">
        <v>1164</v>
      </c>
      <c r="E549" s="9" t="s">
        <v>1165</v>
      </c>
      <c r="F549" s="8" t="s">
        <v>38</v>
      </c>
      <c r="G549" s="7" t="s">
        <v>39</v>
      </c>
      <c r="H549" s="8" t="s">
        <v>54</v>
      </c>
      <c r="I549" s="9" t="s">
        <v>2446</v>
      </c>
      <c r="J549" s="9" t="s">
        <v>2447</v>
      </c>
      <c r="K549" s="9" t="s">
        <v>2448</v>
      </c>
      <c r="L549" s="9" t="s">
        <v>2449</v>
      </c>
      <c r="M549" s="33">
        <v>1031161245</v>
      </c>
      <c r="N549" s="8" t="s">
        <v>270</v>
      </c>
      <c r="O549" s="10">
        <v>44589</v>
      </c>
      <c r="P549" s="164">
        <v>8</v>
      </c>
      <c r="Q549" s="10">
        <v>44597</v>
      </c>
      <c r="R549" s="10">
        <v>44838</v>
      </c>
      <c r="S549" s="11" t="s">
        <v>46</v>
      </c>
      <c r="T549" s="11" t="s">
        <v>46</v>
      </c>
      <c r="U549" s="78" t="s">
        <v>46</v>
      </c>
      <c r="V549" s="7" t="s">
        <v>1760</v>
      </c>
      <c r="W549" s="164" t="s">
        <v>1761</v>
      </c>
      <c r="X549" s="7"/>
      <c r="Y549" s="7"/>
      <c r="Z549" s="11">
        <v>44956</v>
      </c>
      <c r="AA549" s="16">
        <v>28800000</v>
      </c>
      <c r="AB549" s="17">
        <f>10320000+3600000</f>
        <v>13920000</v>
      </c>
      <c r="AC549" s="18">
        <f t="shared" si="8"/>
        <v>42720000</v>
      </c>
      <c r="AD549" s="196" t="s">
        <v>60</v>
      </c>
      <c r="AE549" s="79" t="s">
        <v>60</v>
      </c>
      <c r="AF549" s="8" t="s">
        <v>2450</v>
      </c>
      <c r="AG549" s="12" t="s">
        <v>1171</v>
      </c>
      <c r="AH549" s="12" t="s">
        <v>1655</v>
      </c>
      <c r="AI549" s="30" t="s">
        <v>2213</v>
      </c>
    </row>
    <row r="550" spans="1:35" ht="15.75" x14ac:dyDescent="0.3">
      <c r="A550" s="7">
        <v>2021</v>
      </c>
      <c r="B550" s="7">
        <v>275</v>
      </c>
      <c r="C550" s="101" t="s">
        <v>35</v>
      </c>
      <c r="D550" s="15" t="s">
        <v>392</v>
      </c>
      <c r="E550" s="9" t="s">
        <v>393</v>
      </c>
      <c r="F550" s="8" t="s">
        <v>38</v>
      </c>
      <c r="G550" s="7" t="s">
        <v>39</v>
      </c>
      <c r="H550" s="8" t="s">
        <v>40</v>
      </c>
      <c r="I550" s="9" t="s">
        <v>1242</v>
      </c>
      <c r="J550" s="9" t="s">
        <v>2451</v>
      </c>
      <c r="K550" s="9" t="s">
        <v>2451</v>
      </c>
      <c r="L550" s="9" t="s">
        <v>2452</v>
      </c>
      <c r="M550" s="161">
        <v>79844532</v>
      </c>
      <c r="N550" s="8" t="s">
        <v>59</v>
      </c>
      <c r="O550" s="10">
        <v>44307</v>
      </c>
      <c r="P550" s="7" t="s">
        <v>321</v>
      </c>
      <c r="Q550" s="10">
        <v>44314</v>
      </c>
      <c r="R550" s="10">
        <v>44466</v>
      </c>
      <c r="S550" s="11" t="s">
        <v>46</v>
      </c>
      <c r="T550" s="11" t="s">
        <v>46</v>
      </c>
      <c r="U550" s="78" t="s">
        <v>46</v>
      </c>
      <c r="V550" s="7" t="s">
        <v>46</v>
      </c>
      <c r="W550" s="7"/>
      <c r="X550" s="7" t="s">
        <v>46</v>
      </c>
      <c r="Y550" s="7" t="s">
        <v>46</v>
      </c>
      <c r="Z550" s="11">
        <v>44466</v>
      </c>
      <c r="AA550" s="16">
        <v>12000000</v>
      </c>
      <c r="AB550" s="17">
        <v>0</v>
      </c>
      <c r="AC550" s="18">
        <f t="shared" si="8"/>
        <v>12000000</v>
      </c>
      <c r="AD550" s="31" t="s">
        <v>48</v>
      </c>
      <c r="AE550" s="9" t="s">
        <v>98</v>
      </c>
      <c r="AF550" s="8" t="s">
        <v>2453</v>
      </c>
      <c r="AG550" s="12" t="s">
        <v>365</v>
      </c>
      <c r="AH550" s="12" t="s">
        <v>675</v>
      </c>
      <c r="AI550" s="30">
        <v>20215420003353</v>
      </c>
    </row>
    <row r="551" spans="1:35" ht="15.75" x14ac:dyDescent="0.3">
      <c r="A551" s="7">
        <v>2022</v>
      </c>
      <c r="B551" s="7">
        <v>275</v>
      </c>
      <c r="C551" s="101" t="s">
        <v>35</v>
      </c>
      <c r="D551" s="15" t="s">
        <v>1164</v>
      </c>
      <c r="E551" s="9" t="s">
        <v>1165</v>
      </c>
      <c r="F551" s="8" t="s">
        <v>38</v>
      </c>
      <c r="G551" s="7" t="s">
        <v>39</v>
      </c>
      <c r="H551" s="8" t="s">
        <v>54</v>
      </c>
      <c r="I551" s="9" t="s">
        <v>2454</v>
      </c>
      <c r="J551" s="9" t="s">
        <v>2455</v>
      </c>
      <c r="K551" s="9" t="s">
        <v>2456</v>
      </c>
      <c r="L551" s="9" t="s">
        <v>2457</v>
      </c>
      <c r="M551" s="33">
        <v>1023954145</v>
      </c>
      <c r="N551" s="8" t="s">
        <v>144</v>
      </c>
      <c r="O551" s="10">
        <v>44589</v>
      </c>
      <c r="P551" s="164">
        <v>6</v>
      </c>
      <c r="Q551" s="10">
        <v>44594</v>
      </c>
      <c r="R551" s="10">
        <v>44774</v>
      </c>
      <c r="S551" s="11" t="s">
        <v>2458</v>
      </c>
      <c r="T551" s="11" t="s">
        <v>2459</v>
      </c>
      <c r="U551" s="78" t="s">
        <v>2460</v>
      </c>
      <c r="V551" s="7" t="s">
        <v>46</v>
      </c>
      <c r="W551" s="164">
        <v>6</v>
      </c>
      <c r="X551" s="7" t="s">
        <v>46</v>
      </c>
      <c r="Y551" s="7" t="s">
        <v>46</v>
      </c>
      <c r="Z551" s="11">
        <v>44774</v>
      </c>
      <c r="AA551" s="16">
        <v>18000000</v>
      </c>
      <c r="AB551" s="17">
        <v>0</v>
      </c>
      <c r="AC551" s="18">
        <f t="shared" si="8"/>
        <v>18000000</v>
      </c>
      <c r="AD551" s="31" t="s">
        <v>48</v>
      </c>
      <c r="AE551" s="79" t="s">
        <v>87</v>
      </c>
      <c r="AF551" s="8" t="s">
        <v>2461</v>
      </c>
      <c r="AG551" s="12" t="s">
        <v>315</v>
      </c>
      <c r="AH551" s="12" t="s">
        <v>311</v>
      </c>
      <c r="AI551" s="30" t="s">
        <v>2104</v>
      </c>
    </row>
    <row r="552" spans="1:35" ht="15.75" x14ac:dyDescent="0.3">
      <c r="A552" s="7">
        <v>2021</v>
      </c>
      <c r="B552" s="7">
        <v>276</v>
      </c>
      <c r="C552" s="101" t="s">
        <v>35</v>
      </c>
      <c r="D552" s="15" t="s">
        <v>1914</v>
      </c>
      <c r="E552" s="9" t="s">
        <v>1915</v>
      </c>
      <c r="F552" s="8" t="s">
        <v>38</v>
      </c>
      <c r="G552" s="7" t="s">
        <v>39</v>
      </c>
      <c r="H552" s="8" t="s">
        <v>40</v>
      </c>
      <c r="I552" s="9" t="s">
        <v>2462</v>
      </c>
      <c r="J552" s="9" t="s">
        <v>2463</v>
      </c>
      <c r="K552" s="9" t="s">
        <v>2463</v>
      </c>
      <c r="L552" s="9" t="s">
        <v>2464</v>
      </c>
      <c r="M552" s="161">
        <v>1023894240</v>
      </c>
      <c r="N552" s="8" t="s">
        <v>137</v>
      </c>
      <c r="O552" s="10">
        <v>44307</v>
      </c>
      <c r="P552" s="7" t="s">
        <v>321</v>
      </c>
      <c r="Q552" s="10">
        <v>44309</v>
      </c>
      <c r="R552" s="10">
        <v>44461</v>
      </c>
      <c r="S552" s="11" t="s">
        <v>46</v>
      </c>
      <c r="T552" s="11" t="s">
        <v>46</v>
      </c>
      <c r="U552" s="78" t="s">
        <v>46</v>
      </c>
      <c r="V552" s="7" t="s">
        <v>1704</v>
      </c>
      <c r="W552" s="7"/>
      <c r="X552" s="7" t="s">
        <v>46</v>
      </c>
      <c r="Y552" s="7" t="s">
        <v>46</v>
      </c>
      <c r="Z552" s="11">
        <v>44537</v>
      </c>
      <c r="AA552" s="16">
        <v>22500000</v>
      </c>
      <c r="AB552" s="17">
        <v>11250000</v>
      </c>
      <c r="AC552" s="18">
        <f t="shared" si="8"/>
        <v>33750000</v>
      </c>
      <c r="AD552" s="31" t="s">
        <v>48</v>
      </c>
      <c r="AE552" s="9" t="s">
        <v>98</v>
      </c>
      <c r="AF552" s="8" t="s">
        <v>2465</v>
      </c>
      <c r="AG552" s="12" t="s">
        <v>1920</v>
      </c>
      <c r="AH552" s="12" t="s">
        <v>300</v>
      </c>
      <c r="AI552" s="30">
        <v>20215420003383</v>
      </c>
    </row>
    <row r="553" spans="1:35" ht="15.75" x14ac:dyDescent="0.3">
      <c r="A553" s="7">
        <v>2022</v>
      </c>
      <c r="B553" s="7">
        <v>276</v>
      </c>
      <c r="C553" s="101" t="s">
        <v>35</v>
      </c>
      <c r="D553" s="15" t="s">
        <v>1164</v>
      </c>
      <c r="E553" s="9" t="s">
        <v>1165</v>
      </c>
      <c r="F553" s="8" t="s">
        <v>38</v>
      </c>
      <c r="G553" s="7" t="s">
        <v>39</v>
      </c>
      <c r="H553" s="8" t="s">
        <v>54</v>
      </c>
      <c r="I553" s="9" t="s">
        <v>2446</v>
      </c>
      <c r="J553" s="9" t="s">
        <v>2466</v>
      </c>
      <c r="K553" s="9" t="s">
        <v>2448</v>
      </c>
      <c r="L553" s="9" t="s">
        <v>2467</v>
      </c>
      <c r="M553" s="33">
        <v>1023897794</v>
      </c>
      <c r="N553" s="8" t="s">
        <v>345</v>
      </c>
      <c r="O553" s="10">
        <v>44589</v>
      </c>
      <c r="P553" s="164">
        <v>8</v>
      </c>
      <c r="Q553" s="10">
        <v>44597</v>
      </c>
      <c r="R553" s="10">
        <v>44838</v>
      </c>
      <c r="S553" s="11" t="s">
        <v>46</v>
      </c>
      <c r="T553" s="11" t="s">
        <v>46</v>
      </c>
      <c r="U553" s="78" t="s">
        <v>46</v>
      </c>
      <c r="V553" s="7" t="s">
        <v>46</v>
      </c>
      <c r="W553" s="164">
        <v>8</v>
      </c>
      <c r="X553" s="7" t="s">
        <v>46</v>
      </c>
      <c r="Y553" s="7" t="s">
        <v>46</v>
      </c>
      <c r="Z553" s="11">
        <v>44838</v>
      </c>
      <c r="AA553" s="16">
        <v>28800000</v>
      </c>
      <c r="AB553" s="17">
        <v>0</v>
      </c>
      <c r="AC553" s="18">
        <f t="shared" si="8"/>
        <v>28800000</v>
      </c>
      <c r="AD553" s="31" t="s">
        <v>48</v>
      </c>
      <c r="AE553" s="79" t="s">
        <v>98</v>
      </c>
      <c r="AF553" s="8" t="s">
        <v>2450</v>
      </c>
      <c r="AG553" s="12" t="s">
        <v>1171</v>
      </c>
      <c r="AH553" s="12" t="s">
        <v>1655</v>
      </c>
      <c r="AI553" s="30" t="s">
        <v>2213</v>
      </c>
    </row>
    <row r="554" spans="1:35" ht="15.75" x14ac:dyDescent="0.3">
      <c r="A554" s="7">
        <v>2021</v>
      </c>
      <c r="B554" s="7">
        <v>277</v>
      </c>
      <c r="C554" s="101" t="s">
        <v>35</v>
      </c>
      <c r="D554" s="15" t="s">
        <v>65</v>
      </c>
      <c r="E554" s="9" t="s">
        <v>66</v>
      </c>
      <c r="F554" s="8" t="s">
        <v>38</v>
      </c>
      <c r="G554" s="7" t="s">
        <v>39</v>
      </c>
      <c r="H554" s="8" t="s">
        <v>40</v>
      </c>
      <c r="I554" s="9" t="s">
        <v>2468</v>
      </c>
      <c r="J554" s="9" t="s">
        <v>2469</v>
      </c>
      <c r="K554" s="9" t="s">
        <v>2469</v>
      </c>
      <c r="L554" s="9" t="s">
        <v>2470</v>
      </c>
      <c r="M554" s="161">
        <v>1023881891</v>
      </c>
      <c r="N554" s="8" t="s">
        <v>137</v>
      </c>
      <c r="O554" s="10">
        <v>44307</v>
      </c>
      <c r="P554" s="7" t="s">
        <v>321</v>
      </c>
      <c r="Q554" s="10">
        <v>44309</v>
      </c>
      <c r="R554" s="10">
        <v>44461</v>
      </c>
      <c r="S554" s="11" t="s">
        <v>46</v>
      </c>
      <c r="T554" s="11" t="s">
        <v>46</v>
      </c>
      <c r="U554" s="78" t="s">
        <v>46</v>
      </c>
      <c r="V554" s="7" t="s">
        <v>46</v>
      </c>
      <c r="W554" s="7"/>
      <c r="X554" s="7" t="s">
        <v>46</v>
      </c>
      <c r="Y554" s="7" t="s">
        <v>46</v>
      </c>
      <c r="Z554" s="11">
        <v>44461</v>
      </c>
      <c r="AA554" s="16">
        <v>21805000</v>
      </c>
      <c r="AB554" s="17">
        <v>0</v>
      </c>
      <c r="AC554" s="18">
        <f t="shared" si="8"/>
        <v>21805000</v>
      </c>
      <c r="AD554" s="31" t="s">
        <v>48</v>
      </c>
      <c r="AE554" s="9" t="s">
        <v>98</v>
      </c>
      <c r="AF554" s="8" t="s">
        <v>2471</v>
      </c>
      <c r="AG554" s="12" t="s">
        <v>160</v>
      </c>
      <c r="AH554" s="12" t="s">
        <v>90</v>
      </c>
      <c r="AI554" s="30">
        <v>20215420003383</v>
      </c>
    </row>
    <row r="555" spans="1:35" ht="15.75" x14ac:dyDescent="0.3">
      <c r="A555" s="7">
        <v>2022</v>
      </c>
      <c r="B555" s="7">
        <v>277</v>
      </c>
      <c r="C555" s="101" t="s">
        <v>35</v>
      </c>
      <c r="D555" s="15" t="s">
        <v>91</v>
      </c>
      <c r="E555" s="9" t="s">
        <v>66</v>
      </c>
      <c r="F555" s="8" t="s">
        <v>38</v>
      </c>
      <c r="G555" s="7" t="s">
        <v>39</v>
      </c>
      <c r="H555" s="8" t="s">
        <v>54</v>
      </c>
      <c r="I555" s="9" t="s">
        <v>2472</v>
      </c>
      <c r="J555" s="9" t="s">
        <v>2473</v>
      </c>
      <c r="K555" s="9" t="s">
        <v>2474</v>
      </c>
      <c r="L555" s="9" t="s">
        <v>2475</v>
      </c>
      <c r="M555" s="33">
        <v>80932677</v>
      </c>
      <c r="N555" s="8" t="s">
        <v>345</v>
      </c>
      <c r="O555" s="10">
        <v>44589</v>
      </c>
      <c r="P555" s="164">
        <v>6</v>
      </c>
      <c r="Q555" s="10">
        <v>44596</v>
      </c>
      <c r="R555" s="10">
        <v>44776</v>
      </c>
      <c r="S555" s="11" t="s">
        <v>46</v>
      </c>
      <c r="T555" s="11" t="s">
        <v>46</v>
      </c>
      <c r="U555" s="78" t="s">
        <v>46</v>
      </c>
      <c r="V555" s="7" t="s">
        <v>46</v>
      </c>
      <c r="W555" s="164">
        <v>6</v>
      </c>
      <c r="X555" s="7" t="s">
        <v>46</v>
      </c>
      <c r="Y555" s="7" t="s">
        <v>46</v>
      </c>
      <c r="Z555" s="11">
        <v>44776</v>
      </c>
      <c r="AA555" s="16">
        <v>23400000</v>
      </c>
      <c r="AB555" s="17">
        <v>0</v>
      </c>
      <c r="AC555" s="18">
        <f t="shared" si="8"/>
        <v>23400000</v>
      </c>
      <c r="AD555" s="196" t="s">
        <v>60</v>
      </c>
      <c r="AE555" s="79" t="s">
        <v>60</v>
      </c>
      <c r="AF555" s="8" t="s">
        <v>2476</v>
      </c>
      <c r="AG555" s="12" t="s">
        <v>607</v>
      </c>
      <c r="AH555" s="12" t="s">
        <v>1785</v>
      </c>
      <c r="AI555" s="30" t="s">
        <v>1829</v>
      </c>
    </row>
    <row r="556" spans="1:35" ht="15.75" x14ac:dyDescent="0.3">
      <c r="A556" s="7">
        <v>2021</v>
      </c>
      <c r="B556" s="7">
        <v>278</v>
      </c>
      <c r="C556" s="101" t="s">
        <v>35</v>
      </c>
      <c r="D556" s="15" t="s">
        <v>1584</v>
      </c>
      <c r="E556" s="9" t="s">
        <v>1585</v>
      </c>
      <c r="F556" s="8" t="s">
        <v>38</v>
      </c>
      <c r="G556" s="7" t="s">
        <v>39</v>
      </c>
      <c r="H556" s="8" t="s">
        <v>40</v>
      </c>
      <c r="I556" s="9" t="s">
        <v>2477</v>
      </c>
      <c r="J556" s="9" t="s">
        <v>2478</v>
      </c>
      <c r="K556" s="9" t="s">
        <v>2478</v>
      </c>
      <c r="L556" s="9" t="s">
        <v>2479</v>
      </c>
      <c r="M556" s="161">
        <v>1023903530</v>
      </c>
      <c r="N556" s="8" t="s">
        <v>137</v>
      </c>
      <c r="O556" s="10">
        <v>44307</v>
      </c>
      <c r="P556" s="7" t="s">
        <v>321</v>
      </c>
      <c r="Q556" s="10">
        <v>44308</v>
      </c>
      <c r="R556" s="10">
        <v>44460</v>
      </c>
      <c r="S556" s="11" t="s">
        <v>46</v>
      </c>
      <c r="T556" s="11" t="s">
        <v>46</v>
      </c>
      <c r="U556" s="78" t="s">
        <v>46</v>
      </c>
      <c r="V556" s="7" t="s">
        <v>46</v>
      </c>
      <c r="W556" s="7"/>
      <c r="X556" s="7" t="s">
        <v>46</v>
      </c>
      <c r="Y556" s="7" t="s">
        <v>46</v>
      </c>
      <c r="Z556" s="11">
        <v>44460</v>
      </c>
      <c r="AA556" s="16">
        <v>25000000</v>
      </c>
      <c r="AB556" s="17">
        <v>0</v>
      </c>
      <c r="AC556" s="18">
        <f t="shared" si="8"/>
        <v>25000000</v>
      </c>
      <c r="AD556" s="31" t="s">
        <v>48</v>
      </c>
      <c r="AE556" s="9" t="s">
        <v>98</v>
      </c>
      <c r="AF556" s="8" t="s">
        <v>2480</v>
      </c>
      <c r="AG556" s="12" t="s">
        <v>1590</v>
      </c>
      <c r="AH556" s="12" t="s">
        <v>1591</v>
      </c>
      <c r="AI556" s="30">
        <v>20215420003383</v>
      </c>
    </row>
    <row r="557" spans="1:35" ht="15.75" x14ac:dyDescent="0.3">
      <c r="A557" s="7">
        <v>2022</v>
      </c>
      <c r="B557" s="7">
        <v>278</v>
      </c>
      <c r="C557" s="101" t="s">
        <v>35</v>
      </c>
      <c r="D557" s="15" t="s">
        <v>36</v>
      </c>
      <c r="E557" s="9" t="s">
        <v>37</v>
      </c>
      <c r="F557" s="8" t="s">
        <v>38</v>
      </c>
      <c r="G557" s="7" t="s">
        <v>39</v>
      </c>
      <c r="H557" s="8" t="s">
        <v>54</v>
      </c>
      <c r="I557" s="9" t="s">
        <v>253</v>
      </c>
      <c r="J557" s="9" t="s">
        <v>2481</v>
      </c>
      <c r="K557" s="9" t="s">
        <v>255</v>
      </c>
      <c r="L557" s="9" t="s">
        <v>2482</v>
      </c>
      <c r="M557" s="33">
        <v>1023871919</v>
      </c>
      <c r="N557" s="8" t="s">
        <v>345</v>
      </c>
      <c r="O557" s="10">
        <v>44599</v>
      </c>
      <c r="P557" s="164">
        <v>6</v>
      </c>
      <c r="Q557" s="10">
        <v>44596</v>
      </c>
      <c r="R557" s="10">
        <v>44776</v>
      </c>
      <c r="S557" s="11" t="s">
        <v>46</v>
      </c>
      <c r="T557" s="11" t="s">
        <v>46</v>
      </c>
      <c r="U557" s="78" t="s">
        <v>46</v>
      </c>
      <c r="V557" s="7" t="s">
        <v>46</v>
      </c>
      <c r="W557" s="164">
        <v>6</v>
      </c>
      <c r="X557" s="7" t="s">
        <v>46</v>
      </c>
      <c r="Y557" s="7" t="s">
        <v>46</v>
      </c>
      <c r="Z557" s="11">
        <v>44776</v>
      </c>
      <c r="AA557" s="16">
        <v>14400000</v>
      </c>
      <c r="AB557" s="17">
        <v>0</v>
      </c>
      <c r="AC557" s="18">
        <f t="shared" si="8"/>
        <v>14400000</v>
      </c>
      <c r="AD557" s="196" t="s">
        <v>60</v>
      </c>
      <c r="AE557" s="79" t="s">
        <v>60</v>
      </c>
      <c r="AF557" s="8" t="s">
        <v>257</v>
      </c>
      <c r="AG557" s="12" t="s">
        <v>258</v>
      </c>
      <c r="AH557" s="12" t="s">
        <v>259</v>
      </c>
      <c r="AI557" s="30" t="s">
        <v>260</v>
      </c>
    </row>
    <row r="558" spans="1:35" ht="15.75" x14ac:dyDescent="0.3">
      <c r="A558" s="7">
        <v>2021</v>
      </c>
      <c r="B558" s="7">
        <v>279</v>
      </c>
      <c r="C558" s="101" t="s">
        <v>35</v>
      </c>
      <c r="D558" s="15" t="s">
        <v>392</v>
      </c>
      <c r="E558" s="9" t="s">
        <v>393</v>
      </c>
      <c r="F558" s="8" t="s">
        <v>38</v>
      </c>
      <c r="G558" s="7" t="s">
        <v>39</v>
      </c>
      <c r="H558" s="8" t="s">
        <v>40</v>
      </c>
      <c r="I558" s="9" t="s">
        <v>1659</v>
      </c>
      <c r="J558" s="9" t="s">
        <v>2483</v>
      </c>
      <c r="K558" s="9" t="s">
        <v>2483</v>
      </c>
      <c r="L558" s="9" t="s">
        <v>2484</v>
      </c>
      <c r="M558" s="161">
        <v>79705510</v>
      </c>
      <c r="N558" s="8" t="s">
        <v>118</v>
      </c>
      <c r="O558" s="10">
        <v>44309</v>
      </c>
      <c r="P558" s="7" t="s">
        <v>321</v>
      </c>
      <c r="Q558" s="10">
        <v>44326</v>
      </c>
      <c r="R558" s="10">
        <v>44478</v>
      </c>
      <c r="S558" s="11">
        <v>44470</v>
      </c>
      <c r="T558" s="11" t="s">
        <v>1149</v>
      </c>
      <c r="U558" s="78">
        <v>19221558</v>
      </c>
      <c r="V558" s="7" t="s">
        <v>46</v>
      </c>
      <c r="W558" s="7"/>
      <c r="X558" s="7" t="s">
        <v>46</v>
      </c>
      <c r="Y558" s="7" t="s">
        <v>46</v>
      </c>
      <c r="Z558" s="11">
        <v>44478</v>
      </c>
      <c r="AA558" s="16">
        <v>21805000</v>
      </c>
      <c r="AB558" s="17">
        <v>0</v>
      </c>
      <c r="AC558" s="18">
        <f t="shared" si="8"/>
        <v>21805000</v>
      </c>
      <c r="AD558" s="31" t="s">
        <v>48</v>
      </c>
      <c r="AE558" s="9" t="s">
        <v>87</v>
      </c>
      <c r="AF558" s="8" t="s">
        <v>2485</v>
      </c>
      <c r="AG558" s="12" t="s">
        <v>365</v>
      </c>
      <c r="AH558" s="12" t="s">
        <v>675</v>
      </c>
      <c r="AI558" s="30">
        <v>20215420003623</v>
      </c>
    </row>
    <row r="559" spans="1:35" ht="15.75" x14ac:dyDescent="0.3">
      <c r="A559" s="7">
        <v>2022</v>
      </c>
      <c r="B559" s="7">
        <v>279</v>
      </c>
      <c r="C559" s="101" t="s">
        <v>35</v>
      </c>
      <c r="D559" s="15" t="s">
        <v>36</v>
      </c>
      <c r="E559" s="9" t="s">
        <v>37</v>
      </c>
      <c r="F559" s="8" t="s">
        <v>38</v>
      </c>
      <c r="G559" s="7" t="s">
        <v>39</v>
      </c>
      <c r="H559" s="8" t="s">
        <v>54</v>
      </c>
      <c r="I559" s="9" t="s">
        <v>253</v>
      </c>
      <c r="J559" s="9" t="s">
        <v>2486</v>
      </c>
      <c r="K559" s="9" t="s">
        <v>255</v>
      </c>
      <c r="L559" s="9" t="s">
        <v>2487</v>
      </c>
      <c r="M559" s="33">
        <v>52882580</v>
      </c>
      <c r="N559" s="8" t="s">
        <v>345</v>
      </c>
      <c r="O559" s="10">
        <v>44589</v>
      </c>
      <c r="P559" s="164">
        <v>6</v>
      </c>
      <c r="Q559" s="10">
        <v>44590</v>
      </c>
      <c r="R559" s="10">
        <v>44770</v>
      </c>
      <c r="S559" s="11" t="s">
        <v>46</v>
      </c>
      <c r="T559" s="11" t="s">
        <v>46</v>
      </c>
      <c r="U559" s="78" t="s">
        <v>46</v>
      </c>
      <c r="V559" s="7" t="s">
        <v>46</v>
      </c>
      <c r="W559" s="164">
        <v>6</v>
      </c>
      <c r="X559" s="7" t="s">
        <v>46</v>
      </c>
      <c r="Y559" s="7" t="s">
        <v>46</v>
      </c>
      <c r="Z559" s="11">
        <v>44770</v>
      </c>
      <c r="AA559" s="16">
        <v>14400000</v>
      </c>
      <c r="AB559" s="17">
        <v>0</v>
      </c>
      <c r="AC559" s="18">
        <f t="shared" si="8"/>
        <v>14400000</v>
      </c>
      <c r="AD559" s="31" t="s">
        <v>48</v>
      </c>
      <c r="AE559" s="79" t="s">
        <v>98</v>
      </c>
      <c r="AF559" s="8" t="s">
        <v>935</v>
      </c>
      <c r="AG559" s="12" t="s">
        <v>258</v>
      </c>
      <c r="AH559" s="12" t="s">
        <v>259</v>
      </c>
      <c r="AI559" s="30" t="s">
        <v>260</v>
      </c>
    </row>
    <row r="560" spans="1:35" ht="15.75" x14ac:dyDescent="0.3">
      <c r="A560" s="7">
        <v>2021</v>
      </c>
      <c r="B560" s="7">
        <v>280</v>
      </c>
      <c r="C560" s="101" t="s">
        <v>35</v>
      </c>
      <c r="D560" s="15" t="s">
        <v>65</v>
      </c>
      <c r="E560" s="9" t="s">
        <v>66</v>
      </c>
      <c r="F560" s="8" t="s">
        <v>38</v>
      </c>
      <c r="G560" s="7" t="s">
        <v>39</v>
      </c>
      <c r="H560" s="8" t="s">
        <v>40</v>
      </c>
      <c r="I560" s="9" t="s">
        <v>551</v>
      </c>
      <c r="J560" s="9" t="s">
        <v>2488</v>
      </c>
      <c r="K560" s="9" t="s">
        <v>2488</v>
      </c>
      <c r="L560" s="9" t="s">
        <v>2489</v>
      </c>
      <c r="M560" s="161">
        <v>80242546</v>
      </c>
      <c r="N560" s="8" t="s">
        <v>165</v>
      </c>
      <c r="O560" s="10">
        <v>44309</v>
      </c>
      <c r="P560" s="7" t="s">
        <v>321</v>
      </c>
      <c r="Q560" s="10">
        <v>44314</v>
      </c>
      <c r="R560" s="10">
        <v>44466</v>
      </c>
      <c r="S560" s="11" t="s">
        <v>46</v>
      </c>
      <c r="T560" s="11" t="s">
        <v>46</v>
      </c>
      <c r="U560" s="78" t="s">
        <v>46</v>
      </c>
      <c r="V560" s="7" t="s">
        <v>46</v>
      </c>
      <c r="W560" s="7"/>
      <c r="X560" s="7" t="s">
        <v>46</v>
      </c>
      <c r="Y560" s="7" t="s">
        <v>46</v>
      </c>
      <c r="Z560" s="11">
        <v>44466</v>
      </c>
      <c r="AA560" s="16">
        <v>27500000</v>
      </c>
      <c r="AB560" s="17">
        <v>0</v>
      </c>
      <c r="AC560" s="18">
        <f t="shared" si="8"/>
        <v>27500000</v>
      </c>
      <c r="AD560" s="31" t="s">
        <v>48</v>
      </c>
      <c r="AE560" s="9" t="s">
        <v>98</v>
      </c>
      <c r="AF560" s="8" t="s">
        <v>2490</v>
      </c>
      <c r="AG560" s="12" t="s">
        <v>100</v>
      </c>
      <c r="AH560" s="12" t="s">
        <v>433</v>
      </c>
      <c r="AI560" s="30">
        <v>20215420004423</v>
      </c>
    </row>
    <row r="561" spans="1:35" ht="15.75" x14ac:dyDescent="0.3">
      <c r="A561" s="7">
        <v>2022</v>
      </c>
      <c r="B561" s="7">
        <v>280</v>
      </c>
      <c r="C561" s="101" t="s">
        <v>35</v>
      </c>
      <c r="D561" s="15" t="s">
        <v>91</v>
      </c>
      <c r="E561" s="9" t="s">
        <v>66</v>
      </c>
      <c r="F561" s="8" t="s">
        <v>38</v>
      </c>
      <c r="G561" s="7" t="s">
        <v>39</v>
      </c>
      <c r="H561" s="8" t="s">
        <v>54</v>
      </c>
      <c r="I561" s="9" t="s">
        <v>931</v>
      </c>
      <c r="J561" s="9" t="s">
        <v>2491</v>
      </c>
      <c r="K561" s="9" t="s">
        <v>933</v>
      </c>
      <c r="L561" s="9" t="s">
        <v>1005</v>
      </c>
      <c r="M561" s="7">
        <v>1022984888</v>
      </c>
      <c r="N561" s="8" t="s">
        <v>170</v>
      </c>
      <c r="O561" s="10">
        <v>44589</v>
      </c>
      <c r="P561" s="164">
        <v>6</v>
      </c>
      <c r="Q561" s="10">
        <v>44594</v>
      </c>
      <c r="R561" s="10">
        <v>44774</v>
      </c>
      <c r="S561" s="11" t="s">
        <v>46</v>
      </c>
      <c r="T561" s="11" t="s">
        <v>46</v>
      </c>
      <c r="U561" s="78" t="s">
        <v>46</v>
      </c>
      <c r="V561" s="7" t="s">
        <v>46</v>
      </c>
      <c r="W561" s="164">
        <v>6</v>
      </c>
      <c r="X561" s="7" t="s">
        <v>46</v>
      </c>
      <c r="Y561" s="7" t="s">
        <v>46</v>
      </c>
      <c r="Z561" s="11">
        <v>44774</v>
      </c>
      <c r="AA561" s="16">
        <v>15326400</v>
      </c>
      <c r="AB561" s="17">
        <v>0</v>
      </c>
      <c r="AC561" s="18">
        <f t="shared" si="8"/>
        <v>15326400</v>
      </c>
      <c r="AD561" s="196" t="s">
        <v>60</v>
      </c>
      <c r="AE561" s="79" t="s">
        <v>60</v>
      </c>
      <c r="AF561" s="8" t="s">
        <v>2492</v>
      </c>
      <c r="AG561" s="12" t="s">
        <v>936</v>
      </c>
      <c r="AH561" s="12" t="s">
        <v>937</v>
      </c>
      <c r="AI561" s="30" t="s">
        <v>938</v>
      </c>
    </row>
    <row r="562" spans="1:35" ht="15.75" x14ac:dyDescent="0.3">
      <c r="A562" s="7">
        <v>2021</v>
      </c>
      <c r="B562" s="7">
        <v>281</v>
      </c>
      <c r="C562" s="101" t="s">
        <v>35</v>
      </c>
      <c r="D562" s="15" t="s">
        <v>886</v>
      </c>
      <c r="E562" s="9" t="s">
        <v>887</v>
      </c>
      <c r="F562" s="8" t="s">
        <v>38</v>
      </c>
      <c r="G562" s="7" t="s">
        <v>39</v>
      </c>
      <c r="H562" s="8" t="s">
        <v>40</v>
      </c>
      <c r="I562" s="9" t="s">
        <v>2311</v>
      </c>
      <c r="J562" s="9" t="s">
        <v>2493</v>
      </c>
      <c r="K562" s="9" t="s">
        <v>2493</v>
      </c>
      <c r="L562" s="9" t="s">
        <v>2494</v>
      </c>
      <c r="M562" s="160">
        <v>1013605906</v>
      </c>
      <c r="N562" s="8" t="s">
        <v>118</v>
      </c>
      <c r="O562" s="10">
        <v>44307</v>
      </c>
      <c r="P562" s="33" t="s">
        <v>321</v>
      </c>
      <c r="Q562" s="10">
        <v>44314</v>
      </c>
      <c r="R562" s="10">
        <v>44466</v>
      </c>
      <c r="S562" s="11" t="s">
        <v>46</v>
      </c>
      <c r="T562" s="11" t="s">
        <v>46</v>
      </c>
      <c r="U562" s="78" t="s">
        <v>46</v>
      </c>
      <c r="V562" s="7" t="s">
        <v>2495</v>
      </c>
      <c r="W562" s="33"/>
      <c r="X562" s="7" t="s">
        <v>46</v>
      </c>
      <c r="Y562" s="7" t="s">
        <v>46</v>
      </c>
      <c r="Z562" s="11">
        <v>44542</v>
      </c>
      <c r="AA562" s="16">
        <v>25000000</v>
      </c>
      <c r="AB562" s="17">
        <v>12500000</v>
      </c>
      <c r="AC562" s="18">
        <f t="shared" si="8"/>
        <v>37500000</v>
      </c>
      <c r="AD562" s="31" t="s">
        <v>48</v>
      </c>
      <c r="AE562" s="245" t="s">
        <v>98</v>
      </c>
      <c r="AF562" s="8" t="s">
        <v>2496</v>
      </c>
      <c r="AG562" s="12" t="s">
        <v>1568</v>
      </c>
      <c r="AH562" s="12" t="s">
        <v>1566</v>
      </c>
      <c r="AI562" s="30">
        <v>20215420003353</v>
      </c>
    </row>
    <row r="563" spans="1:35" ht="15.75" x14ac:dyDescent="0.3">
      <c r="A563" s="7">
        <v>2022</v>
      </c>
      <c r="B563" s="7">
        <v>281</v>
      </c>
      <c r="C563" s="101" t="s">
        <v>35</v>
      </c>
      <c r="D563" s="15" t="s">
        <v>36</v>
      </c>
      <c r="E563" s="9" t="s">
        <v>37</v>
      </c>
      <c r="F563" s="8" t="s">
        <v>38</v>
      </c>
      <c r="G563" s="7" t="s">
        <v>39</v>
      </c>
      <c r="H563" s="8" t="s">
        <v>54</v>
      </c>
      <c r="I563" s="9" t="s">
        <v>253</v>
      </c>
      <c r="J563" s="9" t="s">
        <v>2497</v>
      </c>
      <c r="K563" s="9" t="s">
        <v>255</v>
      </c>
      <c r="L563" s="9" t="s">
        <v>239</v>
      </c>
      <c r="M563" s="7">
        <v>1024469909</v>
      </c>
      <c r="N563" s="8" t="s">
        <v>345</v>
      </c>
      <c r="O563" s="10">
        <v>44589</v>
      </c>
      <c r="P563" s="101">
        <v>6</v>
      </c>
      <c r="Q563" s="10">
        <v>44590</v>
      </c>
      <c r="R563" s="10">
        <v>44770</v>
      </c>
      <c r="S563" s="11" t="s">
        <v>46</v>
      </c>
      <c r="T563" s="11" t="s">
        <v>46</v>
      </c>
      <c r="U563" s="78" t="s">
        <v>46</v>
      </c>
      <c r="V563" s="7" t="s">
        <v>46</v>
      </c>
      <c r="W563" s="101">
        <v>6</v>
      </c>
      <c r="X563" s="7" t="s">
        <v>46</v>
      </c>
      <c r="Y563" s="7" t="s">
        <v>46</v>
      </c>
      <c r="Z563" s="11">
        <v>44770</v>
      </c>
      <c r="AA563" s="16">
        <v>14400000</v>
      </c>
      <c r="AB563" s="17">
        <v>0</v>
      </c>
      <c r="AC563" s="18">
        <f t="shared" si="8"/>
        <v>14400000</v>
      </c>
      <c r="AD563" s="31" t="s">
        <v>48</v>
      </c>
      <c r="AE563" s="168" t="s">
        <v>98</v>
      </c>
      <c r="AF563" s="8" t="s">
        <v>2498</v>
      </c>
      <c r="AG563" s="12" t="s">
        <v>258</v>
      </c>
      <c r="AH563" s="12" t="s">
        <v>259</v>
      </c>
      <c r="AI563" s="30" t="s">
        <v>260</v>
      </c>
    </row>
    <row r="564" spans="1:35" ht="15.75" x14ac:dyDescent="0.3">
      <c r="A564" s="7">
        <v>2021</v>
      </c>
      <c r="B564" s="7">
        <v>282</v>
      </c>
      <c r="C564" s="101" t="s">
        <v>35</v>
      </c>
      <c r="D564" s="15" t="s">
        <v>1914</v>
      </c>
      <c r="E564" s="9" t="s">
        <v>1915</v>
      </c>
      <c r="F564" s="8" t="s">
        <v>38</v>
      </c>
      <c r="G564" s="7" t="s">
        <v>39</v>
      </c>
      <c r="H564" s="8" t="s">
        <v>40</v>
      </c>
      <c r="I564" s="9" t="s">
        <v>2499</v>
      </c>
      <c r="J564" s="9" t="s">
        <v>2500</v>
      </c>
      <c r="K564" s="9" t="s">
        <v>2500</v>
      </c>
      <c r="L564" s="9" t="s">
        <v>2501</v>
      </c>
      <c r="M564" s="160">
        <v>80814908</v>
      </c>
      <c r="N564" s="8" t="s">
        <v>1907</v>
      </c>
      <c r="O564" s="10">
        <v>44309</v>
      </c>
      <c r="P564" s="33" t="s">
        <v>321</v>
      </c>
      <c r="Q564" s="10">
        <v>44313</v>
      </c>
      <c r="R564" s="10">
        <v>44465</v>
      </c>
      <c r="S564" s="11" t="s">
        <v>46</v>
      </c>
      <c r="T564" s="11" t="s">
        <v>46</v>
      </c>
      <c r="U564" s="78" t="s">
        <v>46</v>
      </c>
      <c r="V564" s="7" t="s">
        <v>46</v>
      </c>
      <c r="W564" s="33"/>
      <c r="X564" s="7" t="s">
        <v>46</v>
      </c>
      <c r="Y564" s="7" t="s">
        <v>46</v>
      </c>
      <c r="Z564" s="11">
        <v>44465</v>
      </c>
      <c r="AA564" s="16">
        <v>22500000</v>
      </c>
      <c r="AB564" s="17">
        <v>0</v>
      </c>
      <c r="AC564" s="18">
        <f t="shared" si="8"/>
        <v>22500000</v>
      </c>
      <c r="AD564" s="31" t="s">
        <v>48</v>
      </c>
      <c r="AE564" s="245" t="s">
        <v>98</v>
      </c>
      <c r="AF564" s="8" t="s">
        <v>2502</v>
      </c>
      <c r="AG564" s="12" t="s">
        <v>1920</v>
      </c>
      <c r="AH564" s="12" t="s">
        <v>300</v>
      </c>
      <c r="AI564" s="30">
        <v>20215420003383</v>
      </c>
    </row>
    <row r="565" spans="1:35" ht="15.75" x14ac:dyDescent="0.3">
      <c r="A565" s="7">
        <v>2022</v>
      </c>
      <c r="B565" s="7">
        <v>282</v>
      </c>
      <c r="C565" s="101" t="s">
        <v>35</v>
      </c>
      <c r="D565" s="15" t="s">
        <v>91</v>
      </c>
      <c r="E565" s="9" t="s">
        <v>66</v>
      </c>
      <c r="F565" s="8" t="s">
        <v>38</v>
      </c>
      <c r="G565" s="7" t="s">
        <v>39</v>
      </c>
      <c r="H565" s="8" t="s">
        <v>54</v>
      </c>
      <c r="I565" s="9" t="s">
        <v>2503</v>
      </c>
      <c r="J565" s="9" t="s">
        <v>2504</v>
      </c>
      <c r="K565" s="9" t="s">
        <v>2505</v>
      </c>
      <c r="L565" s="9" t="s">
        <v>1146</v>
      </c>
      <c r="M565" s="7">
        <v>1026587134</v>
      </c>
      <c r="N565" s="8" t="s">
        <v>299</v>
      </c>
      <c r="O565" s="10">
        <v>44588</v>
      </c>
      <c r="P565" s="101">
        <v>6</v>
      </c>
      <c r="Q565" s="10">
        <v>44593</v>
      </c>
      <c r="R565" s="10">
        <v>44773</v>
      </c>
      <c r="S565" s="11" t="s">
        <v>46</v>
      </c>
      <c r="T565" s="11" t="s">
        <v>46</v>
      </c>
      <c r="U565" s="78" t="s">
        <v>46</v>
      </c>
      <c r="V565" s="7" t="s">
        <v>46</v>
      </c>
      <c r="W565" s="101">
        <v>6</v>
      </c>
      <c r="X565" s="7" t="s">
        <v>46</v>
      </c>
      <c r="Y565" s="7" t="s">
        <v>46</v>
      </c>
      <c r="Z565" s="11">
        <v>44773</v>
      </c>
      <c r="AA565" s="16">
        <v>27600000</v>
      </c>
      <c r="AB565" s="17">
        <v>0</v>
      </c>
      <c r="AC565" s="18">
        <f t="shared" si="8"/>
        <v>27600000</v>
      </c>
      <c r="AD565" s="196" t="s">
        <v>60</v>
      </c>
      <c r="AE565" s="168" t="s">
        <v>60</v>
      </c>
      <c r="AF565" s="8" t="s">
        <v>1119</v>
      </c>
      <c r="AG565" s="12" t="s">
        <v>277</v>
      </c>
      <c r="AH565" s="12" t="s">
        <v>483</v>
      </c>
      <c r="AI565" s="30" t="s">
        <v>484</v>
      </c>
    </row>
    <row r="566" spans="1:35" ht="15.75" x14ac:dyDescent="0.3">
      <c r="A566" s="7">
        <v>2021</v>
      </c>
      <c r="B566" s="7">
        <v>283</v>
      </c>
      <c r="C566" s="101" t="s">
        <v>35</v>
      </c>
      <c r="D566" s="15" t="s">
        <v>1584</v>
      </c>
      <c r="E566" s="9" t="s">
        <v>1585</v>
      </c>
      <c r="F566" s="8" t="s">
        <v>38</v>
      </c>
      <c r="G566" s="7" t="s">
        <v>39</v>
      </c>
      <c r="H566" s="8" t="s">
        <v>40</v>
      </c>
      <c r="I566" s="9" t="s">
        <v>2506</v>
      </c>
      <c r="J566" s="9" t="s">
        <v>2507</v>
      </c>
      <c r="K566" s="9" t="s">
        <v>2507</v>
      </c>
      <c r="L566" s="9" t="s">
        <v>2303</v>
      </c>
      <c r="M566" s="160">
        <v>1049639896</v>
      </c>
      <c r="N566" s="8" t="s">
        <v>118</v>
      </c>
      <c r="O566" s="10">
        <v>44326</v>
      </c>
      <c r="P566" s="33" t="s">
        <v>321</v>
      </c>
      <c r="Q566" s="10">
        <v>44330</v>
      </c>
      <c r="R566" s="10">
        <v>44482</v>
      </c>
      <c r="S566" s="11" t="s">
        <v>46</v>
      </c>
      <c r="T566" s="11" t="s">
        <v>46</v>
      </c>
      <c r="U566" s="78" t="s">
        <v>46</v>
      </c>
      <c r="V566" s="7" t="s">
        <v>46</v>
      </c>
      <c r="W566" s="33"/>
      <c r="X566" s="7" t="s">
        <v>46</v>
      </c>
      <c r="Y566" s="7" t="s">
        <v>46</v>
      </c>
      <c r="Z566" s="11">
        <v>44482</v>
      </c>
      <c r="AA566" s="16">
        <v>25000000</v>
      </c>
      <c r="AB566" s="17">
        <v>0</v>
      </c>
      <c r="AC566" s="18">
        <f t="shared" si="8"/>
        <v>25000000</v>
      </c>
      <c r="AD566" s="31" t="s">
        <v>48</v>
      </c>
      <c r="AE566" s="245" t="s">
        <v>98</v>
      </c>
      <c r="AF566" s="8" t="s">
        <v>2508</v>
      </c>
      <c r="AG566" s="12" t="s">
        <v>1590</v>
      </c>
      <c r="AH566" s="12" t="s">
        <v>1591</v>
      </c>
      <c r="AI566" s="30">
        <v>20215420003623</v>
      </c>
    </row>
    <row r="567" spans="1:35" ht="15.75" x14ac:dyDescent="0.3">
      <c r="A567" s="7">
        <v>2022</v>
      </c>
      <c r="B567" s="7">
        <v>283</v>
      </c>
      <c r="C567" s="101" t="s">
        <v>35</v>
      </c>
      <c r="D567" s="15" t="s">
        <v>91</v>
      </c>
      <c r="E567" s="9" t="s">
        <v>66</v>
      </c>
      <c r="F567" s="8" t="s">
        <v>38</v>
      </c>
      <c r="G567" s="7" t="s">
        <v>39</v>
      </c>
      <c r="H567" s="8" t="s">
        <v>54</v>
      </c>
      <c r="I567" s="9" t="s">
        <v>1115</v>
      </c>
      <c r="J567" s="9" t="s">
        <v>2509</v>
      </c>
      <c r="K567" s="9" t="s">
        <v>1117</v>
      </c>
      <c r="L567" s="9" t="s">
        <v>2510</v>
      </c>
      <c r="M567" s="7">
        <v>52738496</v>
      </c>
      <c r="N567" s="8" t="s">
        <v>170</v>
      </c>
      <c r="O567" s="10">
        <v>44588</v>
      </c>
      <c r="P567" s="101">
        <v>6</v>
      </c>
      <c r="Q567" s="10">
        <v>44595</v>
      </c>
      <c r="R567" s="10">
        <v>44775</v>
      </c>
      <c r="S567" s="11" t="s">
        <v>46</v>
      </c>
      <c r="T567" s="11" t="s">
        <v>46</v>
      </c>
      <c r="U567" s="78" t="s">
        <v>46</v>
      </c>
      <c r="V567" s="7" t="s">
        <v>46</v>
      </c>
      <c r="W567" s="101">
        <v>6</v>
      </c>
      <c r="X567" s="7" t="s">
        <v>46</v>
      </c>
      <c r="Y567" s="7" t="s">
        <v>46</v>
      </c>
      <c r="Z567" s="11">
        <v>44775</v>
      </c>
      <c r="AA567" s="16">
        <v>33000000</v>
      </c>
      <c r="AB567" s="17">
        <v>0</v>
      </c>
      <c r="AC567" s="18">
        <f t="shared" si="8"/>
        <v>33000000</v>
      </c>
      <c r="AD567" s="196" t="s">
        <v>60</v>
      </c>
      <c r="AE567" s="168" t="s">
        <v>60</v>
      </c>
      <c r="AF567" s="8" t="s">
        <v>1119</v>
      </c>
      <c r="AG567" s="12" t="s">
        <v>100</v>
      </c>
      <c r="AH567" s="12" t="s">
        <v>101</v>
      </c>
      <c r="AI567" s="30" t="s">
        <v>102</v>
      </c>
    </row>
    <row r="568" spans="1:35" ht="15.75" x14ac:dyDescent="0.3">
      <c r="A568" s="7">
        <v>2021</v>
      </c>
      <c r="B568" s="7">
        <v>284</v>
      </c>
      <c r="C568" s="101" t="s">
        <v>35</v>
      </c>
      <c r="D568" s="15" t="s">
        <v>1914</v>
      </c>
      <c r="E568" s="9" t="s">
        <v>1915</v>
      </c>
      <c r="F568" s="8" t="s">
        <v>38</v>
      </c>
      <c r="G568" s="7" t="s">
        <v>39</v>
      </c>
      <c r="H568" s="8" t="s">
        <v>40</v>
      </c>
      <c r="I568" s="9" t="s">
        <v>2511</v>
      </c>
      <c r="J568" s="9" t="s">
        <v>2512</v>
      </c>
      <c r="K568" s="9" t="s">
        <v>2512</v>
      </c>
      <c r="L568" s="9" t="s">
        <v>2513</v>
      </c>
      <c r="M568" s="160">
        <v>1022366372</v>
      </c>
      <c r="N568" s="8" t="s">
        <v>137</v>
      </c>
      <c r="O568" s="10">
        <v>44307</v>
      </c>
      <c r="P568" s="33" t="s">
        <v>321</v>
      </c>
      <c r="Q568" s="10">
        <v>44309</v>
      </c>
      <c r="R568" s="10">
        <v>44461</v>
      </c>
      <c r="S568" s="11" t="s">
        <v>46</v>
      </c>
      <c r="T568" s="11" t="s">
        <v>46</v>
      </c>
      <c r="U568" s="78" t="s">
        <v>46</v>
      </c>
      <c r="V568" s="7" t="s">
        <v>46</v>
      </c>
      <c r="W568" s="33"/>
      <c r="X568" s="7" t="s">
        <v>46</v>
      </c>
      <c r="Y568" s="7" t="s">
        <v>46</v>
      </c>
      <c r="Z568" s="11">
        <v>44461</v>
      </c>
      <c r="AA568" s="16">
        <v>25000000</v>
      </c>
      <c r="AB568" s="17">
        <v>0</v>
      </c>
      <c r="AC568" s="18">
        <f t="shared" si="8"/>
        <v>25000000</v>
      </c>
      <c r="AD568" s="31" t="s">
        <v>48</v>
      </c>
      <c r="AE568" s="245" t="s">
        <v>98</v>
      </c>
      <c r="AF568" s="8" t="s">
        <v>2514</v>
      </c>
      <c r="AG568" s="12" t="s">
        <v>1920</v>
      </c>
      <c r="AH568" s="12" t="s">
        <v>300</v>
      </c>
      <c r="AI568" s="30">
        <v>20215420003383</v>
      </c>
    </row>
    <row r="569" spans="1:35" ht="15.75" x14ac:dyDescent="0.3">
      <c r="A569" s="7">
        <v>2022</v>
      </c>
      <c r="B569" s="7">
        <v>284</v>
      </c>
      <c r="C569" s="101" t="s">
        <v>35</v>
      </c>
      <c r="D569" s="15" t="s">
        <v>91</v>
      </c>
      <c r="E569" s="9" t="s">
        <v>66</v>
      </c>
      <c r="F569" s="8" t="s">
        <v>38</v>
      </c>
      <c r="G569" s="7" t="s">
        <v>39</v>
      </c>
      <c r="H569" s="8" t="s">
        <v>54</v>
      </c>
      <c r="I569" s="9" t="s">
        <v>1115</v>
      </c>
      <c r="J569" s="9" t="s">
        <v>2515</v>
      </c>
      <c r="K569" s="9" t="s">
        <v>1117</v>
      </c>
      <c r="L569" s="9" t="s">
        <v>2516</v>
      </c>
      <c r="M569" s="7">
        <v>79371977</v>
      </c>
      <c r="N569" s="8" t="s">
        <v>170</v>
      </c>
      <c r="O569" s="10">
        <v>44588</v>
      </c>
      <c r="P569" s="101">
        <v>6</v>
      </c>
      <c r="Q569" s="10">
        <v>44595</v>
      </c>
      <c r="R569" s="10">
        <v>44775</v>
      </c>
      <c r="S569" s="11" t="s">
        <v>46</v>
      </c>
      <c r="T569" s="11" t="s">
        <v>46</v>
      </c>
      <c r="U569" s="78" t="s">
        <v>46</v>
      </c>
      <c r="V569" s="7" t="s">
        <v>46</v>
      </c>
      <c r="W569" s="101">
        <v>6</v>
      </c>
      <c r="X569" s="7" t="s">
        <v>46</v>
      </c>
      <c r="Y569" s="7" t="s">
        <v>46</v>
      </c>
      <c r="Z569" s="11">
        <v>44775</v>
      </c>
      <c r="AA569" s="16">
        <v>33000000</v>
      </c>
      <c r="AB569" s="17">
        <v>0</v>
      </c>
      <c r="AC569" s="18">
        <f t="shared" si="8"/>
        <v>33000000</v>
      </c>
      <c r="AD569" s="31" t="s">
        <v>48</v>
      </c>
      <c r="AE569" s="168" t="s">
        <v>98</v>
      </c>
      <c r="AF569" s="8" t="s">
        <v>1119</v>
      </c>
      <c r="AG569" s="12" t="s">
        <v>100</v>
      </c>
      <c r="AH569" s="12" t="s">
        <v>101</v>
      </c>
      <c r="AI569" s="30" t="s">
        <v>102</v>
      </c>
    </row>
    <row r="570" spans="1:35" ht="15.75" x14ac:dyDescent="0.3">
      <c r="A570" s="7">
        <v>2021</v>
      </c>
      <c r="B570" s="7">
        <v>285</v>
      </c>
      <c r="C570" s="101" t="s">
        <v>35</v>
      </c>
      <c r="D570" s="15" t="s">
        <v>1107</v>
      </c>
      <c r="E570" s="9" t="s">
        <v>1108</v>
      </c>
      <c r="F570" s="8" t="s">
        <v>38</v>
      </c>
      <c r="G570" s="7" t="s">
        <v>39</v>
      </c>
      <c r="H570" s="8" t="s">
        <v>40</v>
      </c>
      <c r="I570" s="9" t="s">
        <v>2517</v>
      </c>
      <c r="J570" s="9" t="s">
        <v>2518</v>
      </c>
      <c r="K570" s="9" t="s">
        <v>2518</v>
      </c>
      <c r="L570" s="9" t="s">
        <v>2519</v>
      </c>
      <c r="M570" s="160">
        <v>52727791</v>
      </c>
      <c r="N570" s="8" t="s">
        <v>137</v>
      </c>
      <c r="O570" s="10">
        <v>44309</v>
      </c>
      <c r="P570" s="33" t="s">
        <v>1930</v>
      </c>
      <c r="Q570" s="10">
        <v>44309</v>
      </c>
      <c r="R570" s="10">
        <v>44575</v>
      </c>
      <c r="S570" s="11" t="s">
        <v>46</v>
      </c>
      <c r="T570" s="11" t="s">
        <v>46</v>
      </c>
      <c r="U570" s="78" t="s">
        <v>46</v>
      </c>
      <c r="V570" s="7" t="s">
        <v>2420</v>
      </c>
      <c r="W570" s="33"/>
      <c r="X570" s="7" t="s">
        <v>46</v>
      </c>
      <c r="Y570" s="7" t="s">
        <v>46</v>
      </c>
      <c r="Z570" s="11">
        <v>44575</v>
      </c>
      <c r="AA570" s="16">
        <v>30800000</v>
      </c>
      <c r="AB570" s="17">
        <v>2823333</v>
      </c>
      <c r="AC570" s="18">
        <f t="shared" si="8"/>
        <v>33623333</v>
      </c>
      <c r="AD570" s="31" t="s">
        <v>48</v>
      </c>
      <c r="AE570" s="245" t="s">
        <v>98</v>
      </c>
      <c r="AF570" s="8" t="s">
        <v>2520</v>
      </c>
      <c r="AG570" s="12" t="s">
        <v>1113</v>
      </c>
      <c r="AH570" s="12" t="s">
        <v>1111</v>
      </c>
      <c r="AI570" s="30">
        <v>20215420003383</v>
      </c>
    </row>
    <row r="571" spans="1:35" ht="15.75" x14ac:dyDescent="0.3">
      <c r="A571" s="7">
        <v>2022</v>
      </c>
      <c r="B571" s="7">
        <v>285</v>
      </c>
      <c r="C571" s="101" t="s">
        <v>35</v>
      </c>
      <c r="D571" s="15" t="s">
        <v>91</v>
      </c>
      <c r="E571" s="9" t="s">
        <v>66</v>
      </c>
      <c r="F571" s="8" t="s">
        <v>38</v>
      </c>
      <c r="G571" s="7" t="s">
        <v>39</v>
      </c>
      <c r="H571" s="8" t="s">
        <v>54</v>
      </c>
      <c r="I571" s="9" t="s">
        <v>1115</v>
      </c>
      <c r="J571" s="9" t="s">
        <v>2521</v>
      </c>
      <c r="K571" s="9" t="s">
        <v>1117</v>
      </c>
      <c r="L571" s="9" t="s">
        <v>2522</v>
      </c>
      <c r="M571" s="7">
        <v>19365869</v>
      </c>
      <c r="N571" s="8" t="s">
        <v>170</v>
      </c>
      <c r="O571" s="10">
        <v>44588</v>
      </c>
      <c r="P571" s="101">
        <v>6</v>
      </c>
      <c r="Q571" s="10">
        <v>44596</v>
      </c>
      <c r="R571" s="10">
        <v>44776</v>
      </c>
      <c r="S571" s="11" t="s">
        <v>46</v>
      </c>
      <c r="T571" s="11" t="s">
        <v>46</v>
      </c>
      <c r="U571" s="78" t="s">
        <v>46</v>
      </c>
      <c r="V571" s="7" t="s">
        <v>46</v>
      </c>
      <c r="W571" s="101">
        <v>6</v>
      </c>
      <c r="X571" s="7" t="s">
        <v>46</v>
      </c>
      <c r="Y571" s="7" t="s">
        <v>46</v>
      </c>
      <c r="Z571" s="11">
        <v>44776</v>
      </c>
      <c r="AA571" s="16">
        <v>33000000</v>
      </c>
      <c r="AB571" s="17">
        <v>0</v>
      </c>
      <c r="AC571" s="18">
        <f t="shared" si="8"/>
        <v>33000000</v>
      </c>
      <c r="AD571" s="31" t="s">
        <v>48</v>
      </c>
      <c r="AE571" s="168" t="s">
        <v>98</v>
      </c>
      <c r="AF571" s="8" t="s">
        <v>1119</v>
      </c>
      <c r="AG571" s="12" t="s">
        <v>100</v>
      </c>
      <c r="AH571" s="12" t="s">
        <v>101</v>
      </c>
      <c r="AI571" s="30" t="s">
        <v>102</v>
      </c>
    </row>
    <row r="572" spans="1:35" ht="15.75" x14ac:dyDescent="0.3">
      <c r="A572" s="7">
        <v>2021</v>
      </c>
      <c r="B572" s="7">
        <v>286</v>
      </c>
      <c r="C572" s="101" t="s">
        <v>35</v>
      </c>
      <c r="D572" s="15" t="s">
        <v>403</v>
      </c>
      <c r="E572" s="9" t="s">
        <v>404</v>
      </c>
      <c r="F572" s="8" t="s">
        <v>38</v>
      </c>
      <c r="G572" s="7" t="s">
        <v>39</v>
      </c>
      <c r="H572" s="8" t="s">
        <v>40</v>
      </c>
      <c r="I572" s="9" t="s">
        <v>1855</v>
      </c>
      <c r="J572" s="9" t="s">
        <v>2523</v>
      </c>
      <c r="K572" s="9" t="s">
        <v>2523</v>
      </c>
      <c r="L572" s="9" t="s">
        <v>2524</v>
      </c>
      <c r="M572" s="160">
        <v>1064710759</v>
      </c>
      <c r="N572" s="8" t="s">
        <v>137</v>
      </c>
      <c r="O572" s="10">
        <v>44309</v>
      </c>
      <c r="P572" s="33" t="s">
        <v>321</v>
      </c>
      <c r="Q572" s="10">
        <v>44312</v>
      </c>
      <c r="R572" s="10">
        <v>44464</v>
      </c>
      <c r="S572" s="11">
        <v>44322</v>
      </c>
      <c r="T572" s="11" t="s">
        <v>2383</v>
      </c>
      <c r="U572" s="78">
        <v>1024460834</v>
      </c>
      <c r="V572" s="7" t="s">
        <v>46</v>
      </c>
      <c r="W572" s="33"/>
      <c r="X572" s="7" t="s">
        <v>46</v>
      </c>
      <c r="Y572" s="7" t="s">
        <v>46</v>
      </c>
      <c r="Z572" s="11">
        <v>44464</v>
      </c>
      <c r="AA572" s="16">
        <v>22500000</v>
      </c>
      <c r="AB572" s="17">
        <v>0</v>
      </c>
      <c r="AC572" s="18">
        <f t="shared" si="8"/>
        <v>22500000</v>
      </c>
      <c r="AD572" s="31" t="s">
        <v>48</v>
      </c>
      <c r="AE572" s="245" t="s">
        <v>87</v>
      </c>
      <c r="AF572" s="8" t="s">
        <v>2525</v>
      </c>
      <c r="AG572" s="12" t="s">
        <v>390</v>
      </c>
      <c r="AH572" s="12" t="s">
        <v>407</v>
      </c>
      <c r="AI572" s="30">
        <v>20215420003383</v>
      </c>
    </row>
    <row r="573" spans="1:35" ht="15.75" x14ac:dyDescent="0.3">
      <c r="A573" s="7">
        <v>2022</v>
      </c>
      <c r="B573" s="7">
        <v>286</v>
      </c>
      <c r="C573" s="101" t="s">
        <v>35</v>
      </c>
      <c r="D573" s="15" t="s">
        <v>91</v>
      </c>
      <c r="E573" s="9" t="s">
        <v>66</v>
      </c>
      <c r="F573" s="8" t="s">
        <v>38</v>
      </c>
      <c r="G573" s="7" t="s">
        <v>39</v>
      </c>
      <c r="H573" s="8" t="s">
        <v>54</v>
      </c>
      <c r="I573" s="9" t="s">
        <v>1115</v>
      </c>
      <c r="J573" s="9" t="s">
        <v>2526</v>
      </c>
      <c r="K573" s="9" t="s">
        <v>1117</v>
      </c>
      <c r="L573" s="9" t="s">
        <v>2527</v>
      </c>
      <c r="M573" s="7">
        <v>52422875</v>
      </c>
      <c r="N573" s="8" t="s">
        <v>170</v>
      </c>
      <c r="O573" s="10">
        <v>44588</v>
      </c>
      <c r="P573" s="101">
        <v>6</v>
      </c>
      <c r="Q573" s="10">
        <v>44595</v>
      </c>
      <c r="R573" s="10">
        <v>44775</v>
      </c>
      <c r="S573" s="11">
        <v>44652</v>
      </c>
      <c r="T573" s="11" t="s">
        <v>2528</v>
      </c>
      <c r="U573" s="78">
        <v>1032456151</v>
      </c>
      <c r="V573" s="7" t="s">
        <v>46</v>
      </c>
      <c r="W573" s="101">
        <v>6</v>
      </c>
      <c r="X573" s="7" t="s">
        <v>46</v>
      </c>
      <c r="Y573" s="7" t="s">
        <v>46</v>
      </c>
      <c r="Z573" s="11">
        <v>44775</v>
      </c>
      <c r="AA573" s="16">
        <v>33000000</v>
      </c>
      <c r="AB573" s="17">
        <v>0</v>
      </c>
      <c r="AC573" s="18">
        <f t="shared" si="8"/>
        <v>33000000</v>
      </c>
      <c r="AD573" s="31" t="s">
        <v>48</v>
      </c>
      <c r="AE573" s="168" t="s">
        <v>87</v>
      </c>
      <c r="AF573" s="8" t="s">
        <v>2247</v>
      </c>
      <c r="AG573" s="12" t="s">
        <v>100</v>
      </c>
      <c r="AH573" s="12" t="s">
        <v>1392</v>
      </c>
      <c r="AI573" s="30">
        <v>20235400002353</v>
      </c>
    </row>
    <row r="574" spans="1:35" ht="15.75" x14ac:dyDescent="0.3">
      <c r="A574" s="7">
        <v>2021</v>
      </c>
      <c r="B574" s="7">
        <v>287</v>
      </c>
      <c r="C574" s="101" t="s">
        <v>35</v>
      </c>
      <c r="D574" s="15" t="s">
        <v>403</v>
      </c>
      <c r="E574" s="9" t="s">
        <v>404</v>
      </c>
      <c r="F574" s="8" t="s">
        <v>38</v>
      </c>
      <c r="G574" s="7" t="s">
        <v>39</v>
      </c>
      <c r="H574" s="8" t="s">
        <v>40</v>
      </c>
      <c r="I574" s="9" t="s">
        <v>1501</v>
      </c>
      <c r="J574" s="9" t="s">
        <v>2529</v>
      </c>
      <c r="K574" s="9" t="s">
        <v>2530</v>
      </c>
      <c r="L574" s="9" t="s">
        <v>2531</v>
      </c>
      <c r="M574" s="160">
        <v>1031143925</v>
      </c>
      <c r="N574" s="8" t="s">
        <v>70</v>
      </c>
      <c r="O574" s="10">
        <v>44312</v>
      </c>
      <c r="P574" s="33" t="s">
        <v>321</v>
      </c>
      <c r="Q574" s="10">
        <v>44320</v>
      </c>
      <c r="R574" s="10">
        <v>44472</v>
      </c>
      <c r="S574" s="11" t="s">
        <v>46</v>
      </c>
      <c r="T574" s="11" t="s">
        <v>46</v>
      </c>
      <c r="U574" s="78" t="s">
        <v>46</v>
      </c>
      <c r="V574" s="7" t="s">
        <v>46</v>
      </c>
      <c r="W574" s="33"/>
      <c r="X574" s="7" t="s">
        <v>46</v>
      </c>
      <c r="Y574" s="7" t="s">
        <v>46</v>
      </c>
      <c r="Z574" s="11">
        <v>44472</v>
      </c>
      <c r="AA574" s="16">
        <v>22500000</v>
      </c>
      <c r="AB574" s="17">
        <v>0</v>
      </c>
      <c r="AC574" s="18">
        <f t="shared" si="8"/>
        <v>22500000</v>
      </c>
      <c r="AD574" s="31" t="s">
        <v>48</v>
      </c>
      <c r="AE574" s="245" t="s">
        <v>98</v>
      </c>
      <c r="AF574" s="8" t="s">
        <v>2532</v>
      </c>
      <c r="AG574" s="12" t="s">
        <v>390</v>
      </c>
      <c r="AH574" s="12" t="s">
        <v>407</v>
      </c>
      <c r="AI574" s="30">
        <v>20215420003623</v>
      </c>
    </row>
    <row r="575" spans="1:35" ht="15.75" x14ac:dyDescent="0.3">
      <c r="A575" s="7">
        <v>2022</v>
      </c>
      <c r="B575" s="7">
        <v>287</v>
      </c>
      <c r="C575" s="101" t="s">
        <v>35</v>
      </c>
      <c r="D575" s="15" t="s">
        <v>91</v>
      </c>
      <c r="E575" s="9" t="s">
        <v>66</v>
      </c>
      <c r="F575" s="8" t="s">
        <v>38</v>
      </c>
      <c r="G575" s="7" t="s">
        <v>39</v>
      </c>
      <c r="H575" s="8" t="s">
        <v>54</v>
      </c>
      <c r="I575" s="9" t="s">
        <v>2243</v>
      </c>
      <c r="J575" s="9" t="s">
        <v>2533</v>
      </c>
      <c r="K575" s="9" t="s">
        <v>2245</v>
      </c>
      <c r="L575" s="9" t="s">
        <v>2534</v>
      </c>
      <c r="M575" s="7">
        <v>80114740</v>
      </c>
      <c r="N575" s="8" t="s">
        <v>170</v>
      </c>
      <c r="O575" s="10">
        <v>44594</v>
      </c>
      <c r="P575" s="101">
        <v>6</v>
      </c>
      <c r="Q575" s="10">
        <v>44597</v>
      </c>
      <c r="R575" s="10">
        <v>44777</v>
      </c>
      <c r="S575" s="11" t="s">
        <v>46</v>
      </c>
      <c r="T575" s="11" t="s">
        <v>46</v>
      </c>
      <c r="U575" s="78" t="s">
        <v>46</v>
      </c>
      <c r="V575" s="7" t="s">
        <v>46</v>
      </c>
      <c r="W575" s="101">
        <v>6</v>
      </c>
      <c r="X575" s="7" t="s">
        <v>46</v>
      </c>
      <c r="Y575" s="7" t="s">
        <v>46</v>
      </c>
      <c r="Z575" s="11">
        <v>44777</v>
      </c>
      <c r="AA575" s="16">
        <v>19260000</v>
      </c>
      <c r="AB575" s="17">
        <v>0</v>
      </c>
      <c r="AC575" s="18">
        <f t="shared" si="8"/>
        <v>19260000</v>
      </c>
      <c r="AD575" s="196" t="s">
        <v>60</v>
      </c>
      <c r="AE575" s="168" t="s">
        <v>60</v>
      </c>
      <c r="AF575" s="8" t="s">
        <v>2333</v>
      </c>
      <c r="AG575" s="12" t="s">
        <v>277</v>
      </c>
      <c r="AH575" s="12" t="s">
        <v>483</v>
      </c>
      <c r="AI575" s="30" t="s">
        <v>484</v>
      </c>
    </row>
    <row r="576" spans="1:35" ht="15.75" x14ac:dyDescent="0.3">
      <c r="A576" s="7">
        <v>2021</v>
      </c>
      <c r="B576" s="7">
        <v>288</v>
      </c>
      <c r="C576" s="101" t="s">
        <v>1134</v>
      </c>
      <c r="D576" s="15" t="s">
        <v>2535</v>
      </c>
      <c r="E576" s="9" t="s">
        <v>2536</v>
      </c>
      <c r="F576" s="8" t="s">
        <v>2537</v>
      </c>
      <c r="G576" s="7" t="s">
        <v>39</v>
      </c>
      <c r="H576" s="8" t="s">
        <v>2538</v>
      </c>
      <c r="I576" s="9" t="s">
        <v>2539</v>
      </c>
      <c r="J576" s="9" t="s">
        <v>2540</v>
      </c>
      <c r="K576" s="9" t="s">
        <v>2541</v>
      </c>
      <c r="L576" s="9" t="s">
        <v>2542</v>
      </c>
      <c r="M576" s="160" t="s">
        <v>2543</v>
      </c>
      <c r="N576" s="8" t="s">
        <v>44</v>
      </c>
      <c r="O576" s="10">
        <v>44312</v>
      </c>
      <c r="P576" s="33" t="s">
        <v>1930</v>
      </c>
      <c r="Q576" s="10">
        <v>44316</v>
      </c>
      <c r="R576" s="10">
        <v>44657</v>
      </c>
      <c r="S576" s="11" t="s">
        <v>46</v>
      </c>
      <c r="T576" s="11" t="s">
        <v>46</v>
      </c>
      <c r="U576" s="78" t="s">
        <v>46</v>
      </c>
      <c r="V576" s="7" t="s">
        <v>2544</v>
      </c>
      <c r="W576" s="33"/>
      <c r="X576" s="7" t="s">
        <v>46</v>
      </c>
      <c r="Y576" s="7" t="s">
        <v>46</v>
      </c>
      <c r="Z576" s="11">
        <v>44667</v>
      </c>
      <c r="AA576" s="16">
        <v>529647080</v>
      </c>
      <c r="AB576" s="17">
        <v>235622107</v>
      </c>
      <c r="AC576" s="18">
        <f t="shared" si="8"/>
        <v>765269187</v>
      </c>
      <c r="AD576" s="31" t="s">
        <v>48</v>
      </c>
      <c r="AE576" s="245" t="s">
        <v>98</v>
      </c>
      <c r="AF576" s="8" t="s">
        <v>2545</v>
      </c>
      <c r="AG576" s="12" t="s">
        <v>601</v>
      </c>
      <c r="AH576" s="12" t="s">
        <v>599</v>
      </c>
      <c r="AI576" s="30">
        <v>20225420002993</v>
      </c>
    </row>
    <row r="577" spans="1:35" ht="15.75" x14ac:dyDescent="0.3">
      <c r="A577" s="7">
        <v>2022</v>
      </c>
      <c r="B577" s="7">
        <v>288</v>
      </c>
      <c r="C577" s="101" t="s">
        <v>35</v>
      </c>
      <c r="D577" s="15" t="s">
        <v>293</v>
      </c>
      <c r="E577" s="9" t="s">
        <v>294</v>
      </c>
      <c r="F577" s="8" t="s">
        <v>38</v>
      </c>
      <c r="G577" s="7" t="s">
        <v>39</v>
      </c>
      <c r="H577" s="8" t="s">
        <v>54</v>
      </c>
      <c r="I577" s="9" t="s">
        <v>2329</v>
      </c>
      <c r="J577" s="9" t="s">
        <v>2546</v>
      </c>
      <c r="K577" s="9" t="s">
        <v>2331</v>
      </c>
      <c r="L577" s="9" t="s">
        <v>2547</v>
      </c>
      <c r="M577" s="7">
        <v>1013623002</v>
      </c>
      <c r="N577" s="8" t="s">
        <v>170</v>
      </c>
      <c r="O577" s="10">
        <v>44589</v>
      </c>
      <c r="P577" s="101">
        <v>8</v>
      </c>
      <c r="Q577" s="10">
        <v>44596</v>
      </c>
      <c r="R577" s="10">
        <v>44837</v>
      </c>
      <c r="S577" s="11" t="s">
        <v>46</v>
      </c>
      <c r="T577" s="11" t="s">
        <v>46</v>
      </c>
      <c r="U577" s="78" t="s">
        <v>46</v>
      </c>
      <c r="V577" s="7" t="s">
        <v>46</v>
      </c>
      <c r="W577" s="101">
        <v>8</v>
      </c>
      <c r="X577" s="7" t="s">
        <v>46</v>
      </c>
      <c r="Y577" s="7" t="s">
        <v>46</v>
      </c>
      <c r="Z577" s="11">
        <v>44837</v>
      </c>
      <c r="AA577" s="16">
        <v>19200000</v>
      </c>
      <c r="AB577" s="17">
        <v>0</v>
      </c>
      <c r="AC577" s="18">
        <f t="shared" si="8"/>
        <v>19200000</v>
      </c>
      <c r="AD577" s="31" t="s">
        <v>48</v>
      </c>
      <c r="AE577" s="168" t="s">
        <v>48</v>
      </c>
      <c r="AF577" s="8" t="s">
        <v>99</v>
      </c>
      <c r="AG577" s="12" t="s">
        <v>302</v>
      </c>
      <c r="AH577" s="12" t="s">
        <v>303</v>
      </c>
      <c r="AI577" s="30" t="s">
        <v>304</v>
      </c>
    </row>
    <row r="578" spans="1:35" ht="15.75" x14ac:dyDescent="0.3">
      <c r="A578" s="7">
        <v>2021</v>
      </c>
      <c r="B578" s="7">
        <v>289</v>
      </c>
      <c r="C578" s="101" t="s">
        <v>35</v>
      </c>
      <c r="D578" s="15" t="s">
        <v>392</v>
      </c>
      <c r="E578" s="9" t="s">
        <v>393</v>
      </c>
      <c r="F578" s="8" t="s">
        <v>38</v>
      </c>
      <c r="G578" s="7" t="s">
        <v>39</v>
      </c>
      <c r="H578" s="8" t="s">
        <v>40</v>
      </c>
      <c r="I578" s="9" t="s">
        <v>2548</v>
      </c>
      <c r="J578" s="9" t="s">
        <v>2549</v>
      </c>
      <c r="K578" s="9" t="s">
        <v>2549</v>
      </c>
      <c r="L578" s="9" t="s">
        <v>2550</v>
      </c>
      <c r="M578" s="160">
        <v>1010222522</v>
      </c>
      <c r="N578" s="8" t="s">
        <v>1907</v>
      </c>
      <c r="O578" s="10">
        <v>44313</v>
      </c>
      <c r="P578" s="33" t="s">
        <v>321</v>
      </c>
      <c r="Q578" s="10">
        <v>44319</v>
      </c>
      <c r="R578" s="10">
        <v>44471</v>
      </c>
      <c r="S578" s="11" t="s">
        <v>46</v>
      </c>
      <c r="T578" s="11" t="s">
        <v>46</v>
      </c>
      <c r="U578" s="78" t="s">
        <v>46</v>
      </c>
      <c r="V578" s="7" t="s">
        <v>46</v>
      </c>
      <c r="W578" s="33"/>
      <c r="X578" s="7" t="s">
        <v>46</v>
      </c>
      <c r="Y578" s="7" t="s">
        <v>46</v>
      </c>
      <c r="Z578" s="11">
        <v>44471</v>
      </c>
      <c r="AA578" s="16">
        <v>12000000</v>
      </c>
      <c r="AB578" s="17">
        <v>0</v>
      </c>
      <c r="AC578" s="18">
        <f t="shared" ref="AC578:AC641" si="9">+AA578+AB578</f>
        <v>12000000</v>
      </c>
      <c r="AD578" s="31" t="s">
        <v>48</v>
      </c>
      <c r="AE578" s="245" t="s">
        <v>98</v>
      </c>
      <c r="AF578" s="8" t="s">
        <v>2551</v>
      </c>
      <c r="AG578" s="12" t="s">
        <v>365</v>
      </c>
      <c r="AH578" s="12" t="s">
        <v>675</v>
      </c>
      <c r="AI578" s="30">
        <v>20215420003353</v>
      </c>
    </row>
    <row r="579" spans="1:35" ht="15.75" x14ac:dyDescent="0.3">
      <c r="A579" s="7">
        <v>2022</v>
      </c>
      <c r="B579" s="7">
        <v>289</v>
      </c>
      <c r="C579" s="101" t="s">
        <v>35</v>
      </c>
      <c r="D579" s="15" t="s">
        <v>91</v>
      </c>
      <c r="E579" s="9" t="s">
        <v>66</v>
      </c>
      <c r="F579" s="8" t="s">
        <v>38</v>
      </c>
      <c r="G579" s="7" t="s">
        <v>39</v>
      </c>
      <c r="H579" s="8" t="s">
        <v>54</v>
      </c>
      <c r="I579" s="9" t="s">
        <v>92</v>
      </c>
      <c r="J579" s="9" t="s">
        <v>2552</v>
      </c>
      <c r="K579" s="9" t="s">
        <v>94</v>
      </c>
      <c r="L579" s="9" t="s">
        <v>2553</v>
      </c>
      <c r="M579" s="7">
        <v>1152693746</v>
      </c>
      <c r="N579" s="8" t="s">
        <v>170</v>
      </c>
      <c r="O579" s="10">
        <v>44589</v>
      </c>
      <c r="P579" s="101">
        <v>8</v>
      </c>
      <c r="Q579" s="10">
        <v>44595</v>
      </c>
      <c r="R579" s="10">
        <v>44836</v>
      </c>
      <c r="S579" s="11" t="s">
        <v>46</v>
      </c>
      <c r="T579" s="11" t="s">
        <v>46</v>
      </c>
      <c r="U579" s="78" t="s">
        <v>46</v>
      </c>
      <c r="V579" s="7" t="s">
        <v>46</v>
      </c>
      <c r="W579" s="101">
        <v>8</v>
      </c>
      <c r="X579" s="7" t="s">
        <v>46</v>
      </c>
      <c r="Y579" s="7" t="s">
        <v>46</v>
      </c>
      <c r="Z579" s="11">
        <v>44836</v>
      </c>
      <c r="AA579" s="16">
        <v>44000000</v>
      </c>
      <c r="AB579" s="17">
        <v>0</v>
      </c>
      <c r="AC579" s="18">
        <f t="shared" si="9"/>
        <v>44000000</v>
      </c>
      <c r="AD579" s="196" t="s">
        <v>60</v>
      </c>
      <c r="AE579" s="168" t="s">
        <v>60</v>
      </c>
      <c r="AF579" s="8" t="s">
        <v>2160</v>
      </c>
      <c r="AG579" s="12" t="s">
        <v>100</v>
      </c>
      <c r="AH579" s="12" t="s">
        <v>147</v>
      </c>
      <c r="AI579" s="30" t="s">
        <v>649</v>
      </c>
    </row>
    <row r="580" spans="1:35" ht="15.75" x14ac:dyDescent="0.3">
      <c r="A580" s="7">
        <v>2021</v>
      </c>
      <c r="B580" s="7">
        <v>290</v>
      </c>
      <c r="C580" s="101" t="s">
        <v>35</v>
      </c>
      <c r="D580" s="15" t="s">
        <v>1688</v>
      </c>
      <c r="E580" s="9" t="s">
        <v>1689</v>
      </c>
      <c r="F580" s="8" t="s">
        <v>38</v>
      </c>
      <c r="G580" s="7" t="s">
        <v>39</v>
      </c>
      <c r="H580" s="8" t="s">
        <v>40</v>
      </c>
      <c r="I580" s="9" t="s">
        <v>1709</v>
      </c>
      <c r="J580" s="9" t="s">
        <v>2554</v>
      </c>
      <c r="K580" s="9" t="s">
        <v>2554</v>
      </c>
      <c r="L580" s="9" t="s">
        <v>2555</v>
      </c>
      <c r="M580" s="160">
        <v>1000833323</v>
      </c>
      <c r="N580" s="8" t="s">
        <v>59</v>
      </c>
      <c r="O580" s="10">
        <v>44313</v>
      </c>
      <c r="P580" s="33" t="s">
        <v>321</v>
      </c>
      <c r="Q580" s="10">
        <v>44315</v>
      </c>
      <c r="R580" s="10">
        <v>44467</v>
      </c>
      <c r="S580" s="11" t="s">
        <v>46</v>
      </c>
      <c r="T580" s="11" t="s">
        <v>46</v>
      </c>
      <c r="U580" s="78" t="s">
        <v>46</v>
      </c>
      <c r="V580" s="7" t="s">
        <v>46</v>
      </c>
      <c r="W580" s="33"/>
      <c r="X580" s="7" t="s">
        <v>46</v>
      </c>
      <c r="Y580" s="7" t="s">
        <v>46</v>
      </c>
      <c r="Z580" s="11">
        <v>44467</v>
      </c>
      <c r="AA580" s="16">
        <v>9000000</v>
      </c>
      <c r="AB580" s="17">
        <v>0</v>
      </c>
      <c r="AC580" s="18">
        <f t="shared" si="9"/>
        <v>9000000</v>
      </c>
      <c r="AD580" s="31" t="s">
        <v>48</v>
      </c>
      <c r="AE580" s="245" t="s">
        <v>98</v>
      </c>
      <c r="AF580" s="8" t="s">
        <v>2556</v>
      </c>
      <c r="AG580" s="12" t="s">
        <v>62</v>
      </c>
      <c r="AH580" s="12" t="s">
        <v>1082</v>
      </c>
      <c r="AI580" s="30">
        <v>20215420003353</v>
      </c>
    </row>
    <row r="581" spans="1:35" ht="15.75" x14ac:dyDescent="0.3">
      <c r="A581" s="7">
        <v>2022</v>
      </c>
      <c r="B581" s="7">
        <v>290</v>
      </c>
      <c r="C581" s="101" t="s">
        <v>35</v>
      </c>
      <c r="D581" s="15" t="s">
        <v>1741</v>
      </c>
      <c r="E581" s="9" t="s">
        <v>1742</v>
      </c>
      <c r="F581" s="8" t="s">
        <v>38</v>
      </c>
      <c r="G581" s="7" t="s">
        <v>39</v>
      </c>
      <c r="H581" s="8" t="s">
        <v>54</v>
      </c>
      <c r="I581" s="9" t="s">
        <v>2154</v>
      </c>
      <c r="J581" s="9" t="s">
        <v>2557</v>
      </c>
      <c r="K581" s="9" t="s">
        <v>2156</v>
      </c>
      <c r="L581" s="9" t="s">
        <v>2470</v>
      </c>
      <c r="M581" s="7">
        <v>1023881891</v>
      </c>
      <c r="N581" s="8" t="s">
        <v>299</v>
      </c>
      <c r="O581" s="10">
        <v>44594</v>
      </c>
      <c r="P581" s="101">
        <v>6</v>
      </c>
      <c r="Q581" s="10">
        <v>44597</v>
      </c>
      <c r="R581" s="10">
        <v>44777</v>
      </c>
      <c r="S581" s="11" t="s">
        <v>46</v>
      </c>
      <c r="T581" s="11" t="s">
        <v>46</v>
      </c>
      <c r="U581" s="78" t="s">
        <v>46</v>
      </c>
      <c r="V581" s="7" t="s">
        <v>46</v>
      </c>
      <c r="W581" s="101">
        <v>6</v>
      </c>
      <c r="X581" s="7" t="s">
        <v>46</v>
      </c>
      <c r="Y581" s="7" t="s">
        <v>46</v>
      </c>
      <c r="Z581" s="11">
        <v>44777</v>
      </c>
      <c r="AA581" s="16">
        <v>27084000</v>
      </c>
      <c r="AB581" s="17">
        <v>0</v>
      </c>
      <c r="AC581" s="18">
        <f t="shared" si="9"/>
        <v>27084000</v>
      </c>
      <c r="AD581" s="196" t="s">
        <v>60</v>
      </c>
      <c r="AE581" s="168" t="s">
        <v>60</v>
      </c>
      <c r="AF581" s="8" t="s">
        <v>2124</v>
      </c>
      <c r="AG581" s="12" t="s">
        <v>1113</v>
      </c>
      <c r="AH581" s="12" t="s">
        <v>1746</v>
      </c>
      <c r="AI581" s="30" t="s">
        <v>2558</v>
      </c>
    </row>
    <row r="582" spans="1:35" ht="15.75" x14ac:dyDescent="0.3">
      <c r="A582" s="7">
        <v>2021</v>
      </c>
      <c r="B582" s="7">
        <v>291</v>
      </c>
      <c r="C582" s="101" t="s">
        <v>35</v>
      </c>
      <c r="D582" s="15" t="s">
        <v>410</v>
      </c>
      <c r="E582" s="9" t="s">
        <v>411</v>
      </c>
      <c r="F582" s="8" t="s">
        <v>38</v>
      </c>
      <c r="G582" s="7" t="s">
        <v>39</v>
      </c>
      <c r="H582" s="8" t="s">
        <v>40</v>
      </c>
      <c r="I582" s="9" t="s">
        <v>2150</v>
      </c>
      <c r="J582" s="9" t="s">
        <v>2559</v>
      </c>
      <c r="K582" s="9" t="s">
        <v>2559</v>
      </c>
      <c r="L582" s="9" t="s">
        <v>1958</v>
      </c>
      <c r="M582" s="239">
        <v>51723531</v>
      </c>
      <c r="N582" s="8" t="s">
        <v>1907</v>
      </c>
      <c r="O582" s="10">
        <v>44314</v>
      </c>
      <c r="P582" s="33" t="s">
        <v>321</v>
      </c>
      <c r="Q582" s="10">
        <v>44328</v>
      </c>
      <c r="R582" s="10">
        <v>44480</v>
      </c>
      <c r="S582" s="11" t="s">
        <v>46</v>
      </c>
      <c r="T582" s="11" t="s">
        <v>46</v>
      </c>
      <c r="U582" s="78" t="s">
        <v>46</v>
      </c>
      <c r="V582" s="7" t="s">
        <v>46</v>
      </c>
      <c r="W582" s="33"/>
      <c r="X582" s="7" t="s">
        <v>46</v>
      </c>
      <c r="Y582" s="7" t="s">
        <v>46</v>
      </c>
      <c r="Z582" s="11">
        <v>44480</v>
      </c>
      <c r="AA582" s="16">
        <v>21805000</v>
      </c>
      <c r="AB582" s="17">
        <v>0</v>
      </c>
      <c r="AC582" s="18">
        <f t="shared" si="9"/>
        <v>21805000</v>
      </c>
      <c r="AD582" s="31" t="s">
        <v>48</v>
      </c>
      <c r="AE582" s="245" t="s">
        <v>98</v>
      </c>
      <c r="AF582" s="8" t="s">
        <v>2560</v>
      </c>
      <c r="AG582" s="12" t="s">
        <v>266</v>
      </c>
      <c r="AH582" s="12" t="s">
        <v>861</v>
      </c>
      <c r="AI582" s="30">
        <v>20215420003383</v>
      </c>
    </row>
    <row r="583" spans="1:35" ht="15.75" x14ac:dyDescent="0.3">
      <c r="A583" s="7">
        <v>2022</v>
      </c>
      <c r="B583" s="7">
        <v>291</v>
      </c>
      <c r="C583" s="101" t="s">
        <v>35</v>
      </c>
      <c r="D583" s="15" t="s">
        <v>91</v>
      </c>
      <c r="E583" s="9" t="s">
        <v>66</v>
      </c>
      <c r="F583" s="8" t="s">
        <v>38</v>
      </c>
      <c r="G583" s="7" t="s">
        <v>39</v>
      </c>
      <c r="H583" s="8" t="s">
        <v>54</v>
      </c>
      <c r="I583" s="9" t="s">
        <v>2118</v>
      </c>
      <c r="J583" s="9" t="s">
        <v>2561</v>
      </c>
      <c r="K583" s="9" t="s">
        <v>2120</v>
      </c>
      <c r="L583" s="9" t="s">
        <v>737</v>
      </c>
      <c r="M583" s="7">
        <v>1001280936</v>
      </c>
      <c r="N583" s="8" t="s">
        <v>59</v>
      </c>
      <c r="O583" s="10">
        <v>44589</v>
      </c>
      <c r="P583" s="101">
        <v>8</v>
      </c>
      <c r="Q583" s="10">
        <v>44593</v>
      </c>
      <c r="R583" s="10">
        <v>44834</v>
      </c>
      <c r="S583" s="11">
        <v>44764</v>
      </c>
      <c r="T583" s="11" t="s">
        <v>2562</v>
      </c>
      <c r="U583" s="78">
        <v>1024562155</v>
      </c>
      <c r="V583" s="7" t="s">
        <v>2122</v>
      </c>
      <c r="W583" s="101" t="s">
        <v>2123</v>
      </c>
      <c r="X583" s="7"/>
      <c r="Y583" s="7"/>
      <c r="Z583" s="11">
        <v>44946</v>
      </c>
      <c r="AA583" s="16">
        <v>19200000</v>
      </c>
      <c r="AB583" s="17">
        <f>7200000+1600000</f>
        <v>8800000</v>
      </c>
      <c r="AC583" s="18">
        <f t="shared" si="9"/>
        <v>28000000</v>
      </c>
      <c r="AD583" s="31" t="s">
        <v>48</v>
      </c>
      <c r="AE583" s="168" t="s">
        <v>98</v>
      </c>
      <c r="AF583" s="8" t="s">
        <v>2563</v>
      </c>
      <c r="AG583" s="12" t="s">
        <v>356</v>
      </c>
      <c r="AH583" s="12" t="s">
        <v>2125</v>
      </c>
      <c r="AI583" s="30" t="s">
        <v>2126</v>
      </c>
    </row>
    <row r="584" spans="1:35" ht="15.75" x14ac:dyDescent="0.3">
      <c r="A584" s="7">
        <v>2021</v>
      </c>
      <c r="B584" s="7">
        <v>292</v>
      </c>
      <c r="C584" s="101" t="s">
        <v>35</v>
      </c>
      <c r="D584" s="15" t="s">
        <v>65</v>
      </c>
      <c r="E584" s="9" t="s">
        <v>66</v>
      </c>
      <c r="F584" s="8" t="s">
        <v>38</v>
      </c>
      <c r="G584" s="7" t="s">
        <v>39</v>
      </c>
      <c r="H584" s="8" t="s">
        <v>40</v>
      </c>
      <c r="I584" s="9" t="s">
        <v>1415</v>
      </c>
      <c r="J584" s="9" t="s">
        <v>2564</v>
      </c>
      <c r="K584" s="9" t="s">
        <v>2564</v>
      </c>
      <c r="L584" s="9" t="s">
        <v>761</v>
      </c>
      <c r="M584" s="239">
        <v>32643042</v>
      </c>
      <c r="N584" s="8" t="s">
        <v>118</v>
      </c>
      <c r="O584" s="10">
        <v>44314</v>
      </c>
      <c r="P584" s="33" t="s">
        <v>321</v>
      </c>
      <c r="Q584" s="10">
        <v>44322</v>
      </c>
      <c r="R584" s="10">
        <v>44474</v>
      </c>
      <c r="S584" s="11" t="s">
        <v>46</v>
      </c>
      <c r="T584" s="11" t="s">
        <v>46</v>
      </c>
      <c r="U584" s="78" t="s">
        <v>46</v>
      </c>
      <c r="V584" s="7" t="s">
        <v>46</v>
      </c>
      <c r="W584" s="33"/>
      <c r="X584" s="7" t="s">
        <v>46</v>
      </c>
      <c r="Y584" s="7" t="s">
        <v>46</v>
      </c>
      <c r="Z584" s="11">
        <v>44474</v>
      </c>
      <c r="AA584" s="16">
        <v>12000000</v>
      </c>
      <c r="AB584" s="17">
        <v>0</v>
      </c>
      <c r="AC584" s="18">
        <f t="shared" si="9"/>
        <v>12000000</v>
      </c>
      <c r="AD584" s="31" t="s">
        <v>48</v>
      </c>
      <c r="AE584" s="245" t="s">
        <v>98</v>
      </c>
      <c r="AF584" s="8" t="s">
        <v>2565</v>
      </c>
      <c r="AG584" s="12" t="s">
        <v>803</v>
      </c>
      <c r="AH584" s="12" t="s">
        <v>1289</v>
      </c>
      <c r="AI584" s="30">
        <v>20215420003623</v>
      </c>
    </row>
    <row r="585" spans="1:35" ht="15.75" x14ac:dyDescent="0.3">
      <c r="A585" s="7">
        <v>2022</v>
      </c>
      <c r="B585" s="7">
        <v>292</v>
      </c>
      <c r="C585" s="101" t="s">
        <v>35</v>
      </c>
      <c r="D585" s="15" t="s">
        <v>1741</v>
      </c>
      <c r="E585" s="9" t="s">
        <v>1742</v>
      </c>
      <c r="F585" s="8" t="s">
        <v>38</v>
      </c>
      <c r="G585" s="7" t="s">
        <v>39</v>
      </c>
      <c r="H585" s="8" t="s">
        <v>54</v>
      </c>
      <c r="I585" s="9" t="s">
        <v>2566</v>
      </c>
      <c r="J585" s="9" t="s">
        <v>2567</v>
      </c>
      <c r="K585" s="9" t="s">
        <v>2568</v>
      </c>
      <c r="L585" s="9" t="s">
        <v>1320</v>
      </c>
      <c r="M585" s="7">
        <v>52321203</v>
      </c>
      <c r="N585" s="8" t="s">
        <v>59</v>
      </c>
      <c r="O585" s="10">
        <v>44589</v>
      </c>
      <c r="P585" s="101">
        <v>6</v>
      </c>
      <c r="Q585" s="10">
        <v>44593</v>
      </c>
      <c r="R585" s="10">
        <v>44772</v>
      </c>
      <c r="S585" s="11" t="s">
        <v>46</v>
      </c>
      <c r="T585" s="11" t="s">
        <v>46</v>
      </c>
      <c r="U585" s="78" t="s">
        <v>46</v>
      </c>
      <c r="V585" s="7" t="s">
        <v>46</v>
      </c>
      <c r="W585" s="101">
        <v>6</v>
      </c>
      <c r="X585" s="7" t="s">
        <v>46</v>
      </c>
      <c r="Y585" s="7" t="s">
        <v>46</v>
      </c>
      <c r="Z585" s="11">
        <v>44772</v>
      </c>
      <c r="AA585" s="16">
        <v>15000000</v>
      </c>
      <c r="AB585" s="17">
        <v>0</v>
      </c>
      <c r="AC585" s="18">
        <f t="shared" si="9"/>
        <v>15000000</v>
      </c>
      <c r="AD585" s="196" t="s">
        <v>60</v>
      </c>
      <c r="AE585" s="168" t="s">
        <v>60</v>
      </c>
      <c r="AF585" s="8" t="s">
        <v>257</v>
      </c>
      <c r="AG585" s="12" t="s">
        <v>1113</v>
      </c>
      <c r="AH585" s="12" t="s">
        <v>1746</v>
      </c>
      <c r="AI585" s="30" t="s">
        <v>2558</v>
      </c>
    </row>
    <row r="586" spans="1:35" ht="15.75" x14ac:dyDescent="0.3">
      <c r="A586" s="7">
        <v>2021</v>
      </c>
      <c r="B586" s="7">
        <v>293</v>
      </c>
      <c r="C586" s="101" t="s">
        <v>35</v>
      </c>
      <c r="D586" s="15" t="s">
        <v>1688</v>
      </c>
      <c r="E586" s="9" t="s">
        <v>53</v>
      </c>
      <c r="F586" s="8" t="s">
        <v>38</v>
      </c>
      <c r="G586" s="7" t="s">
        <v>39</v>
      </c>
      <c r="H586" s="8" t="s">
        <v>40</v>
      </c>
      <c r="I586" s="9" t="s">
        <v>1709</v>
      </c>
      <c r="J586" s="9" t="s">
        <v>2569</v>
      </c>
      <c r="K586" s="9" t="s">
        <v>2569</v>
      </c>
      <c r="L586" s="9" t="s">
        <v>767</v>
      </c>
      <c r="M586" s="160">
        <v>52156058</v>
      </c>
      <c r="N586" s="8" t="s">
        <v>165</v>
      </c>
      <c r="O586" s="10">
        <v>44337</v>
      </c>
      <c r="P586" s="33" t="s">
        <v>321</v>
      </c>
      <c r="Q586" s="10">
        <v>44344</v>
      </c>
      <c r="R586" s="10">
        <v>44496</v>
      </c>
      <c r="S586" s="11" t="s">
        <v>46</v>
      </c>
      <c r="T586" s="11" t="s">
        <v>46</v>
      </c>
      <c r="U586" s="78" t="s">
        <v>46</v>
      </c>
      <c r="V586" s="7" t="s">
        <v>2570</v>
      </c>
      <c r="W586" s="33"/>
      <c r="X586" s="7" t="s">
        <v>46</v>
      </c>
      <c r="Y586" s="7" t="s">
        <v>46</v>
      </c>
      <c r="Z586" s="11">
        <v>44560</v>
      </c>
      <c r="AA586" s="16">
        <v>9000000</v>
      </c>
      <c r="AB586" s="17">
        <v>5040000</v>
      </c>
      <c r="AC586" s="18">
        <f t="shared" si="9"/>
        <v>14040000</v>
      </c>
      <c r="AD586" s="31" t="s">
        <v>48</v>
      </c>
      <c r="AE586" s="245" t="s">
        <v>98</v>
      </c>
      <c r="AF586" s="8" t="s">
        <v>2571</v>
      </c>
      <c r="AG586" s="12" t="s">
        <v>62</v>
      </c>
      <c r="AH586" s="12" t="s">
        <v>1082</v>
      </c>
      <c r="AI586" s="30">
        <v>20215420004633</v>
      </c>
    </row>
    <row r="587" spans="1:35" ht="15.75" x14ac:dyDescent="0.3">
      <c r="A587" s="7">
        <v>2022</v>
      </c>
      <c r="B587" s="7">
        <v>293</v>
      </c>
      <c r="C587" s="101" t="s">
        <v>35</v>
      </c>
      <c r="D587" s="15" t="s">
        <v>36</v>
      </c>
      <c r="E587" s="9" t="s">
        <v>37</v>
      </c>
      <c r="F587" s="8" t="s">
        <v>38</v>
      </c>
      <c r="G587" s="7" t="s">
        <v>39</v>
      </c>
      <c r="H587" s="8" t="s">
        <v>54</v>
      </c>
      <c r="I587" s="9" t="s">
        <v>253</v>
      </c>
      <c r="J587" s="9" t="s">
        <v>2572</v>
      </c>
      <c r="K587" s="9" t="s">
        <v>255</v>
      </c>
      <c r="L587" s="9" t="s">
        <v>2573</v>
      </c>
      <c r="M587" s="7">
        <v>52849165</v>
      </c>
      <c r="N587" s="8" t="s">
        <v>144</v>
      </c>
      <c r="O587" s="10">
        <v>44595</v>
      </c>
      <c r="P587" s="101">
        <v>6</v>
      </c>
      <c r="Q587" s="10">
        <v>44600</v>
      </c>
      <c r="R587" s="10">
        <v>44780</v>
      </c>
      <c r="S587" s="11" t="s">
        <v>46</v>
      </c>
      <c r="T587" s="11" t="s">
        <v>46</v>
      </c>
      <c r="U587" s="78" t="s">
        <v>46</v>
      </c>
      <c r="V587" s="7" t="s">
        <v>46</v>
      </c>
      <c r="W587" s="101">
        <v>6</v>
      </c>
      <c r="X587" s="7" t="s">
        <v>46</v>
      </c>
      <c r="Y587" s="7" t="s">
        <v>46</v>
      </c>
      <c r="Z587" s="11">
        <v>44780</v>
      </c>
      <c r="AA587" s="16">
        <v>14400000</v>
      </c>
      <c r="AB587" s="17">
        <v>0</v>
      </c>
      <c r="AC587" s="18">
        <f t="shared" si="9"/>
        <v>14400000</v>
      </c>
      <c r="AD587" s="196" t="s">
        <v>60</v>
      </c>
      <c r="AE587" s="168" t="s">
        <v>60</v>
      </c>
      <c r="AF587" s="8" t="s">
        <v>2574</v>
      </c>
      <c r="AG587" s="12" t="s">
        <v>258</v>
      </c>
      <c r="AH587" s="12" t="s">
        <v>259</v>
      </c>
      <c r="AI587" s="30" t="s">
        <v>260</v>
      </c>
    </row>
    <row r="588" spans="1:35" ht="15.75" x14ac:dyDescent="0.3">
      <c r="A588" s="7">
        <v>2021</v>
      </c>
      <c r="B588" s="7">
        <v>294</v>
      </c>
      <c r="C588" s="101" t="s">
        <v>35</v>
      </c>
      <c r="D588" s="15" t="s">
        <v>1914</v>
      </c>
      <c r="E588" s="9" t="s">
        <v>1915</v>
      </c>
      <c r="F588" s="8" t="s">
        <v>38</v>
      </c>
      <c r="G588" s="7" t="s">
        <v>39</v>
      </c>
      <c r="H588" s="8" t="s">
        <v>40</v>
      </c>
      <c r="I588" s="9" t="s">
        <v>2462</v>
      </c>
      <c r="J588" s="9" t="s">
        <v>2575</v>
      </c>
      <c r="K588" s="9" t="s">
        <v>2575</v>
      </c>
      <c r="L588" s="9" t="s">
        <v>2576</v>
      </c>
      <c r="M588" s="160">
        <v>1082772768</v>
      </c>
      <c r="N588" s="8" t="s">
        <v>165</v>
      </c>
      <c r="O588" s="10">
        <v>44316</v>
      </c>
      <c r="P588" s="33" t="s">
        <v>321</v>
      </c>
      <c r="Q588" s="10">
        <v>44323</v>
      </c>
      <c r="R588" s="10">
        <v>44475</v>
      </c>
      <c r="S588" s="11" t="s">
        <v>46</v>
      </c>
      <c r="T588" s="11" t="s">
        <v>46</v>
      </c>
      <c r="U588" s="78" t="s">
        <v>46</v>
      </c>
      <c r="V588" s="7" t="s">
        <v>2495</v>
      </c>
      <c r="W588" s="33"/>
      <c r="X588" s="7" t="s">
        <v>46</v>
      </c>
      <c r="Y588" s="7" t="s">
        <v>46</v>
      </c>
      <c r="Z588" s="11">
        <v>44476</v>
      </c>
      <c r="AA588" s="16">
        <v>22500000</v>
      </c>
      <c r="AB588" s="17">
        <v>11250000</v>
      </c>
      <c r="AC588" s="18">
        <f t="shared" si="9"/>
        <v>33750000</v>
      </c>
      <c r="AD588" s="31" t="s">
        <v>48</v>
      </c>
      <c r="AE588" s="245" t="s">
        <v>98</v>
      </c>
      <c r="AF588" s="8" t="s">
        <v>2577</v>
      </c>
      <c r="AG588" s="12" t="s">
        <v>1920</v>
      </c>
      <c r="AH588" s="12" t="s">
        <v>300</v>
      </c>
      <c r="AI588" s="30">
        <v>20215420003623</v>
      </c>
    </row>
    <row r="589" spans="1:35" ht="15.75" x14ac:dyDescent="0.3">
      <c r="A589" s="7">
        <v>2022</v>
      </c>
      <c r="B589" s="7">
        <v>294</v>
      </c>
      <c r="C589" s="101" t="s">
        <v>35</v>
      </c>
      <c r="D589" s="15" t="s">
        <v>91</v>
      </c>
      <c r="E589" s="9" t="s">
        <v>66</v>
      </c>
      <c r="F589" s="8" t="s">
        <v>38</v>
      </c>
      <c r="G589" s="7" t="s">
        <v>39</v>
      </c>
      <c r="H589" s="8" t="s">
        <v>54</v>
      </c>
      <c r="I589" s="9" t="s">
        <v>2578</v>
      </c>
      <c r="J589" s="9" t="s">
        <v>2579</v>
      </c>
      <c r="K589" s="9" t="s">
        <v>2580</v>
      </c>
      <c r="L589" s="9" t="s">
        <v>2581</v>
      </c>
      <c r="M589" s="7">
        <v>79971425</v>
      </c>
      <c r="N589" s="8" t="s">
        <v>270</v>
      </c>
      <c r="O589" s="10">
        <v>44589</v>
      </c>
      <c r="P589" s="101">
        <v>6</v>
      </c>
      <c r="Q589" s="10">
        <v>44597</v>
      </c>
      <c r="R589" s="10">
        <v>44777</v>
      </c>
      <c r="S589" s="11" t="s">
        <v>46</v>
      </c>
      <c r="T589" s="11" t="s">
        <v>46</v>
      </c>
      <c r="U589" s="78" t="s">
        <v>46</v>
      </c>
      <c r="V589" s="7" t="s">
        <v>46</v>
      </c>
      <c r="W589" s="101">
        <v>6</v>
      </c>
      <c r="X589" s="7" t="s">
        <v>46</v>
      </c>
      <c r="Y589" s="7" t="s">
        <v>46</v>
      </c>
      <c r="Z589" s="11">
        <v>44777</v>
      </c>
      <c r="AA589" s="16">
        <v>35844000</v>
      </c>
      <c r="AB589" s="17">
        <v>0</v>
      </c>
      <c r="AC589" s="18">
        <f t="shared" si="9"/>
        <v>35844000</v>
      </c>
      <c r="AD589" s="196" t="s">
        <v>60</v>
      </c>
      <c r="AE589" s="168" t="s">
        <v>60</v>
      </c>
      <c r="AF589" s="8" t="s">
        <v>2582</v>
      </c>
      <c r="AG589" s="12" t="s">
        <v>207</v>
      </c>
      <c r="AH589" s="12" t="s">
        <v>205</v>
      </c>
      <c r="AI589" s="30" t="s">
        <v>1198</v>
      </c>
    </row>
    <row r="590" spans="1:35" ht="15.75" x14ac:dyDescent="0.3">
      <c r="A590" s="7">
        <v>2021</v>
      </c>
      <c r="B590" s="7">
        <v>295</v>
      </c>
      <c r="C590" s="101" t="s">
        <v>35</v>
      </c>
      <c r="D590" s="15" t="s">
        <v>1584</v>
      </c>
      <c r="E590" s="9" t="s">
        <v>1585</v>
      </c>
      <c r="F590" s="8" t="s">
        <v>38</v>
      </c>
      <c r="G590" s="7" t="s">
        <v>39</v>
      </c>
      <c r="H590" s="8" t="s">
        <v>40</v>
      </c>
      <c r="I590" s="9" t="s">
        <v>2583</v>
      </c>
      <c r="J590" s="9" t="s">
        <v>2584</v>
      </c>
      <c r="K590" s="9" t="s">
        <v>2584</v>
      </c>
      <c r="L590" s="9" t="s">
        <v>550</v>
      </c>
      <c r="M590" s="160">
        <v>1018406237</v>
      </c>
      <c r="N590" s="8" t="s">
        <v>1907</v>
      </c>
      <c r="O590" s="10">
        <v>44319</v>
      </c>
      <c r="P590" s="33" t="s">
        <v>321</v>
      </c>
      <c r="Q590" s="10">
        <v>44327</v>
      </c>
      <c r="R590" s="10">
        <v>44479</v>
      </c>
      <c r="S590" s="11" t="s">
        <v>46</v>
      </c>
      <c r="T590" s="11" t="s">
        <v>46</v>
      </c>
      <c r="U590" s="78" t="s">
        <v>46</v>
      </c>
      <c r="V590" s="7" t="s">
        <v>46</v>
      </c>
      <c r="W590" s="33"/>
      <c r="X590" s="7" t="s">
        <v>46</v>
      </c>
      <c r="Y590" s="7" t="s">
        <v>46</v>
      </c>
      <c r="Z590" s="11">
        <v>44479</v>
      </c>
      <c r="AA590" s="16">
        <v>25000000</v>
      </c>
      <c r="AB590" s="17">
        <v>0</v>
      </c>
      <c r="AC590" s="18">
        <f t="shared" si="9"/>
        <v>25000000</v>
      </c>
      <c r="AD590" s="31" t="s">
        <v>48</v>
      </c>
      <c r="AE590" s="245" t="s">
        <v>98</v>
      </c>
      <c r="AF590" s="8" t="s">
        <v>2585</v>
      </c>
      <c r="AG590" s="12" t="s">
        <v>1590</v>
      </c>
      <c r="AH590" s="12" t="s">
        <v>1591</v>
      </c>
      <c r="AI590" s="30">
        <v>20215420003623</v>
      </c>
    </row>
    <row r="591" spans="1:35" ht="15.75" x14ac:dyDescent="0.3">
      <c r="A591" s="7">
        <v>2022</v>
      </c>
      <c r="B591" s="7">
        <v>295</v>
      </c>
      <c r="C591" s="101" t="s">
        <v>35</v>
      </c>
      <c r="D591" s="15" t="s">
        <v>36</v>
      </c>
      <c r="E591" s="9" t="s">
        <v>37</v>
      </c>
      <c r="F591" s="8" t="s">
        <v>38</v>
      </c>
      <c r="G591" s="7" t="s">
        <v>39</v>
      </c>
      <c r="H591" s="8" t="s">
        <v>54</v>
      </c>
      <c r="I591" s="9" t="s">
        <v>253</v>
      </c>
      <c r="J591" s="9" t="s">
        <v>2586</v>
      </c>
      <c r="K591" s="9" t="s">
        <v>255</v>
      </c>
      <c r="L591" s="9" t="s">
        <v>2071</v>
      </c>
      <c r="M591" s="7">
        <v>1026280255</v>
      </c>
      <c r="N591" s="8" t="s">
        <v>345</v>
      </c>
      <c r="O591" s="10">
        <v>44588</v>
      </c>
      <c r="P591" s="101">
        <v>6</v>
      </c>
      <c r="Q591" s="10">
        <v>44591</v>
      </c>
      <c r="R591" s="10">
        <v>44771</v>
      </c>
      <c r="S591" s="11" t="s">
        <v>46</v>
      </c>
      <c r="T591" s="11" t="s">
        <v>46</v>
      </c>
      <c r="U591" s="78" t="s">
        <v>46</v>
      </c>
      <c r="V591" s="7" t="s">
        <v>46</v>
      </c>
      <c r="W591" s="101">
        <v>6</v>
      </c>
      <c r="X591" s="7" t="s">
        <v>46</v>
      </c>
      <c r="Y591" s="7" t="s">
        <v>46</v>
      </c>
      <c r="Z591" s="11">
        <v>44771</v>
      </c>
      <c r="AA591" s="16">
        <v>14400000</v>
      </c>
      <c r="AB591" s="17">
        <v>0</v>
      </c>
      <c r="AC591" s="18">
        <f t="shared" si="9"/>
        <v>14400000</v>
      </c>
      <c r="AD591" s="196" t="s">
        <v>60</v>
      </c>
      <c r="AE591" s="168" t="s">
        <v>60</v>
      </c>
      <c r="AF591" s="8" t="s">
        <v>2587</v>
      </c>
      <c r="AG591" s="12" t="s">
        <v>258</v>
      </c>
      <c r="AH591" s="12" t="s">
        <v>259</v>
      </c>
      <c r="AI591" s="30" t="s">
        <v>260</v>
      </c>
    </row>
    <row r="592" spans="1:35" ht="15.75" x14ac:dyDescent="0.3">
      <c r="A592" s="7">
        <v>2021</v>
      </c>
      <c r="B592" s="7">
        <v>296</v>
      </c>
      <c r="C592" s="101" t="s">
        <v>35</v>
      </c>
      <c r="D592" s="15" t="s">
        <v>36</v>
      </c>
      <c r="E592" s="9" t="s">
        <v>37</v>
      </c>
      <c r="F592" s="8" t="s">
        <v>38</v>
      </c>
      <c r="G592" s="7" t="s">
        <v>39</v>
      </c>
      <c r="H592" s="8" t="s">
        <v>40</v>
      </c>
      <c r="I592" s="9" t="s">
        <v>2271</v>
      </c>
      <c r="J592" s="9" t="s">
        <v>2588</v>
      </c>
      <c r="K592" s="9" t="s">
        <v>2588</v>
      </c>
      <c r="L592" s="9" t="s">
        <v>2589</v>
      </c>
      <c r="M592" s="160">
        <v>1013658345</v>
      </c>
      <c r="N592" s="8" t="s">
        <v>118</v>
      </c>
      <c r="O592" s="10">
        <v>44316</v>
      </c>
      <c r="P592" s="33" t="s">
        <v>321</v>
      </c>
      <c r="Q592" s="10">
        <v>44322</v>
      </c>
      <c r="R592" s="10">
        <v>44474</v>
      </c>
      <c r="S592" s="11" t="s">
        <v>46</v>
      </c>
      <c r="T592" s="11" t="s">
        <v>46</v>
      </c>
      <c r="U592" s="78" t="s">
        <v>46</v>
      </c>
      <c r="V592" s="7" t="s">
        <v>46</v>
      </c>
      <c r="W592" s="33"/>
      <c r="X592" s="7" t="s">
        <v>46</v>
      </c>
      <c r="Y592" s="7" t="s">
        <v>46</v>
      </c>
      <c r="Z592" s="11">
        <v>44474</v>
      </c>
      <c r="AA592" s="16">
        <v>12000000</v>
      </c>
      <c r="AB592" s="17">
        <v>0</v>
      </c>
      <c r="AC592" s="18">
        <f t="shared" si="9"/>
        <v>12000000</v>
      </c>
      <c r="AD592" s="31" t="s">
        <v>48</v>
      </c>
      <c r="AE592" s="245" t="s">
        <v>98</v>
      </c>
      <c r="AF592" s="8" t="s">
        <v>2590</v>
      </c>
      <c r="AG592" s="12" t="s">
        <v>50</v>
      </c>
      <c r="AH592" s="12" t="s">
        <v>2591</v>
      </c>
      <c r="AI592" s="30">
        <v>20215420003623</v>
      </c>
    </row>
    <row r="593" spans="1:35" ht="15.75" x14ac:dyDescent="0.3">
      <c r="A593" s="7">
        <v>2022</v>
      </c>
      <c r="B593" s="7">
        <v>296</v>
      </c>
      <c r="C593" s="101" t="s">
        <v>35</v>
      </c>
      <c r="D593" s="15" t="s">
        <v>91</v>
      </c>
      <c r="E593" s="9" t="s">
        <v>66</v>
      </c>
      <c r="F593" s="8" t="s">
        <v>38</v>
      </c>
      <c r="G593" s="7" t="s">
        <v>39</v>
      </c>
      <c r="H593" s="8" t="s">
        <v>54</v>
      </c>
      <c r="I593" s="9" t="s">
        <v>2592</v>
      </c>
      <c r="J593" s="9" t="s">
        <v>2593</v>
      </c>
      <c r="K593" s="9" t="s">
        <v>2594</v>
      </c>
      <c r="L593" s="9" t="s">
        <v>331</v>
      </c>
      <c r="M593" s="7">
        <v>1094898365</v>
      </c>
      <c r="N593" s="8" t="s">
        <v>345</v>
      </c>
      <c r="O593" s="10">
        <v>44589</v>
      </c>
      <c r="P593" s="101">
        <v>8</v>
      </c>
      <c r="Q593" s="10">
        <v>44589</v>
      </c>
      <c r="R593" s="10">
        <v>44831</v>
      </c>
      <c r="S593" s="11">
        <v>44735</v>
      </c>
      <c r="T593" s="11" t="s">
        <v>2595</v>
      </c>
      <c r="U593" s="78">
        <v>91292728</v>
      </c>
      <c r="V593" s="7" t="s">
        <v>2596</v>
      </c>
      <c r="W593" s="101" t="s">
        <v>2597</v>
      </c>
      <c r="X593" s="7"/>
      <c r="Y593" s="7"/>
      <c r="Z593" s="11">
        <v>44925</v>
      </c>
      <c r="AA593" s="16">
        <v>64000000</v>
      </c>
      <c r="AB593" s="17">
        <v>24800000</v>
      </c>
      <c r="AC593" s="18">
        <f t="shared" si="9"/>
        <v>88800000</v>
      </c>
      <c r="AD593" s="31" t="s">
        <v>48</v>
      </c>
      <c r="AE593" s="168" t="s">
        <v>98</v>
      </c>
      <c r="AF593" s="8" t="s">
        <v>2587</v>
      </c>
      <c r="AG593" s="12" t="s">
        <v>330</v>
      </c>
      <c r="AH593" s="12" t="s">
        <v>316</v>
      </c>
      <c r="AI593" s="30" t="s">
        <v>317</v>
      </c>
    </row>
    <row r="594" spans="1:35" ht="15.75" x14ac:dyDescent="0.3">
      <c r="A594" s="7">
        <v>2021</v>
      </c>
      <c r="B594" s="7">
        <v>297</v>
      </c>
      <c r="C594" s="101" t="s">
        <v>35</v>
      </c>
      <c r="D594" s="15" t="s">
        <v>36</v>
      </c>
      <c r="E594" s="9" t="s">
        <v>37</v>
      </c>
      <c r="F594" s="8" t="s">
        <v>38</v>
      </c>
      <c r="G594" s="7" t="s">
        <v>39</v>
      </c>
      <c r="H594" s="8" t="s">
        <v>40</v>
      </c>
      <c r="I594" s="9" t="s">
        <v>1476</v>
      </c>
      <c r="J594" s="9" t="s">
        <v>2598</v>
      </c>
      <c r="K594" s="9" t="s">
        <v>2598</v>
      </c>
      <c r="L594" s="9" t="s">
        <v>2599</v>
      </c>
      <c r="M594" s="160">
        <v>1082776919</v>
      </c>
      <c r="N594" s="8" t="s">
        <v>118</v>
      </c>
      <c r="O594" s="10">
        <v>44316</v>
      </c>
      <c r="P594" s="33" t="s">
        <v>321</v>
      </c>
      <c r="Q594" s="10">
        <v>44342</v>
      </c>
      <c r="R594" s="10">
        <v>44494</v>
      </c>
      <c r="S594" s="11" t="s">
        <v>46</v>
      </c>
      <c r="T594" s="11" t="s">
        <v>46</v>
      </c>
      <c r="U594" s="78" t="s">
        <v>46</v>
      </c>
      <c r="V594" s="7" t="s">
        <v>46</v>
      </c>
      <c r="W594" s="33"/>
      <c r="X594" s="7" t="s">
        <v>46</v>
      </c>
      <c r="Y594" s="7" t="s">
        <v>46</v>
      </c>
      <c r="Z594" s="11">
        <v>44494</v>
      </c>
      <c r="AA594" s="16">
        <v>12000000</v>
      </c>
      <c r="AB594" s="17">
        <v>0</v>
      </c>
      <c r="AC594" s="18">
        <f t="shared" si="9"/>
        <v>12000000</v>
      </c>
      <c r="AD594" s="31" t="s">
        <v>48</v>
      </c>
      <c r="AE594" s="245" t="s">
        <v>98</v>
      </c>
      <c r="AF594" s="8" t="s">
        <v>2600</v>
      </c>
      <c r="AG594" s="12" t="s">
        <v>50</v>
      </c>
      <c r="AH594" s="12" t="s">
        <v>2591</v>
      </c>
      <c r="AI594" s="30">
        <v>20215420004633</v>
      </c>
    </row>
    <row r="595" spans="1:35" ht="15.75" x14ac:dyDescent="0.3">
      <c r="A595" s="7">
        <v>2022</v>
      </c>
      <c r="B595" s="7">
        <v>297</v>
      </c>
      <c r="C595" s="101" t="s">
        <v>35</v>
      </c>
      <c r="D595" s="15" t="s">
        <v>91</v>
      </c>
      <c r="E595" s="9" t="s">
        <v>66</v>
      </c>
      <c r="F595" s="8" t="s">
        <v>38</v>
      </c>
      <c r="G595" s="7" t="s">
        <v>39</v>
      </c>
      <c r="H595" s="8" t="s">
        <v>54</v>
      </c>
      <c r="I595" s="9" t="s">
        <v>92</v>
      </c>
      <c r="J595" s="9" t="s">
        <v>2601</v>
      </c>
      <c r="K595" s="9" t="s">
        <v>94</v>
      </c>
      <c r="L595" s="9" t="s">
        <v>2602</v>
      </c>
      <c r="M595" s="7">
        <v>34678272</v>
      </c>
      <c r="N595" s="8" t="s">
        <v>345</v>
      </c>
      <c r="O595" s="10">
        <v>44588</v>
      </c>
      <c r="P595" s="101">
        <v>8</v>
      </c>
      <c r="Q595" s="10">
        <v>44631</v>
      </c>
      <c r="R595" s="10">
        <v>44875</v>
      </c>
      <c r="S595" s="11">
        <v>44629</v>
      </c>
      <c r="T595" s="11" t="s">
        <v>2603</v>
      </c>
      <c r="U595" s="78">
        <v>1014206516</v>
      </c>
      <c r="V595" s="7" t="s">
        <v>46</v>
      </c>
      <c r="W595" s="101">
        <v>8</v>
      </c>
      <c r="X595" s="7" t="s">
        <v>46</v>
      </c>
      <c r="Y595" s="7" t="s">
        <v>46</v>
      </c>
      <c r="Z595" s="11">
        <v>44875</v>
      </c>
      <c r="AA595" s="16">
        <v>44000000</v>
      </c>
      <c r="AB595" s="17">
        <v>0</v>
      </c>
      <c r="AC595" s="18">
        <f t="shared" si="9"/>
        <v>44000000</v>
      </c>
      <c r="AD595" s="31" t="s">
        <v>48</v>
      </c>
      <c r="AE595" s="168" t="s">
        <v>98</v>
      </c>
      <c r="AF595" s="8" t="s">
        <v>1484</v>
      </c>
      <c r="AG595" s="12" t="s">
        <v>100</v>
      </c>
      <c r="AH595" s="12" t="s">
        <v>101</v>
      </c>
      <c r="AI595" s="30" t="s">
        <v>102</v>
      </c>
    </row>
    <row r="596" spans="1:35" ht="15.75" x14ac:dyDescent="0.3">
      <c r="A596" s="7">
        <v>2021</v>
      </c>
      <c r="B596" s="7">
        <v>298</v>
      </c>
      <c r="C596" s="101" t="s">
        <v>1134</v>
      </c>
      <c r="D596" s="15" t="s">
        <v>2604</v>
      </c>
      <c r="E596" s="9" t="s">
        <v>2605</v>
      </c>
      <c r="F596" s="8" t="s">
        <v>1137</v>
      </c>
      <c r="G596" s="7" t="s">
        <v>2606</v>
      </c>
      <c r="H596" s="8" t="s">
        <v>40</v>
      </c>
      <c r="I596" s="9" t="s">
        <v>1139</v>
      </c>
      <c r="J596" s="9" t="s">
        <v>2607</v>
      </c>
      <c r="K596" s="9" t="s">
        <v>2607</v>
      </c>
      <c r="L596" s="9" t="s">
        <v>2608</v>
      </c>
      <c r="M596" s="160">
        <v>899999115</v>
      </c>
      <c r="N596" s="8" t="s">
        <v>250</v>
      </c>
      <c r="O596" s="10">
        <v>44320</v>
      </c>
      <c r="P596" s="33" t="s">
        <v>2609</v>
      </c>
      <c r="Q596" s="10">
        <v>44320</v>
      </c>
      <c r="R596" s="10">
        <v>44745</v>
      </c>
      <c r="S596" s="11" t="s">
        <v>46</v>
      </c>
      <c r="T596" s="11" t="s">
        <v>46</v>
      </c>
      <c r="U596" s="78" t="s">
        <v>46</v>
      </c>
      <c r="V596" s="7" t="s">
        <v>322</v>
      </c>
      <c r="W596" s="33"/>
      <c r="X596" s="7" t="s">
        <v>46</v>
      </c>
      <c r="Y596" s="7" t="s">
        <v>46</v>
      </c>
      <c r="Z596" s="11">
        <v>44745</v>
      </c>
      <c r="AA596" s="16">
        <v>31425996</v>
      </c>
      <c r="AB596" s="17">
        <v>5237666</v>
      </c>
      <c r="AC596" s="18">
        <f t="shared" si="9"/>
        <v>36663662</v>
      </c>
      <c r="AD596" s="31" t="s">
        <v>48</v>
      </c>
      <c r="AE596" s="245" t="s">
        <v>98</v>
      </c>
      <c r="AF596" s="8" t="s">
        <v>2610</v>
      </c>
      <c r="AG596" s="12" t="s">
        <v>160</v>
      </c>
      <c r="AH596" s="12" t="s">
        <v>156</v>
      </c>
      <c r="AI596" s="30">
        <v>20235410000103</v>
      </c>
    </row>
    <row r="597" spans="1:35" ht="15.75" x14ac:dyDescent="0.3">
      <c r="A597" s="7">
        <v>2022</v>
      </c>
      <c r="B597" s="7">
        <v>298</v>
      </c>
      <c r="C597" s="101" t="s">
        <v>35</v>
      </c>
      <c r="D597" s="15" t="s">
        <v>1266</v>
      </c>
      <c r="E597" s="9" t="s">
        <v>1267</v>
      </c>
      <c r="F597" s="8" t="s">
        <v>38</v>
      </c>
      <c r="G597" s="7" t="s">
        <v>39</v>
      </c>
      <c r="H597" s="8" t="s">
        <v>54</v>
      </c>
      <c r="I597" s="9" t="s">
        <v>1480</v>
      </c>
      <c r="J597" s="9" t="s">
        <v>2611</v>
      </c>
      <c r="K597" s="9" t="s">
        <v>1482</v>
      </c>
      <c r="L597" s="9" t="s">
        <v>2327</v>
      </c>
      <c r="M597" s="7">
        <v>79604580</v>
      </c>
      <c r="N597" s="8" t="s">
        <v>445</v>
      </c>
      <c r="O597" s="10">
        <v>44589</v>
      </c>
      <c r="P597" s="101">
        <v>6</v>
      </c>
      <c r="Q597" s="10">
        <v>44596</v>
      </c>
      <c r="R597" s="10">
        <v>44776</v>
      </c>
      <c r="S597" s="11" t="s">
        <v>46</v>
      </c>
      <c r="T597" s="11" t="s">
        <v>46</v>
      </c>
      <c r="U597" s="78" t="s">
        <v>46</v>
      </c>
      <c r="V597" s="7" t="s">
        <v>46</v>
      </c>
      <c r="W597" s="101">
        <v>6</v>
      </c>
      <c r="X597" s="7" t="s">
        <v>46</v>
      </c>
      <c r="Y597" s="7" t="s">
        <v>46</v>
      </c>
      <c r="Z597" s="11">
        <v>44776</v>
      </c>
      <c r="AA597" s="16">
        <v>15000000</v>
      </c>
      <c r="AB597" s="17">
        <v>0</v>
      </c>
      <c r="AC597" s="18">
        <f t="shared" si="9"/>
        <v>15000000</v>
      </c>
      <c r="AD597" s="31" t="s">
        <v>48</v>
      </c>
      <c r="AE597" s="168" t="s">
        <v>98</v>
      </c>
      <c r="AF597" s="8" t="s">
        <v>2612</v>
      </c>
      <c r="AG597" s="12" t="s">
        <v>811</v>
      </c>
      <c r="AH597" s="12" t="s">
        <v>808</v>
      </c>
      <c r="AI597" s="30" t="s">
        <v>1345</v>
      </c>
    </row>
    <row r="598" spans="1:35" ht="15.75" x14ac:dyDescent="0.3">
      <c r="A598" s="7">
        <v>2021</v>
      </c>
      <c r="B598" s="7">
        <v>299</v>
      </c>
      <c r="C598" s="101" t="s">
        <v>35</v>
      </c>
      <c r="D598" s="15" t="s">
        <v>403</v>
      </c>
      <c r="E598" s="9" t="s">
        <v>404</v>
      </c>
      <c r="F598" s="8" t="s">
        <v>38</v>
      </c>
      <c r="G598" s="7" t="s">
        <v>39</v>
      </c>
      <c r="H598" s="8" t="s">
        <v>40</v>
      </c>
      <c r="I598" s="9" t="s">
        <v>1855</v>
      </c>
      <c r="J598" s="9" t="s">
        <v>2613</v>
      </c>
      <c r="K598" s="9" t="s">
        <v>2613</v>
      </c>
      <c r="L598" s="9" t="s">
        <v>2614</v>
      </c>
      <c r="M598" s="160">
        <v>1023874589</v>
      </c>
      <c r="N598" s="8" t="s">
        <v>118</v>
      </c>
      <c r="O598" s="10">
        <v>44329</v>
      </c>
      <c r="P598" s="33" t="s">
        <v>321</v>
      </c>
      <c r="Q598" s="10">
        <v>44334</v>
      </c>
      <c r="R598" s="10">
        <v>44486</v>
      </c>
      <c r="S598" s="11" t="s">
        <v>46</v>
      </c>
      <c r="T598" s="11" t="s">
        <v>46</v>
      </c>
      <c r="U598" s="78" t="s">
        <v>46</v>
      </c>
      <c r="V598" s="7" t="s">
        <v>46</v>
      </c>
      <c r="W598" s="33"/>
      <c r="X598" s="7" t="s">
        <v>46</v>
      </c>
      <c r="Y598" s="7" t="s">
        <v>46</v>
      </c>
      <c r="Z598" s="11">
        <v>44486</v>
      </c>
      <c r="AA598" s="16">
        <v>22500000</v>
      </c>
      <c r="AB598" s="17">
        <v>0</v>
      </c>
      <c r="AC598" s="18">
        <f t="shared" si="9"/>
        <v>22500000</v>
      </c>
      <c r="AD598" s="31" t="s">
        <v>48</v>
      </c>
      <c r="AE598" s="245" t="s">
        <v>98</v>
      </c>
      <c r="AF598" s="8" t="s">
        <v>2615</v>
      </c>
      <c r="AG598" s="12" t="s">
        <v>390</v>
      </c>
      <c r="AH598" s="12" t="s">
        <v>407</v>
      </c>
      <c r="AI598" s="30">
        <v>20215420004633</v>
      </c>
    </row>
    <row r="599" spans="1:35" ht="15.75" x14ac:dyDescent="0.3">
      <c r="A599" s="7">
        <v>2022</v>
      </c>
      <c r="B599" s="7">
        <v>299</v>
      </c>
      <c r="C599" s="101" t="s">
        <v>35</v>
      </c>
      <c r="D599" s="15" t="s">
        <v>410</v>
      </c>
      <c r="E599" s="9" t="s">
        <v>656</v>
      </c>
      <c r="F599" s="8" t="s">
        <v>38</v>
      </c>
      <c r="G599" s="7" t="s">
        <v>39</v>
      </c>
      <c r="H599" s="8" t="s">
        <v>54</v>
      </c>
      <c r="I599" s="9" t="s">
        <v>2616</v>
      </c>
      <c r="J599" s="9" t="s">
        <v>2617</v>
      </c>
      <c r="K599" s="9" t="s">
        <v>2618</v>
      </c>
      <c r="L599" s="9" t="s">
        <v>2619</v>
      </c>
      <c r="M599" s="7">
        <v>1105685143</v>
      </c>
      <c r="N599" s="8" t="s">
        <v>270</v>
      </c>
      <c r="O599" s="10">
        <v>44599</v>
      </c>
      <c r="P599" s="101">
        <v>8</v>
      </c>
      <c r="Q599" s="10">
        <v>44596</v>
      </c>
      <c r="R599" s="10">
        <v>44837</v>
      </c>
      <c r="S599" s="11">
        <v>44726</v>
      </c>
      <c r="T599" s="11" t="s">
        <v>2620</v>
      </c>
      <c r="U599" s="78">
        <v>80052435</v>
      </c>
      <c r="V599" s="7" t="s">
        <v>1039</v>
      </c>
      <c r="W599" s="101" t="s">
        <v>1040</v>
      </c>
      <c r="X599" s="7"/>
      <c r="Y599" s="7"/>
      <c r="Z599" s="11">
        <v>44925</v>
      </c>
      <c r="AA599" s="16">
        <v>44000000</v>
      </c>
      <c r="AB599" s="17">
        <v>15950000</v>
      </c>
      <c r="AC599" s="18">
        <f t="shared" si="9"/>
        <v>59950000</v>
      </c>
      <c r="AD599" s="31" t="s">
        <v>48</v>
      </c>
      <c r="AE599" s="168" t="s">
        <v>98</v>
      </c>
      <c r="AF599" s="8" t="s">
        <v>2612</v>
      </c>
      <c r="AG599" s="12" t="s">
        <v>266</v>
      </c>
      <c r="AH599" s="12" t="s">
        <v>264</v>
      </c>
      <c r="AI599" s="30" t="s">
        <v>1042</v>
      </c>
    </row>
    <row r="600" spans="1:35" ht="15.75" x14ac:dyDescent="0.3">
      <c r="A600" s="7">
        <v>2021</v>
      </c>
      <c r="B600" s="7">
        <v>300</v>
      </c>
      <c r="C600" s="101" t="s">
        <v>35</v>
      </c>
      <c r="D600" s="15" t="s">
        <v>403</v>
      </c>
      <c r="E600" s="9" t="s">
        <v>404</v>
      </c>
      <c r="F600" s="8" t="s">
        <v>38</v>
      </c>
      <c r="G600" s="7" t="s">
        <v>39</v>
      </c>
      <c r="H600" s="8" t="s">
        <v>40</v>
      </c>
      <c r="I600" s="9" t="s">
        <v>1855</v>
      </c>
      <c r="J600" s="9" t="s">
        <v>2621</v>
      </c>
      <c r="K600" s="9" t="s">
        <v>2621</v>
      </c>
      <c r="L600" s="9" t="s">
        <v>2404</v>
      </c>
      <c r="M600" s="160">
        <v>1022972767</v>
      </c>
      <c r="N600" s="8" t="s">
        <v>118</v>
      </c>
      <c r="O600" s="10">
        <v>44329</v>
      </c>
      <c r="P600" s="33" t="s">
        <v>321</v>
      </c>
      <c r="Q600" s="10">
        <v>44334</v>
      </c>
      <c r="R600" s="10">
        <v>44486</v>
      </c>
      <c r="S600" s="11" t="s">
        <v>46</v>
      </c>
      <c r="T600" s="11" t="s">
        <v>46</v>
      </c>
      <c r="U600" s="78" t="s">
        <v>46</v>
      </c>
      <c r="V600" s="7" t="s">
        <v>46</v>
      </c>
      <c r="W600" s="33"/>
      <c r="X600" s="7" t="s">
        <v>46</v>
      </c>
      <c r="Y600" s="7" t="s">
        <v>46</v>
      </c>
      <c r="Z600" s="11">
        <v>44486</v>
      </c>
      <c r="AA600" s="16">
        <v>22500000</v>
      </c>
      <c r="AB600" s="17">
        <v>0</v>
      </c>
      <c r="AC600" s="18">
        <f t="shared" si="9"/>
        <v>22500000</v>
      </c>
      <c r="AD600" s="31" t="s">
        <v>48</v>
      </c>
      <c r="AE600" s="245" t="s">
        <v>98</v>
      </c>
      <c r="AF600" s="8" t="s">
        <v>2622</v>
      </c>
      <c r="AG600" s="12" t="s">
        <v>390</v>
      </c>
      <c r="AH600" s="12" t="s">
        <v>407</v>
      </c>
      <c r="AI600" s="30">
        <v>20215420004633</v>
      </c>
    </row>
    <row r="601" spans="1:35" ht="15.75" x14ac:dyDescent="0.3">
      <c r="A601" s="7">
        <v>2022</v>
      </c>
      <c r="B601" s="7">
        <v>300</v>
      </c>
      <c r="C601" s="101" t="s">
        <v>35</v>
      </c>
      <c r="D601" s="15" t="s">
        <v>1164</v>
      </c>
      <c r="E601" s="9" t="s">
        <v>1165</v>
      </c>
      <c r="F601" s="8" t="s">
        <v>38</v>
      </c>
      <c r="G601" s="7" t="s">
        <v>39</v>
      </c>
      <c r="H601" s="8" t="s">
        <v>54</v>
      </c>
      <c r="I601" s="9" t="s">
        <v>2623</v>
      </c>
      <c r="J601" s="9" t="s">
        <v>2624</v>
      </c>
      <c r="K601" s="9" t="s">
        <v>2625</v>
      </c>
      <c r="L601" s="9" t="s">
        <v>2626</v>
      </c>
      <c r="M601" s="7">
        <v>1065847255</v>
      </c>
      <c r="N601" s="8" t="s">
        <v>445</v>
      </c>
      <c r="O601" s="10">
        <v>44595</v>
      </c>
      <c r="P601" s="101">
        <v>8</v>
      </c>
      <c r="Q601" s="10">
        <v>44597</v>
      </c>
      <c r="R601" s="10">
        <v>44838</v>
      </c>
      <c r="S601" s="11" t="s">
        <v>46</v>
      </c>
      <c r="T601" s="11" t="s">
        <v>46</v>
      </c>
      <c r="U601" s="78" t="s">
        <v>46</v>
      </c>
      <c r="V601" s="7" t="s">
        <v>558</v>
      </c>
      <c r="W601" s="101" t="s">
        <v>559</v>
      </c>
      <c r="X601" s="7"/>
      <c r="Y601" s="7"/>
      <c r="Z601" s="11">
        <v>44925</v>
      </c>
      <c r="AA601" s="16">
        <v>36112000</v>
      </c>
      <c r="AB601" s="17">
        <v>12940113</v>
      </c>
      <c r="AC601" s="18">
        <f t="shared" si="9"/>
        <v>49052113</v>
      </c>
      <c r="AD601" s="196" t="s">
        <v>60</v>
      </c>
      <c r="AE601" s="168" t="s">
        <v>60</v>
      </c>
      <c r="AF601" s="8" t="s">
        <v>2627</v>
      </c>
      <c r="AG601" s="12" t="s">
        <v>1171</v>
      </c>
      <c r="AH601" s="12" t="s">
        <v>1655</v>
      </c>
      <c r="AI601" s="30" t="s">
        <v>2213</v>
      </c>
    </row>
    <row r="602" spans="1:35" ht="15.75" x14ac:dyDescent="0.3">
      <c r="A602" s="7">
        <v>2021</v>
      </c>
      <c r="B602" s="7">
        <v>301</v>
      </c>
      <c r="C602" s="101" t="s">
        <v>35</v>
      </c>
      <c r="D602" s="15" t="s">
        <v>65</v>
      </c>
      <c r="E602" s="9" t="s">
        <v>66</v>
      </c>
      <c r="F602" s="8" t="s">
        <v>38</v>
      </c>
      <c r="G602" s="7" t="s">
        <v>39</v>
      </c>
      <c r="H602" s="8" t="s">
        <v>40</v>
      </c>
      <c r="I602" s="9" t="s">
        <v>2628</v>
      </c>
      <c r="J602" s="9" t="s">
        <v>2629</v>
      </c>
      <c r="K602" s="9" t="s">
        <v>2629</v>
      </c>
      <c r="L602" s="9" t="s">
        <v>625</v>
      </c>
      <c r="M602" s="160">
        <v>80799640</v>
      </c>
      <c r="N602" s="8" t="s">
        <v>250</v>
      </c>
      <c r="O602" s="10">
        <v>44329</v>
      </c>
      <c r="P602" s="33" t="s">
        <v>2630</v>
      </c>
      <c r="Q602" s="10">
        <v>44329</v>
      </c>
      <c r="R602" s="10">
        <v>44575</v>
      </c>
      <c r="S602" s="11" t="s">
        <v>46</v>
      </c>
      <c r="T602" s="11" t="s">
        <v>46</v>
      </c>
      <c r="U602" s="78" t="s">
        <v>46</v>
      </c>
      <c r="V602" s="7" t="s">
        <v>139</v>
      </c>
      <c r="W602" s="33"/>
      <c r="X602" s="7" t="s">
        <v>46</v>
      </c>
      <c r="Y602" s="7" t="s">
        <v>46</v>
      </c>
      <c r="Z602" s="11">
        <v>44575</v>
      </c>
      <c r="AA602" s="16">
        <v>28880000</v>
      </c>
      <c r="AB602" s="17">
        <v>1773333</v>
      </c>
      <c r="AC602" s="18">
        <f t="shared" si="9"/>
        <v>30653333</v>
      </c>
      <c r="AD602" s="31" t="s">
        <v>48</v>
      </c>
      <c r="AE602" s="245" t="s">
        <v>98</v>
      </c>
      <c r="AF602" s="8" t="s">
        <v>2631</v>
      </c>
      <c r="AG602" s="12" t="s">
        <v>916</v>
      </c>
      <c r="AH602" s="12" t="s">
        <v>1925</v>
      </c>
      <c r="AI602" s="30">
        <v>20215420003623</v>
      </c>
    </row>
    <row r="603" spans="1:35" ht="15.75" x14ac:dyDescent="0.3">
      <c r="A603" s="7">
        <v>2022</v>
      </c>
      <c r="B603" s="7">
        <v>301</v>
      </c>
      <c r="C603" s="101" t="s">
        <v>35</v>
      </c>
      <c r="D603" s="15" t="s">
        <v>91</v>
      </c>
      <c r="E603" s="9" t="s">
        <v>66</v>
      </c>
      <c r="F603" s="8" t="s">
        <v>38</v>
      </c>
      <c r="G603" s="7" t="s">
        <v>39</v>
      </c>
      <c r="H603" s="8" t="s">
        <v>54</v>
      </c>
      <c r="I603" s="9" t="s">
        <v>2632</v>
      </c>
      <c r="J603" s="9" t="s">
        <v>2633</v>
      </c>
      <c r="K603" s="9" t="s">
        <v>2634</v>
      </c>
      <c r="L603" s="9" t="s">
        <v>2635</v>
      </c>
      <c r="M603" s="7">
        <v>1013651418</v>
      </c>
      <c r="N603" s="8" t="s">
        <v>144</v>
      </c>
      <c r="O603" s="10">
        <v>44589</v>
      </c>
      <c r="P603" s="101">
        <v>8</v>
      </c>
      <c r="Q603" s="10">
        <v>44597</v>
      </c>
      <c r="R603" s="10">
        <v>44838</v>
      </c>
      <c r="S603" s="11">
        <v>44643</v>
      </c>
      <c r="T603" s="11" t="s">
        <v>2636</v>
      </c>
      <c r="U603" s="78">
        <v>1023951445</v>
      </c>
      <c r="V603" s="7" t="s">
        <v>2637</v>
      </c>
      <c r="W603" s="101" t="s">
        <v>1761</v>
      </c>
      <c r="X603" s="7"/>
      <c r="Y603" s="7"/>
      <c r="Z603" s="11">
        <v>44956</v>
      </c>
      <c r="AA603" s="16">
        <v>28000000</v>
      </c>
      <c r="AB603" s="17">
        <f>10033333+3500000</f>
        <v>13533333</v>
      </c>
      <c r="AC603" s="18">
        <f t="shared" si="9"/>
        <v>41533333</v>
      </c>
      <c r="AD603" s="31" t="s">
        <v>48</v>
      </c>
      <c r="AE603" s="168" t="s">
        <v>98</v>
      </c>
      <c r="AF603" s="8" t="s">
        <v>2638</v>
      </c>
      <c r="AG603" s="12" t="s">
        <v>493</v>
      </c>
      <c r="AH603" s="12" t="s">
        <v>1021</v>
      </c>
      <c r="AI603" s="30" t="s">
        <v>1022</v>
      </c>
    </row>
    <row r="604" spans="1:35" ht="42.75" x14ac:dyDescent="0.3">
      <c r="A604" s="7">
        <v>2021</v>
      </c>
      <c r="B604" s="7">
        <v>302</v>
      </c>
      <c r="C604" s="101" t="s">
        <v>1134</v>
      </c>
      <c r="D604" s="15" t="s">
        <v>2639</v>
      </c>
      <c r="E604" s="9" t="s">
        <v>2639</v>
      </c>
      <c r="F604" s="8" t="s">
        <v>2640</v>
      </c>
      <c r="G604" s="7" t="s">
        <v>2606</v>
      </c>
      <c r="H604" s="8" t="s">
        <v>2641</v>
      </c>
      <c r="I604" s="9" t="s">
        <v>2642</v>
      </c>
      <c r="J604" s="9" t="s">
        <v>2643</v>
      </c>
      <c r="K604" s="9" t="s">
        <v>2643</v>
      </c>
      <c r="L604" s="9" t="s">
        <v>2644</v>
      </c>
      <c r="M604" s="160">
        <v>899999282</v>
      </c>
      <c r="N604" s="8" t="s">
        <v>59</v>
      </c>
      <c r="O604" s="10">
        <v>44336</v>
      </c>
      <c r="P604" s="33" t="s">
        <v>2645</v>
      </c>
      <c r="Q604" s="10">
        <v>44336</v>
      </c>
      <c r="R604" s="10">
        <v>44560</v>
      </c>
      <c r="S604" s="11" t="s">
        <v>46</v>
      </c>
      <c r="T604" s="11" t="s">
        <v>46</v>
      </c>
      <c r="U604" s="78" t="s">
        <v>46</v>
      </c>
      <c r="V604" s="13" t="s">
        <v>2646</v>
      </c>
      <c r="W604" s="33"/>
      <c r="X604" s="7" t="s">
        <v>46</v>
      </c>
      <c r="Y604" s="7" t="s">
        <v>46</v>
      </c>
      <c r="Z604" s="11">
        <v>45473</v>
      </c>
      <c r="AA604" s="16">
        <v>126640000</v>
      </c>
      <c r="AB604" s="17">
        <v>0</v>
      </c>
      <c r="AC604" s="18">
        <f t="shared" si="9"/>
        <v>126640000</v>
      </c>
      <c r="AD604" s="31" t="s">
        <v>48</v>
      </c>
      <c r="AE604" s="245" t="s">
        <v>98</v>
      </c>
      <c r="AF604" s="8" t="s">
        <v>2647</v>
      </c>
      <c r="AG604" s="12" t="s">
        <v>655</v>
      </c>
      <c r="AH604" s="12" t="s">
        <v>1699</v>
      </c>
      <c r="AI604" s="30">
        <v>20225420015493</v>
      </c>
    </row>
    <row r="605" spans="1:35" ht="15.75" x14ac:dyDescent="0.3">
      <c r="A605" s="7">
        <v>2022</v>
      </c>
      <c r="B605" s="7">
        <v>302</v>
      </c>
      <c r="C605" s="101" t="s">
        <v>35</v>
      </c>
      <c r="D605" s="15" t="s">
        <v>278</v>
      </c>
      <c r="E605" s="9" t="s">
        <v>279</v>
      </c>
      <c r="F605" s="8" t="s">
        <v>38</v>
      </c>
      <c r="G605" s="7" t="s">
        <v>39</v>
      </c>
      <c r="H605" s="8" t="s">
        <v>54</v>
      </c>
      <c r="I605" s="9" t="s">
        <v>745</v>
      </c>
      <c r="J605" s="9" t="s">
        <v>2648</v>
      </c>
      <c r="K605" s="9" t="s">
        <v>1223</v>
      </c>
      <c r="L605" s="9" t="s">
        <v>2649</v>
      </c>
      <c r="M605" s="7">
        <v>1024547185</v>
      </c>
      <c r="N605" s="8" t="s">
        <v>345</v>
      </c>
      <c r="O605" s="10">
        <v>44589</v>
      </c>
      <c r="P605" s="101">
        <v>6</v>
      </c>
      <c r="Q605" s="10">
        <v>44594</v>
      </c>
      <c r="R605" s="10">
        <v>44774</v>
      </c>
      <c r="S605" s="11" t="s">
        <v>46</v>
      </c>
      <c r="T605" s="11" t="s">
        <v>46</v>
      </c>
      <c r="U605" s="78" t="s">
        <v>46</v>
      </c>
      <c r="V605" s="7" t="s">
        <v>46</v>
      </c>
      <c r="W605" s="101">
        <v>6</v>
      </c>
      <c r="X605" s="7" t="s">
        <v>46</v>
      </c>
      <c r="Y605" s="7" t="s">
        <v>46</v>
      </c>
      <c r="Z605" s="11">
        <v>44774</v>
      </c>
      <c r="AA605" s="16">
        <v>40200000</v>
      </c>
      <c r="AB605" s="17">
        <v>0</v>
      </c>
      <c r="AC605" s="18">
        <f t="shared" si="9"/>
        <v>40200000</v>
      </c>
      <c r="AD605" s="31" t="s">
        <v>48</v>
      </c>
      <c r="AE605" s="168" t="s">
        <v>98</v>
      </c>
      <c r="AF605" s="8" t="s">
        <v>2650</v>
      </c>
      <c r="AG605" s="12" t="s">
        <v>286</v>
      </c>
      <c r="AH605" s="12" t="s">
        <v>287</v>
      </c>
      <c r="AI605" s="30" t="s">
        <v>288</v>
      </c>
    </row>
    <row r="606" spans="1:35" ht="15.75" x14ac:dyDescent="0.3">
      <c r="A606" s="7">
        <v>2021</v>
      </c>
      <c r="B606" s="7">
        <v>303</v>
      </c>
      <c r="C606" s="101" t="s">
        <v>35</v>
      </c>
      <c r="D606" s="15" t="s">
        <v>1164</v>
      </c>
      <c r="E606" s="9" t="s">
        <v>1165</v>
      </c>
      <c r="F606" s="8" t="s">
        <v>38</v>
      </c>
      <c r="G606" s="7" t="s">
        <v>39</v>
      </c>
      <c r="H606" s="8" t="s">
        <v>40</v>
      </c>
      <c r="I606" s="9" t="s">
        <v>2651</v>
      </c>
      <c r="J606" s="9" t="s">
        <v>2652</v>
      </c>
      <c r="K606" s="9" t="s">
        <v>2652</v>
      </c>
      <c r="L606" s="9" t="s">
        <v>2653</v>
      </c>
      <c r="M606" s="160">
        <v>52369923</v>
      </c>
      <c r="N606" s="8" t="s">
        <v>137</v>
      </c>
      <c r="O606" s="10">
        <v>44335</v>
      </c>
      <c r="P606" s="33" t="s">
        <v>321</v>
      </c>
      <c r="Q606" s="10">
        <v>44337</v>
      </c>
      <c r="R606" s="10">
        <v>44489</v>
      </c>
      <c r="S606" s="11" t="s">
        <v>46</v>
      </c>
      <c r="T606" s="11" t="s">
        <v>46</v>
      </c>
      <c r="U606" s="78" t="s">
        <v>46</v>
      </c>
      <c r="V606" s="7" t="s">
        <v>2654</v>
      </c>
      <c r="W606" s="33"/>
      <c r="X606" s="7" t="s">
        <v>46</v>
      </c>
      <c r="Y606" s="7" t="s">
        <v>46</v>
      </c>
      <c r="Z606" s="11">
        <v>44561</v>
      </c>
      <c r="AA606" s="16">
        <v>21805000</v>
      </c>
      <c r="AB606" s="17">
        <v>10175667</v>
      </c>
      <c r="AC606" s="18">
        <f t="shared" si="9"/>
        <v>31980667</v>
      </c>
      <c r="AD606" s="31" t="s">
        <v>48</v>
      </c>
      <c r="AE606" s="245" t="s">
        <v>98</v>
      </c>
      <c r="AF606" s="8" t="s">
        <v>2655</v>
      </c>
      <c r="AG606" s="12" t="s">
        <v>1171</v>
      </c>
      <c r="AH606" s="12" t="s">
        <v>1398</v>
      </c>
      <c r="AI606" s="30">
        <v>20215420004633</v>
      </c>
    </row>
    <row r="607" spans="1:35" ht="15.75" x14ac:dyDescent="0.3">
      <c r="A607" s="7">
        <v>2022</v>
      </c>
      <c r="B607" s="7">
        <v>303</v>
      </c>
      <c r="C607" s="101" t="s">
        <v>35</v>
      </c>
      <c r="D607" s="15" t="s">
        <v>91</v>
      </c>
      <c r="E607" s="9" t="s">
        <v>66</v>
      </c>
      <c r="F607" s="8" t="s">
        <v>38</v>
      </c>
      <c r="G607" s="7" t="s">
        <v>39</v>
      </c>
      <c r="H607" s="8" t="s">
        <v>54</v>
      </c>
      <c r="I607" s="9" t="s">
        <v>2656</v>
      </c>
      <c r="J607" s="9" t="s">
        <v>2657</v>
      </c>
      <c r="K607" s="9" t="s">
        <v>2658</v>
      </c>
      <c r="L607" s="9" t="s">
        <v>2659</v>
      </c>
      <c r="M607" s="7">
        <v>9534873</v>
      </c>
      <c r="N607" s="8" t="s">
        <v>345</v>
      </c>
      <c r="O607" s="10">
        <v>44594</v>
      </c>
      <c r="P607" s="101">
        <v>11</v>
      </c>
      <c r="Q607" s="10">
        <v>44594</v>
      </c>
      <c r="R607" s="10">
        <v>44927</v>
      </c>
      <c r="S607" s="11" t="s">
        <v>46</v>
      </c>
      <c r="T607" s="11" t="s">
        <v>46</v>
      </c>
      <c r="U607" s="78" t="s">
        <v>46</v>
      </c>
      <c r="V607" s="7"/>
      <c r="W607" s="101">
        <v>11</v>
      </c>
      <c r="X607" s="7"/>
      <c r="Y607" s="7"/>
      <c r="Z607" s="11">
        <v>44927</v>
      </c>
      <c r="AA607" s="16">
        <v>55000000</v>
      </c>
      <c r="AB607" s="17"/>
      <c r="AC607" s="18">
        <f t="shared" si="9"/>
        <v>55000000</v>
      </c>
      <c r="AD607" s="31" t="s">
        <v>48</v>
      </c>
      <c r="AE607" s="168" t="s">
        <v>98</v>
      </c>
      <c r="AF607" s="8" t="s">
        <v>2650</v>
      </c>
      <c r="AG607" s="12" t="s">
        <v>286</v>
      </c>
      <c r="AH607" s="12" t="s">
        <v>287</v>
      </c>
      <c r="AI607" s="30" t="s">
        <v>288</v>
      </c>
    </row>
    <row r="608" spans="1:35" ht="15.75" x14ac:dyDescent="0.3">
      <c r="A608" s="7">
        <v>2021</v>
      </c>
      <c r="B608" s="7">
        <v>304</v>
      </c>
      <c r="C608" s="101" t="s">
        <v>35</v>
      </c>
      <c r="D608" s="15" t="s">
        <v>1164</v>
      </c>
      <c r="E608" s="9" t="s">
        <v>1165</v>
      </c>
      <c r="F608" s="8" t="s">
        <v>38</v>
      </c>
      <c r="G608" s="7" t="s">
        <v>39</v>
      </c>
      <c r="H608" s="8" t="s">
        <v>40</v>
      </c>
      <c r="I608" s="9" t="s">
        <v>2660</v>
      </c>
      <c r="J608" s="9" t="s">
        <v>2661</v>
      </c>
      <c r="K608" s="9" t="s">
        <v>2661</v>
      </c>
      <c r="L608" s="9" t="s">
        <v>1826</v>
      </c>
      <c r="M608" s="160">
        <v>79604241</v>
      </c>
      <c r="N608" s="8" t="s">
        <v>1908</v>
      </c>
      <c r="O608" s="10">
        <v>44343</v>
      </c>
      <c r="P608" s="33" t="s">
        <v>321</v>
      </c>
      <c r="Q608" s="10">
        <v>44348</v>
      </c>
      <c r="R608" s="10">
        <v>44500</v>
      </c>
      <c r="S608" s="11" t="s">
        <v>46</v>
      </c>
      <c r="T608" s="11" t="s">
        <v>46</v>
      </c>
      <c r="U608" s="78" t="s">
        <v>46</v>
      </c>
      <c r="V608" s="7" t="s">
        <v>46</v>
      </c>
      <c r="W608" s="33"/>
      <c r="X608" s="7" t="s">
        <v>46</v>
      </c>
      <c r="Y608" s="7" t="s">
        <v>46</v>
      </c>
      <c r="Z608" s="11">
        <v>44500</v>
      </c>
      <c r="AA608" s="16">
        <v>21805000</v>
      </c>
      <c r="AB608" s="17">
        <v>0</v>
      </c>
      <c r="AC608" s="18">
        <f t="shared" si="9"/>
        <v>21805000</v>
      </c>
      <c r="AD608" s="31" t="s">
        <v>48</v>
      </c>
      <c r="AE608" s="245" t="s">
        <v>98</v>
      </c>
      <c r="AF608" s="8" t="s">
        <v>2662</v>
      </c>
      <c r="AG608" s="12" t="s">
        <v>1171</v>
      </c>
      <c r="AH608" s="12" t="s">
        <v>1398</v>
      </c>
      <c r="AI608" s="30">
        <v>20215420004633</v>
      </c>
    </row>
    <row r="609" spans="1:35" ht="15.75" x14ac:dyDescent="0.3">
      <c r="A609" s="7">
        <v>2022</v>
      </c>
      <c r="B609" s="7">
        <v>304</v>
      </c>
      <c r="C609" s="101" t="s">
        <v>35</v>
      </c>
      <c r="D609" s="15" t="s">
        <v>91</v>
      </c>
      <c r="E609" s="9" t="s">
        <v>66</v>
      </c>
      <c r="F609" s="8" t="s">
        <v>38</v>
      </c>
      <c r="G609" s="7" t="s">
        <v>39</v>
      </c>
      <c r="H609" s="8" t="s">
        <v>54</v>
      </c>
      <c r="I609" s="9" t="s">
        <v>2663</v>
      </c>
      <c r="J609" s="9" t="s">
        <v>2664</v>
      </c>
      <c r="K609" s="9" t="s">
        <v>2665</v>
      </c>
      <c r="L609" s="9" t="s">
        <v>2666</v>
      </c>
      <c r="M609" s="7">
        <v>79581317</v>
      </c>
      <c r="N609" s="8" t="s">
        <v>345</v>
      </c>
      <c r="O609" s="10">
        <v>44589</v>
      </c>
      <c r="P609" s="101">
        <v>6</v>
      </c>
      <c r="Q609" s="10">
        <v>44594</v>
      </c>
      <c r="R609" s="10">
        <v>44774</v>
      </c>
      <c r="S609" s="11">
        <v>44729</v>
      </c>
      <c r="T609" s="11" t="s">
        <v>269</v>
      </c>
      <c r="U609" s="78">
        <v>1010165244</v>
      </c>
      <c r="V609" s="7" t="s">
        <v>46</v>
      </c>
      <c r="W609" s="101">
        <v>6</v>
      </c>
      <c r="X609" s="7"/>
      <c r="Y609" s="7"/>
      <c r="Z609" s="11">
        <v>44774</v>
      </c>
      <c r="AA609" s="16">
        <v>27084000</v>
      </c>
      <c r="AB609" s="17">
        <v>0</v>
      </c>
      <c r="AC609" s="18">
        <f t="shared" si="9"/>
        <v>27084000</v>
      </c>
      <c r="AD609" s="31" t="s">
        <v>48</v>
      </c>
      <c r="AE609" s="168" t="s">
        <v>87</v>
      </c>
      <c r="AF609" s="8" t="s">
        <v>2667</v>
      </c>
      <c r="AG609" s="12" t="s">
        <v>1835</v>
      </c>
      <c r="AH609" s="12" t="s">
        <v>101</v>
      </c>
      <c r="AI609" s="30" t="s">
        <v>102</v>
      </c>
    </row>
    <row r="610" spans="1:35" ht="15.75" x14ac:dyDescent="0.3">
      <c r="A610" s="7">
        <v>2021</v>
      </c>
      <c r="B610" s="7">
        <v>305</v>
      </c>
      <c r="C610" s="101" t="s">
        <v>35</v>
      </c>
      <c r="D610" s="15" t="s">
        <v>65</v>
      </c>
      <c r="E610" s="9" t="s">
        <v>66</v>
      </c>
      <c r="F610" s="8" t="s">
        <v>38</v>
      </c>
      <c r="G610" s="7" t="s">
        <v>39</v>
      </c>
      <c r="H610" s="8" t="s">
        <v>40</v>
      </c>
      <c r="I610" s="9" t="s">
        <v>2668</v>
      </c>
      <c r="J610" s="9" t="s">
        <v>2669</v>
      </c>
      <c r="K610" s="9" t="s">
        <v>2669</v>
      </c>
      <c r="L610" s="9" t="s">
        <v>2670</v>
      </c>
      <c r="M610" s="160">
        <v>1013691314</v>
      </c>
      <c r="N610" s="8" t="s">
        <v>137</v>
      </c>
      <c r="O610" s="10">
        <v>44337</v>
      </c>
      <c r="P610" s="33" t="s">
        <v>321</v>
      </c>
      <c r="Q610" s="10">
        <v>44340</v>
      </c>
      <c r="R610" s="10">
        <v>44492</v>
      </c>
      <c r="S610" s="11" t="s">
        <v>46</v>
      </c>
      <c r="T610" s="11" t="s">
        <v>46</v>
      </c>
      <c r="U610" s="78" t="s">
        <v>46</v>
      </c>
      <c r="V610" s="7" t="s">
        <v>46</v>
      </c>
      <c r="W610" s="33"/>
      <c r="X610" s="7" t="s">
        <v>46</v>
      </c>
      <c r="Y610" s="7" t="s">
        <v>46</v>
      </c>
      <c r="Z610" s="11">
        <v>44492</v>
      </c>
      <c r="AA610" s="16">
        <v>13500000</v>
      </c>
      <c r="AB610" s="17">
        <v>0</v>
      </c>
      <c r="AC610" s="18">
        <f t="shared" si="9"/>
        <v>13500000</v>
      </c>
      <c r="AD610" s="31" t="s">
        <v>48</v>
      </c>
      <c r="AE610" s="245" t="s">
        <v>98</v>
      </c>
      <c r="AF610" s="8" t="s">
        <v>2671</v>
      </c>
      <c r="AG610" s="12" t="s">
        <v>277</v>
      </c>
      <c r="AH610" s="12" t="s">
        <v>121</v>
      </c>
      <c r="AI610" s="30">
        <v>20215420004633</v>
      </c>
    </row>
    <row r="611" spans="1:35" ht="15.75" x14ac:dyDescent="0.3">
      <c r="A611" s="7">
        <v>2022</v>
      </c>
      <c r="B611" s="7">
        <v>305</v>
      </c>
      <c r="C611" s="101" t="s">
        <v>35</v>
      </c>
      <c r="D611" s="15" t="s">
        <v>2218</v>
      </c>
      <c r="E611" s="9" t="s">
        <v>2219</v>
      </c>
      <c r="F611" s="8" t="s">
        <v>38</v>
      </c>
      <c r="G611" s="7" t="s">
        <v>39</v>
      </c>
      <c r="H611" s="8" t="s">
        <v>54</v>
      </c>
      <c r="I611" s="9" t="s">
        <v>2672</v>
      </c>
      <c r="J611" s="9" t="s">
        <v>2673</v>
      </c>
      <c r="K611" s="9" t="s">
        <v>2674</v>
      </c>
      <c r="L611" s="9" t="s">
        <v>2675</v>
      </c>
      <c r="M611" s="7">
        <v>1043874817</v>
      </c>
      <c r="N611" s="8" t="s">
        <v>345</v>
      </c>
      <c r="O611" s="10">
        <v>44599</v>
      </c>
      <c r="P611" s="101">
        <v>6</v>
      </c>
      <c r="Q611" s="10">
        <v>44597</v>
      </c>
      <c r="R611" s="10">
        <v>44777</v>
      </c>
      <c r="S611" s="11" t="s">
        <v>46</v>
      </c>
      <c r="T611" s="11" t="s">
        <v>46</v>
      </c>
      <c r="U611" s="78" t="s">
        <v>46</v>
      </c>
      <c r="V611" s="7" t="s">
        <v>46</v>
      </c>
      <c r="W611" s="101">
        <v>6</v>
      </c>
      <c r="X611" s="7" t="s">
        <v>46</v>
      </c>
      <c r="Y611" s="7" t="s">
        <v>46</v>
      </c>
      <c r="Z611" s="11">
        <v>44777</v>
      </c>
      <c r="AA611" s="16">
        <v>27081342</v>
      </c>
      <c r="AB611" s="17">
        <v>0</v>
      </c>
      <c r="AC611" s="18">
        <f t="shared" si="9"/>
        <v>27081342</v>
      </c>
      <c r="AD611" s="31" t="s">
        <v>48</v>
      </c>
      <c r="AE611" s="168" t="s">
        <v>98</v>
      </c>
      <c r="AF611" s="8" t="s">
        <v>2676</v>
      </c>
      <c r="AG611" s="12" t="s">
        <v>1753</v>
      </c>
      <c r="AH611" s="12" t="s">
        <v>2227</v>
      </c>
      <c r="AI611" s="30" t="s">
        <v>2228</v>
      </c>
    </row>
    <row r="612" spans="1:35" ht="15.75" x14ac:dyDescent="0.3">
      <c r="A612" s="7">
        <v>2021</v>
      </c>
      <c r="B612" s="7">
        <v>306</v>
      </c>
      <c r="C612" s="101" t="s">
        <v>35</v>
      </c>
      <c r="D612" s="15" t="s">
        <v>2238</v>
      </c>
      <c r="E612" s="9" t="s">
        <v>1267</v>
      </c>
      <c r="F612" s="8" t="s">
        <v>38</v>
      </c>
      <c r="G612" s="7" t="s">
        <v>39</v>
      </c>
      <c r="H612" s="8" t="s">
        <v>40</v>
      </c>
      <c r="I612" s="9" t="s">
        <v>2239</v>
      </c>
      <c r="J612" s="9" t="s">
        <v>2677</v>
      </c>
      <c r="K612" s="9" t="s">
        <v>2677</v>
      </c>
      <c r="L612" s="9" t="s">
        <v>2678</v>
      </c>
      <c r="M612" s="160">
        <v>79964188</v>
      </c>
      <c r="N612" s="8" t="s">
        <v>1908</v>
      </c>
      <c r="O612" s="10">
        <v>44344</v>
      </c>
      <c r="P612" s="33" t="s">
        <v>321</v>
      </c>
      <c r="Q612" s="10">
        <v>44348</v>
      </c>
      <c r="R612" s="10">
        <v>44500</v>
      </c>
      <c r="S612" s="11" t="s">
        <v>46</v>
      </c>
      <c r="T612" s="11" t="s">
        <v>46</v>
      </c>
      <c r="U612" s="78" t="s">
        <v>46</v>
      </c>
      <c r="V612" s="7" t="s">
        <v>2679</v>
      </c>
      <c r="W612" s="33"/>
      <c r="X612" s="7" t="s">
        <v>46</v>
      </c>
      <c r="Y612" s="7" t="s">
        <v>46</v>
      </c>
      <c r="Z612" s="11">
        <v>44498</v>
      </c>
      <c r="AA612" s="16">
        <v>21805000</v>
      </c>
      <c r="AB612" s="17">
        <v>8722000</v>
      </c>
      <c r="AC612" s="18">
        <f t="shared" si="9"/>
        <v>30527000</v>
      </c>
      <c r="AD612" s="31" t="s">
        <v>48</v>
      </c>
      <c r="AE612" s="245" t="s">
        <v>98</v>
      </c>
      <c r="AF612" s="8" t="s">
        <v>2680</v>
      </c>
      <c r="AG612" s="12" t="s">
        <v>811</v>
      </c>
      <c r="AH612" s="12" t="s">
        <v>808</v>
      </c>
      <c r="AI612" s="30">
        <v>20215420004633</v>
      </c>
    </row>
    <row r="613" spans="1:35" ht="15.75" x14ac:dyDescent="0.3">
      <c r="A613" s="7">
        <v>2022</v>
      </c>
      <c r="B613" s="7">
        <v>306</v>
      </c>
      <c r="C613" s="101" t="s">
        <v>35</v>
      </c>
      <c r="D613" s="15" t="s">
        <v>1741</v>
      </c>
      <c r="E613" s="9" t="s">
        <v>1742</v>
      </c>
      <c r="F613" s="8" t="s">
        <v>38</v>
      </c>
      <c r="G613" s="7" t="s">
        <v>39</v>
      </c>
      <c r="H613" s="8" t="s">
        <v>54</v>
      </c>
      <c r="I613" s="9" t="s">
        <v>2681</v>
      </c>
      <c r="J613" s="9" t="s">
        <v>2682</v>
      </c>
      <c r="K613" s="9" t="s">
        <v>2683</v>
      </c>
      <c r="L613" s="9" t="s">
        <v>2684</v>
      </c>
      <c r="M613" s="7">
        <v>84078105</v>
      </c>
      <c r="N613" s="8" t="s">
        <v>59</v>
      </c>
      <c r="O613" s="10">
        <v>44599</v>
      </c>
      <c r="P613" s="101">
        <v>4</v>
      </c>
      <c r="Q613" s="10">
        <v>44595</v>
      </c>
      <c r="R613" s="10">
        <v>44714</v>
      </c>
      <c r="S613" s="11" t="s">
        <v>46</v>
      </c>
      <c r="T613" s="11" t="s">
        <v>46</v>
      </c>
      <c r="U613" s="78" t="s">
        <v>46</v>
      </c>
      <c r="V613" s="7" t="s">
        <v>46</v>
      </c>
      <c r="W613" s="101">
        <v>4</v>
      </c>
      <c r="X613" s="7" t="s">
        <v>46</v>
      </c>
      <c r="Y613" s="7" t="s">
        <v>46</v>
      </c>
      <c r="Z613" s="11">
        <v>44714</v>
      </c>
      <c r="AA613" s="16">
        <v>12320000</v>
      </c>
      <c r="AB613" s="17">
        <v>0</v>
      </c>
      <c r="AC613" s="18">
        <f t="shared" si="9"/>
        <v>12320000</v>
      </c>
      <c r="AD613" s="31" t="s">
        <v>48</v>
      </c>
      <c r="AE613" s="168" t="s">
        <v>98</v>
      </c>
      <c r="AF613" s="8" t="s">
        <v>2685</v>
      </c>
      <c r="AG613" s="12" t="s">
        <v>1113</v>
      </c>
      <c r="AH613" s="12" t="s">
        <v>1746</v>
      </c>
      <c r="AI613" s="30" t="s">
        <v>2558</v>
      </c>
    </row>
    <row r="614" spans="1:35" ht="15.75" x14ac:dyDescent="0.3">
      <c r="A614" s="7">
        <v>2021</v>
      </c>
      <c r="B614" s="7">
        <v>307</v>
      </c>
      <c r="C614" s="101" t="s">
        <v>35</v>
      </c>
      <c r="D614" s="15" t="s">
        <v>392</v>
      </c>
      <c r="E614" s="9" t="s">
        <v>393</v>
      </c>
      <c r="F614" s="8" t="s">
        <v>38</v>
      </c>
      <c r="G614" s="7" t="s">
        <v>39</v>
      </c>
      <c r="H614" s="8" t="s">
        <v>40</v>
      </c>
      <c r="I614" s="9" t="s">
        <v>2686</v>
      </c>
      <c r="J614" s="9" t="s">
        <v>2687</v>
      </c>
      <c r="K614" s="9" t="s">
        <v>2687</v>
      </c>
      <c r="L614" s="9" t="s">
        <v>2688</v>
      </c>
      <c r="M614" s="160">
        <v>1015397054</v>
      </c>
      <c r="N614" s="8" t="s">
        <v>59</v>
      </c>
      <c r="O614" s="10">
        <v>44340</v>
      </c>
      <c r="P614" s="33" t="s">
        <v>321</v>
      </c>
      <c r="Q614" s="10">
        <v>44342</v>
      </c>
      <c r="R614" s="10">
        <v>44488</v>
      </c>
      <c r="S614" s="11" t="s">
        <v>46</v>
      </c>
      <c r="T614" s="11" t="s">
        <v>46</v>
      </c>
      <c r="U614" s="78" t="s">
        <v>46</v>
      </c>
      <c r="V614" s="7" t="s">
        <v>46</v>
      </c>
      <c r="W614" s="33"/>
      <c r="X614" s="7" t="s">
        <v>46</v>
      </c>
      <c r="Y614" s="7" t="s">
        <v>46</v>
      </c>
      <c r="Z614" s="11">
        <v>44488</v>
      </c>
      <c r="AA614" s="16">
        <v>21805000</v>
      </c>
      <c r="AB614" s="17">
        <v>0</v>
      </c>
      <c r="AC614" s="18">
        <f t="shared" si="9"/>
        <v>21805000</v>
      </c>
      <c r="AD614" s="31" t="s">
        <v>47</v>
      </c>
      <c r="AE614" s="245" t="s">
        <v>48</v>
      </c>
      <c r="AF614" s="8" t="s">
        <v>2689</v>
      </c>
      <c r="AG614" s="12" t="s">
        <v>365</v>
      </c>
      <c r="AH614" s="12" t="s">
        <v>979</v>
      </c>
      <c r="AI614" s="30">
        <v>20215420004633</v>
      </c>
    </row>
    <row r="615" spans="1:35" ht="15.75" x14ac:dyDescent="0.3">
      <c r="A615" s="7">
        <v>2022</v>
      </c>
      <c r="B615" s="7">
        <v>307</v>
      </c>
      <c r="C615" s="101" t="s">
        <v>35</v>
      </c>
      <c r="D615" s="15" t="s">
        <v>1741</v>
      </c>
      <c r="E615" s="9" t="s">
        <v>1742</v>
      </c>
      <c r="F615" s="8" t="s">
        <v>38</v>
      </c>
      <c r="G615" s="7" t="s">
        <v>39</v>
      </c>
      <c r="H615" s="8" t="s">
        <v>54</v>
      </c>
      <c r="I615" s="9" t="s">
        <v>2681</v>
      </c>
      <c r="J615" s="9" t="s">
        <v>2690</v>
      </c>
      <c r="K615" s="9" t="s">
        <v>2683</v>
      </c>
      <c r="L615" s="9" t="s">
        <v>2691</v>
      </c>
      <c r="M615" s="7">
        <v>1010187402</v>
      </c>
      <c r="N615" s="8" t="s">
        <v>59</v>
      </c>
      <c r="O615" s="10">
        <v>44595</v>
      </c>
      <c r="P615" s="101">
        <v>8</v>
      </c>
      <c r="Q615" s="10">
        <v>44593</v>
      </c>
      <c r="R615" s="10">
        <v>44834</v>
      </c>
      <c r="S615" s="11" t="s">
        <v>46</v>
      </c>
      <c r="T615" s="11" t="s">
        <v>46</v>
      </c>
      <c r="U615" s="78" t="s">
        <v>46</v>
      </c>
      <c r="V615" s="7" t="s">
        <v>46</v>
      </c>
      <c r="W615" s="101">
        <v>8</v>
      </c>
      <c r="X615" s="7" t="s">
        <v>46</v>
      </c>
      <c r="Y615" s="7" t="s">
        <v>46</v>
      </c>
      <c r="Z615" s="11">
        <v>44834</v>
      </c>
      <c r="AA615" s="16">
        <v>24640000</v>
      </c>
      <c r="AB615" s="17">
        <v>0</v>
      </c>
      <c r="AC615" s="18">
        <f t="shared" si="9"/>
        <v>24640000</v>
      </c>
      <c r="AD615" s="31" t="s">
        <v>48</v>
      </c>
      <c r="AE615" s="168" t="s">
        <v>98</v>
      </c>
      <c r="AF615" s="8" t="s">
        <v>2685</v>
      </c>
      <c r="AG615" s="12" t="s">
        <v>1113</v>
      </c>
      <c r="AH615" s="12" t="s">
        <v>1746</v>
      </c>
      <c r="AI615" s="30" t="s">
        <v>2558</v>
      </c>
    </row>
    <row r="616" spans="1:35" ht="15.75" x14ac:dyDescent="0.3">
      <c r="A616" s="7">
        <v>2021</v>
      </c>
      <c r="B616" s="7">
        <v>308</v>
      </c>
      <c r="C616" s="101" t="s">
        <v>35</v>
      </c>
      <c r="D616" s="15" t="s">
        <v>1914</v>
      </c>
      <c r="E616" s="9" t="s">
        <v>294</v>
      </c>
      <c r="F616" s="8" t="s">
        <v>38</v>
      </c>
      <c r="G616" s="7" t="s">
        <v>39</v>
      </c>
      <c r="H616" s="8" t="s">
        <v>40</v>
      </c>
      <c r="I616" s="9" t="s">
        <v>2692</v>
      </c>
      <c r="J616" s="9" t="s">
        <v>2693</v>
      </c>
      <c r="K616" s="9" t="s">
        <v>2693</v>
      </c>
      <c r="L616" s="9" t="s">
        <v>532</v>
      </c>
      <c r="M616" s="160">
        <v>1023862594</v>
      </c>
      <c r="N616" s="8" t="s">
        <v>70</v>
      </c>
      <c r="O616" s="10">
        <v>44340</v>
      </c>
      <c r="P616" s="33" t="s">
        <v>321</v>
      </c>
      <c r="Q616" s="10">
        <v>44343</v>
      </c>
      <c r="R616" s="10">
        <v>44495</v>
      </c>
      <c r="S616" s="11" t="s">
        <v>46</v>
      </c>
      <c r="T616" s="11" t="s">
        <v>46</v>
      </c>
      <c r="U616" s="78" t="s">
        <v>46</v>
      </c>
      <c r="V616" s="7" t="s">
        <v>46</v>
      </c>
      <c r="W616" s="33"/>
      <c r="X616" s="7" t="s">
        <v>46</v>
      </c>
      <c r="Y616" s="7" t="s">
        <v>46</v>
      </c>
      <c r="Z616" s="11">
        <v>44495</v>
      </c>
      <c r="AA616" s="16">
        <v>18000000</v>
      </c>
      <c r="AB616" s="17">
        <v>0</v>
      </c>
      <c r="AC616" s="18">
        <f t="shared" si="9"/>
        <v>18000000</v>
      </c>
      <c r="AD616" s="31" t="s">
        <v>48</v>
      </c>
      <c r="AE616" s="245" t="s">
        <v>98</v>
      </c>
      <c r="AF616" s="8" t="s">
        <v>2694</v>
      </c>
      <c r="AG616" s="12" t="s">
        <v>1920</v>
      </c>
      <c r="AH616" s="12" t="s">
        <v>300</v>
      </c>
      <c r="AI616" s="30">
        <v>20215420004633</v>
      </c>
    </row>
    <row r="617" spans="1:35" ht="15.75" x14ac:dyDescent="0.3">
      <c r="A617" s="7">
        <v>2022</v>
      </c>
      <c r="B617" s="7">
        <v>308</v>
      </c>
      <c r="C617" s="101" t="s">
        <v>35</v>
      </c>
      <c r="D617" s="15" t="s">
        <v>91</v>
      </c>
      <c r="E617" s="9" t="s">
        <v>66</v>
      </c>
      <c r="F617" s="8" t="s">
        <v>38</v>
      </c>
      <c r="G617" s="7" t="s">
        <v>39</v>
      </c>
      <c r="H617" s="8" t="s">
        <v>54</v>
      </c>
      <c r="I617" s="9" t="s">
        <v>2695</v>
      </c>
      <c r="J617" s="9" t="s">
        <v>2696</v>
      </c>
      <c r="K617" s="9" t="s">
        <v>2697</v>
      </c>
      <c r="L617" s="9" t="s">
        <v>2698</v>
      </c>
      <c r="M617" s="7">
        <v>79460651</v>
      </c>
      <c r="N617" s="8" t="s">
        <v>59</v>
      </c>
      <c r="O617" s="10">
        <v>44594</v>
      </c>
      <c r="P617" s="101">
        <v>8</v>
      </c>
      <c r="Q617" s="10">
        <v>44593</v>
      </c>
      <c r="R617" s="10">
        <v>44834</v>
      </c>
      <c r="S617" s="11" t="s">
        <v>46</v>
      </c>
      <c r="T617" s="11" t="s">
        <v>46</v>
      </c>
      <c r="U617" s="78" t="s">
        <v>46</v>
      </c>
      <c r="V617" s="7" t="s">
        <v>2699</v>
      </c>
      <c r="W617" s="101">
        <v>12</v>
      </c>
      <c r="X617" s="7"/>
      <c r="Y617" s="7"/>
      <c r="Z617" s="11">
        <v>44956</v>
      </c>
      <c r="AA617" s="16">
        <v>21600000</v>
      </c>
      <c r="AB617" s="17">
        <f>8100000+2700000</f>
        <v>10800000</v>
      </c>
      <c r="AC617" s="18">
        <f t="shared" si="9"/>
        <v>32400000</v>
      </c>
      <c r="AD617" s="31" t="s">
        <v>48</v>
      </c>
      <c r="AE617" s="168" t="s">
        <v>98</v>
      </c>
      <c r="AF617" s="8" t="s">
        <v>2700</v>
      </c>
      <c r="AG617" s="12" t="s">
        <v>277</v>
      </c>
      <c r="AH617" s="12" t="s">
        <v>483</v>
      </c>
      <c r="AI617" s="30" t="s">
        <v>484</v>
      </c>
    </row>
    <row r="618" spans="1:35" ht="15.75" x14ac:dyDescent="0.3">
      <c r="A618" s="7">
        <v>2021</v>
      </c>
      <c r="B618" s="7">
        <v>309</v>
      </c>
      <c r="C618" s="101" t="s">
        <v>35</v>
      </c>
      <c r="D618" s="15" t="s">
        <v>1688</v>
      </c>
      <c r="E618" s="9" t="s">
        <v>53</v>
      </c>
      <c r="F618" s="8" t="s">
        <v>38</v>
      </c>
      <c r="G618" s="7" t="s">
        <v>39</v>
      </c>
      <c r="H618" s="8" t="s">
        <v>40</v>
      </c>
      <c r="I618" s="9" t="s">
        <v>1709</v>
      </c>
      <c r="J618" s="9" t="s">
        <v>2701</v>
      </c>
      <c r="K618" s="9" t="s">
        <v>2701</v>
      </c>
      <c r="L618" s="9" t="s">
        <v>1884</v>
      </c>
      <c r="M618" s="160">
        <v>1023880225</v>
      </c>
      <c r="N618" s="8" t="s">
        <v>165</v>
      </c>
      <c r="O618" s="10">
        <v>44343</v>
      </c>
      <c r="P618" s="33" t="s">
        <v>321</v>
      </c>
      <c r="Q618" s="10">
        <v>44347</v>
      </c>
      <c r="R618" s="10">
        <v>44560</v>
      </c>
      <c r="S618" s="11" t="s">
        <v>46</v>
      </c>
      <c r="T618" s="11" t="s">
        <v>46</v>
      </c>
      <c r="U618" s="78" t="s">
        <v>46</v>
      </c>
      <c r="V618" s="7" t="s">
        <v>2679</v>
      </c>
      <c r="W618" s="33"/>
      <c r="X618" s="7" t="s">
        <v>46</v>
      </c>
      <c r="Y618" s="7" t="s">
        <v>46</v>
      </c>
      <c r="Z618" s="11">
        <v>44498</v>
      </c>
      <c r="AA618" s="16">
        <v>12000000</v>
      </c>
      <c r="AB618" s="17">
        <v>4800000</v>
      </c>
      <c r="AC618" s="18">
        <f t="shared" si="9"/>
        <v>16800000</v>
      </c>
      <c r="AD618" s="31" t="s">
        <v>48</v>
      </c>
      <c r="AE618" s="245" t="s">
        <v>98</v>
      </c>
      <c r="AF618" s="8" t="s">
        <v>2702</v>
      </c>
      <c r="AG618" s="12" t="s">
        <v>62</v>
      </c>
      <c r="AH618" s="12" t="s">
        <v>1082</v>
      </c>
      <c r="AI618" s="30">
        <v>20215420004633</v>
      </c>
    </row>
    <row r="619" spans="1:35" ht="15.75" x14ac:dyDescent="0.3">
      <c r="A619" s="7">
        <v>2022</v>
      </c>
      <c r="B619" s="7">
        <v>309</v>
      </c>
      <c r="C619" s="101" t="s">
        <v>35</v>
      </c>
      <c r="D619" s="15" t="s">
        <v>1164</v>
      </c>
      <c r="E619" s="9" t="s">
        <v>1165</v>
      </c>
      <c r="F619" s="8" t="s">
        <v>38</v>
      </c>
      <c r="G619" s="7" t="s">
        <v>39</v>
      </c>
      <c r="H619" s="8" t="s">
        <v>54</v>
      </c>
      <c r="I619" s="9" t="s">
        <v>2623</v>
      </c>
      <c r="J619" s="9" t="s">
        <v>2703</v>
      </c>
      <c r="K619" s="9" t="s">
        <v>2704</v>
      </c>
      <c r="L619" s="9" t="s">
        <v>1395</v>
      </c>
      <c r="M619" s="7">
        <v>1023864646</v>
      </c>
      <c r="N619" s="8" t="s">
        <v>170</v>
      </c>
      <c r="O619" s="10">
        <v>44595</v>
      </c>
      <c r="P619" s="101">
        <v>8</v>
      </c>
      <c r="Q619" s="10">
        <v>44597</v>
      </c>
      <c r="R619" s="10">
        <v>44838</v>
      </c>
      <c r="S619" s="11" t="s">
        <v>46</v>
      </c>
      <c r="T619" s="11" t="s">
        <v>46</v>
      </c>
      <c r="U619" s="78" t="s">
        <v>46</v>
      </c>
      <c r="V619" s="7" t="s">
        <v>46</v>
      </c>
      <c r="W619" s="101">
        <v>8</v>
      </c>
      <c r="X619" s="7" t="s">
        <v>46</v>
      </c>
      <c r="Y619" s="7" t="s">
        <v>46</v>
      </c>
      <c r="Z619" s="11">
        <v>44838</v>
      </c>
      <c r="AA619" s="16">
        <v>36112000</v>
      </c>
      <c r="AB619" s="17">
        <v>0</v>
      </c>
      <c r="AC619" s="18">
        <f t="shared" si="9"/>
        <v>36112000</v>
      </c>
      <c r="AD619" s="31" t="s">
        <v>48</v>
      </c>
      <c r="AE619" s="168" t="s">
        <v>98</v>
      </c>
      <c r="AF619" s="8" t="s">
        <v>2705</v>
      </c>
      <c r="AG619" s="12" t="s">
        <v>1171</v>
      </c>
      <c r="AH619" s="12" t="s">
        <v>1655</v>
      </c>
      <c r="AI619" s="30" t="s">
        <v>2213</v>
      </c>
    </row>
    <row r="620" spans="1:35" ht="15.75" x14ac:dyDescent="0.3">
      <c r="A620" s="7">
        <v>2021</v>
      </c>
      <c r="B620" s="7">
        <v>310</v>
      </c>
      <c r="C620" s="101" t="s">
        <v>35</v>
      </c>
      <c r="D620" s="15" t="s">
        <v>1107</v>
      </c>
      <c r="E620" s="9" t="s">
        <v>1108</v>
      </c>
      <c r="F620" s="8" t="s">
        <v>38</v>
      </c>
      <c r="G620" s="7" t="s">
        <v>39</v>
      </c>
      <c r="H620" s="8" t="s">
        <v>40</v>
      </c>
      <c r="I620" s="9" t="s">
        <v>2706</v>
      </c>
      <c r="J620" s="9" t="s">
        <v>2707</v>
      </c>
      <c r="K620" s="9" t="s">
        <v>2707</v>
      </c>
      <c r="L620" s="9" t="s">
        <v>2708</v>
      </c>
      <c r="M620" s="160">
        <v>80796246</v>
      </c>
      <c r="N620" s="8" t="s">
        <v>1908</v>
      </c>
      <c r="O620" s="10">
        <v>44344</v>
      </c>
      <c r="P620" s="33" t="s">
        <v>2709</v>
      </c>
      <c r="Q620" s="10">
        <v>44347</v>
      </c>
      <c r="R620" s="10">
        <v>44499</v>
      </c>
      <c r="S620" s="11" t="s">
        <v>46</v>
      </c>
      <c r="T620" s="11" t="s">
        <v>46</v>
      </c>
      <c r="U620" s="78" t="s">
        <v>46</v>
      </c>
      <c r="V620" s="7" t="s">
        <v>46</v>
      </c>
      <c r="W620" s="33"/>
      <c r="X620" s="7" t="s">
        <v>46</v>
      </c>
      <c r="Y620" s="7" t="s">
        <v>46</v>
      </c>
      <c r="Z620" s="11">
        <v>44499</v>
      </c>
      <c r="AA620" s="16">
        <v>30527000</v>
      </c>
      <c r="AB620" s="17">
        <v>0</v>
      </c>
      <c r="AC620" s="18">
        <f t="shared" si="9"/>
        <v>30527000</v>
      </c>
      <c r="AD620" s="31" t="s">
        <v>48</v>
      </c>
      <c r="AE620" s="245" t="s">
        <v>98</v>
      </c>
      <c r="AF620" s="8" t="s">
        <v>2710</v>
      </c>
      <c r="AG620" s="12" t="s">
        <v>1113</v>
      </c>
      <c r="AH620" s="12" t="s">
        <v>1111</v>
      </c>
      <c r="AI620" s="30">
        <v>20215420004633</v>
      </c>
    </row>
    <row r="621" spans="1:35" ht="15.75" x14ac:dyDescent="0.3">
      <c r="A621" s="7">
        <v>2022</v>
      </c>
      <c r="B621" s="7">
        <v>310</v>
      </c>
      <c r="C621" s="101" t="s">
        <v>35</v>
      </c>
      <c r="D621" s="15" t="s">
        <v>1164</v>
      </c>
      <c r="E621" s="9" t="s">
        <v>1165</v>
      </c>
      <c r="F621" s="8" t="s">
        <v>38</v>
      </c>
      <c r="G621" s="7" t="s">
        <v>39</v>
      </c>
      <c r="H621" s="8" t="s">
        <v>54</v>
      </c>
      <c r="I621" s="9" t="s">
        <v>2623</v>
      </c>
      <c r="J621" s="9" t="s">
        <v>2711</v>
      </c>
      <c r="K621" s="9" t="s">
        <v>2704</v>
      </c>
      <c r="L621" s="9" t="s">
        <v>2712</v>
      </c>
      <c r="M621" s="7">
        <v>52369923</v>
      </c>
      <c r="N621" s="8" t="s">
        <v>170</v>
      </c>
      <c r="O621" s="10">
        <v>44599</v>
      </c>
      <c r="P621" s="101">
        <v>8</v>
      </c>
      <c r="Q621" s="10">
        <v>44597</v>
      </c>
      <c r="R621" s="10">
        <v>44838</v>
      </c>
      <c r="S621" s="11" t="s">
        <v>46</v>
      </c>
      <c r="T621" s="11" t="s">
        <v>46</v>
      </c>
      <c r="U621" s="78" t="s">
        <v>46</v>
      </c>
      <c r="V621" s="7" t="s">
        <v>46</v>
      </c>
      <c r="W621" s="101">
        <v>8</v>
      </c>
      <c r="X621" s="7" t="s">
        <v>46</v>
      </c>
      <c r="Y621" s="7" t="s">
        <v>46</v>
      </c>
      <c r="Z621" s="11">
        <v>44838</v>
      </c>
      <c r="AA621" s="16">
        <v>36112000</v>
      </c>
      <c r="AB621" s="17">
        <v>0</v>
      </c>
      <c r="AC621" s="18">
        <f t="shared" si="9"/>
        <v>36112000</v>
      </c>
      <c r="AD621" s="31" t="s">
        <v>48</v>
      </c>
      <c r="AE621" s="168" t="s">
        <v>98</v>
      </c>
      <c r="AF621" s="8" t="s">
        <v>2705</v>
      </c>
      <c r="AG621" s="12" t="s">
        <v>1171</v>
      </c>
      <c r="AH621" s="12" t="s">
        <v>1655</v>
      </c>
      <c r="AI621" s="30" t="s">
        <v>2213</v>
      </c>
    </row>
    <row r="622" spans="1:35" ht="15.75" x14ac:dyDescent="0.3">
      <c r="A622" s="7">
        <v>2021</v>
      </c>
      <c r="B622" s="7">
        <v>311</v>
      </c>
      <c r="C622" s="101" t="s">
        <v>35</v>
      </c>
      <c r="D622" s="15" t="s">
        <v>1076</v>
      </c>
      <c r="E622" s="9" t="s">
        <v>1077</v>
      </c>
      <c r="F622" s="8" t="s">
        <v>38</v>
      </c>
      <c r="G622" s="7" t="s">
        <v>39</v>
      </c>
      <c r="H622" s="8" t="s">
        <v>40</v>
      </c>
      <c r="I622" s="9" t="s">
        <v>2713</v>
      </c>
      <c r="J622" s="9" t="s">
        <v>2714</v>
      </c>
      <c r="K622" s="9" t="s">
        <v>2714</v>
      </c>
      <c r="L622" s="9" t="s">
        <v>58</v>
      </c>
      <c r="M622" s="160">
        <v>1010170661</v>
      </c>
      <c r="N622" s="8" t="s">
        <v>118</v>
      </c>
      <c r="O622" s="10">
        <v>44343</v>
      </c>
      <c r="P622" s="33" t="s">
        <v>321</v>
      </c>
      <c r="Q622" s="10">
        <v>44348</v>
      </c>
      <c r="R622" s="10">
        <v>44500</v>
      </c>
      <c r="S622" s="11" t="s">
        <v>46</v>
      </c>
      <c r="T622" s="11" t="s">
        <v>46</v>
      </c>
      <c r="U622" s="78" t="s">
        <v>46</v>
      </c>
      <c r="V622" s="7" t="s">
        <v>46</v>
      </c>
      <c r="W622" s="33"/>
      <c r="X622" s="7" t="s">
        <v>46</v>
      </c>
      <c r="Y622" s="7" t="s">
        <v>46</v>
      </c>
      <c r="Z622" s="11">
        <v>44500</v>
      </c>
      <c r="AA622" s="16">
        <v>21805000</v>
      </c>
      <c r="AB622" s="17">
        <v>0</v>
      </c>
      <c r="AC622" s="18">
        <f t="shared" si="9"/>
        <v>21805000</v>
      </c>
      <c r="AD622" s="31" t="s">
        <v>48</v>
      </c>
      <c r="AE622" s="245" t="s">
        <v>98</v>
      </c>
      <c r="AF622" s="8" t="s">
        <v>2715</v>
      </c>
      <c r="AG622" s="12" t="s">
        <v>62</v>
      </c>
      <c r="AH622" s="12" t="s">
        <v>1082</v>
      </c>
      <c r="AI622" s="30">
        <v>20215420004633</v>
      </c>
    </row>
    <row r="623" spans="1:35" ht="15.75" x14ac:dyDescent="0.3">
      <c r="A623" s="7">
        <v>2022</v>
      </c>
      <c r="B623" s="7">
        <v>311</v>
      </c>
      <c r="C623" s="101" t="s">
        <v>35</v>
      </c>
      <c r="D623" s="15" t="s">
        <v>1164</v>
      </c>
      <c r="E623" s="9" t="s">
        <v>1165</v>
      </c>
      <c r="F623" s="8" t="s">
        <v>38</v>
      </c>
      <c r="G623" s="7" t="s">
        <v>39</v>
      </c>
      <c r="H623" s="8" t="s">
        <v>54</v>
      </c>
      <c r="I623" s="9" t="s">
        <v>2623</v>
      </c>
      <c r="J623" s="9" t="s">
        <v>2716</v>
      </c>
      <c r="K623" s="9" t="s">
        <v>2704</v>
      </c>
      <c r="L623" s="9" t="s">
        <v>2717</v>
      </c>
      <c r="M623" s="7">
        <v>1023953608</v>
      </c>
      <c r="N623" s="8" t="s">
        <v>170</v>
      </c>
      <c r="O623" s="10">
        <v>44595</v>
      </c>
      <c r="P623" s="101">
        <v>8</v>
      </c>
      <c r="Q623" s="10">
        <v>44597</v>
      </c>
      <c r="R623" s="10">
        <v>44838</v>
      </c>
      <c r="S623" s="11" t="s">
        <v>46</v>
      </c>
      <c r="T623" s="11" t="s">
        <v>46</v>
      </c>
      <c r="U623" s="78" t="s">
        <v>46</v>
      </c>
      <c r="V623" s="7" t="s">
        <v>46</v>
      </c>
      <c r="W623" s="101">
        <v>8</v>
      </c>
      <c r="X623" s="7" t="s">
        <v>46</v>
      </c>
      <c r="Y623" s="7" t="s">
        <v>46</v>
      </c>
      <c r="Z623" s="11">
        <v>44838</v>
      </c>
      <c r="AA623" s="16">
        <v>36112000</v>
      </c>
      <c r="AB623" s="17">
        <v>0</v>
      </c>
      <c r="AC623" s="18">
        <f t="shared" si="9"/>
        <v>36112000</v>
      </c>
      <c r="AD623" s="31" t="s">
        <v>48</v>
      </c>
      <c r="AE623" s="168" t="s">
        <v>98</v>
      </c>
      <c r="AF623" s="8" t="s">
        <v>2705</v>
      </c>
      <c r="AG623" s="12" t="s">
        <v>1171</v>
      </c>
      <c r="AH623" s="12" t="s">
        <v>1655</v>
      </c>
      <c r="AI623" s="30" t="s">
        <v>2213</v>
      </c>
    </row>
    <row r="624" spans="1:35" ht="15.75" x14ac:dyDescent="0.3">
      <c r="A624" s="7">
        <v>2021</v>
      </c>
      <c r="B624" s="7">
        <v>312</v>
      </c>
      <c r="C624" s="101" t="s">
        <v>35</v>
      </c>
      <c r="D624" s="15" t="s">
        <v>76</v>
      </c>
      <c r="E624" s="9" t="s">
        <v>2176</v>
      </c>
      <c r="F624" s="8" t="s">
        <v>38</v>
      </c>
      <c r="G624" s="7" t="s">
        <v>39</v>
      </c>
      <c r="H624" s="8" t="s">
        <v>40</v>
      </c>
      <c r="I624" s="9" t="s">
        <v>2718</v>
      </c>
      <c r="J624" s="9" t="s">
        <v>2719</v>
      </c>
      <c r="K624" s="9" t="s">
        <v>2719</v>
      </c>
      <c r="L624" s="9" t="s">
        <v>1716</v>
      </c>
      <c r="M624" s="160">
        <v>1010205168</v>
      </c>
      <c r="N624" s="8" t="s">
        <v>165</v>
      </c>
      <c r="O624" s="10">
        <v>44344</v>
      </c>
      <c r="P624" s="33" t="s">
        <v>321</v>
      </c>
      <c r="Q624" s="10">
        <v>44348</v>
      </c>
      <c r="R624" s="10">
        <v>44500</v>
      </c>
      <c r="S624" s="11" t="s">
        <v>46</v>
      </c>
      <c r="T624" s="11" t="s">
        <v>46</v>
      </c>
      <c r="U624" s="78" t="s">
        <v>46</v>
      </c>
      <c r="V624" s="7" t="s">
        <v>46</v>
      </c>
      <c r="W624" s="33"/>
      <c r="X624" s="7" t="s">
        <v>46</v>
      </c>
      <c r="Y624" s="7" t="s">
        <v>46</v>
      </c>
      <c r="Z624" s="11">
        <v>44500</v>
      </c>
      <c r="AA624" s="16">
        <v>21805000</v>
      </c>
      <c r="AB624" s="17">
        <v>0</v>
      </c>
      <c r="AC624" s="18">
        <f t="shared" si="9"/>
        <v>21805000</v>
      </c>
      <c r="AD624" s="31" t="s">
        <v>48</v>
      </c>
      <c r="AE624" s="245" t="s">
        <v>98</v>
      </c>
      <c r="AF624" s="8" t="s">
        <v>2720</v>
      </c>
      <c r="AG624" s="12" t="s">
        <v>62</v>
      </c>
      <c r="AH624" s="12" t="s">
        <v>1082</v>
      </c>
      <c r="AI624" s="30">
        <v>20215420004633</v>
      </c>
    </row>
    <row r="625" spans="1:35" ht="15.75" x14ac:dyDescent="0.3">
      <c r="A625" s="7">
        <v>2022</v>
      </c>
      <c r="B625" s="7">
        <v>312</v>
      </c>
      <c r="C625" s="101" t="s">
        <v>35</v>
      </c>
      <c r="D625" s="15" t="s">
        <v>91</v>
      </c>
      <c r="E625" s="9" t="s">
        <v>66</v>
      </c>
      <c r="F625" s="8" t="s">
        <v>38</v>
      </c>
      <c r="G625" s="7" t="s">
        <v>39</v>
      </c>
      <c r="H625" s="8" t="s">
        <v>54</v>
      </c>
      <c r="I625" s="9" t="s">
        <v>712</v>
      </c>
      <c r="J625" s="9" t="s">
        <v>2721</v>
      </c>
      <c r="K625" s="9" t="s">
        <v>714</v>
      </c>
      <c r="L625" s="9" t="s">
        <v>2722</v>
      </c>
      <c r="M625" s="7">
        <v>1013593733</v>
      </c>
      <c r="N625" s="8" t="s">
        <v>144</v>
      </c>
      <c r="O625" s="10">
        <v>44589</v>
      </c>
      <c r="P625" s="101">
        <v>6</v>
      </c>
      <c r="Q625" s="10">
        <v>44594</v>
      </c>
      <c r="R625" s="10">
        <v>44774</v>
      </c>
      <c r="S625" s="11" t="s">
        <v>46</v>
      </c>
      <c r="T625" s="11" t="s">
        <v>46</v>
      </c>
      <c r="U625" s="78" t="s">
        <v>46</v>
      </c>
      <c r="V625" s="7" t="s">
        <v>46</v>
      </c>
      <c r="W625" s="101">
        <v>6</v>
      </c>
      <c r="X625" s="7" t="s">
        <v>46</v>
      </c>
      <c r="Y625" s="7" t="s">
        <v>46</v>
      </c>
      <c r="Z625" s="11">
        <v>44774</v>
      </c>
      <c r="AA625" s="16">
        <v>16200000</v>
      </c>
      <c r="AB625" s="17">
        <v>0</v>
      </c>
      <c r="AC625" s="18">
        <f t="shared" si="9"/>
        <v>16200000</v>
      </c>
      <c r="AD625" s="31" t="s">
        <v>48</v>
      </c>
      <c r="AE625" s="168" t="s">
        <v>98</v>
      </c>
      <c r="AF625" s="8" t="s">
        <v>946</v>
      </c>
      <c r="AG625" s="12" t="s">
        <v>579</v>
      </c>
      <c r="AH625" s="12" t="s">
        <v>580</v>
      </c>
      <c r="AI625" s="30" t="s">
        <v>581</v>
      </c>
    </row>
    <row r="626" spans="1:35" ht="15.75" x14ac:dyDescent="0.3">
      <c r="A626" s="7">
        <v>2021</v>
      </c>
      <c r="B626" s="7">
        <v>313</v>
      </c>
      <c r="C626" s="101" t="s">
        <v>35</v>
      </c>
      <c r="D626" s="15" t="s">
        <v>1688</v>
      </c>
      <c r="E626" s="9" t="s">
        <v>53</v>
      </c>
      <c r="F626" s="8" t="s">
        <v>38</v>
      </c>
      <c r="G626" s="7" t="s">
        <v>39</v>
      </c>
      <c r="H626" s="8" t="s">
        <v>40</v>
      </c>
      <c r="I626" s="9" t="s">
        <v>1862</v>
      </c>
      <c r="J626" s="9" t="s">
        <v>2723</v>
      </c>
      <c r="K626" s="9" t="s">
        <v>2723</v>
      </c>
      <c r="L626" s="9" t="s">
        <v>2724</v>
      </c>
      <c r="M626" s="160">
        <v>1032402280</v>
      </c>
      <c r="N626" s="8" t="s">
        <v>165</v>
      </c>
      <c r="O626" s="10">
        <v>44350</v>
      </c>
      <c r="P626" s="33" t="s">
        <v>321</v>
      </c>
      <c r="Q626" s="10">
        <v>44356</v>
      </c>
      <c r="R626" s="10">
        <v>44508</v>
      </c>
      <c r="S626" s="11" t="s">
        <v>46</v>
      </c>
      <c r="T626" s="11" t="s">
        <v>46</v>
      </c>
      <c r="U626" s="78" t="s">
        <v>46</v>
      </c>
      <c r="V626" s="7" t="s">
        <v>46</v>
      </c>
      <c r="W626" s="33"/>
      <c r="X626" s="7" t="s">
        <v>46</v>
      </c>
      <c r="Y626" s="7" t="s">
        <v>46</v>
      </c>
      <c r="Z626" s="11">
        <v>44508</v>
      </c>
      <c r="AA626" s="16">
        <v>12000000</v>
      </c>
      <c r="AB626" s="17">
        <v>0</v>
      </c>
      <c r="AC626" s="18">
        <f t="shared" si="9"/>
        <v>12000000</v>
      </c>
      <c r="AD626" s="31" t="s">
        <v>48</v>
      </c>
      <c r="AE626" s="245" t="s">
        <v>98</v>
      </c>
      <c r="AF626" s="8" t="s">
        <v>2725</v>
      </c>
      <c r="AG626" s="12" t="s">
        <v>62</v>
      </c>
      <c r="AH626" s="12" t="s">
        <v>1082</v>
      </c>
      <c r="AI626" s="30">
        <v>20215420004633</v>
      </c>
    </row>
    <row r="627" spans="1:35" ht="15.75" x14ac:dyDescent="0.3">
      <c r="A627" s="7">
        <v>2022</v>
      </c>
      <c r="B627" s="7">
        <v>313</v>
      </c>
      <c r="C627" s="101" t="s">
        <v>35</v>
      </c>
      <c r="D627" s="15" t="s">
        <v>91</v>
      </c>
      <c r="E627" s="9" t="s">
        <v>66</v>
      </c>
      <c r="F627" s="8" t="s">
        <v>38</v>
      </c>
      <c r="G627" s="7" t="s">
        <v>39</v>
      </c>
      <c r="H627" s="8" t="s">
        <v>54</v>
      </c>
      <c r="I627" s="9" t="s">
        <v>2726</v>
      </c>
      <c r="J627" s="9" t="s">
        <v>2727</v>
      </c>
      <c r="K627" s="9" t="s">
        <v>2728</v>
      </c>
      <c r="L627" s="9" t="s">
        <v>2729</v>
      </c>
      <c r="M627" s="7">
        <v>1106889643</v>
      </c>
      <c r="N627" s="8" t="s">
        <v>192</v>
      </c>
      <c r="O627" s="10">
        <v>44595</v>
      </c>
      <c r="P627" s="101">
        <v>6</v>
      </c>
      <c r="Q627" s="10">
        <v>44597</v>
      </c>
      <c r="R627" s="10">
        <v>44777</v>
      </c>
      <c r="S627" s="11" t="s">
        <v>46</v>
      </c>
      <c r="T627" s="11" t="s">
        <v>46</v>
      </c>
      <c r="U627" s="78" t="s">
        <v>46</v>
      </c>
      <c r="V627" s="7" t="s">
        <v>46</v>
      </c>
      <c r="W627" s="101">
        <v>6</v>
      </c>
      <c r="X627" s="7" t="s">
        <v>46</v>
      </c>
      <c r="Y627" s="7" t="s">
        <v>46</v>
      </c>
      <c r="Z627" s="11">
        <v>44777</v>
      </c>
      <c r="AA627" s="16">
        <v>12000000</v>
      </c>
      <c r="AB627" s="17">
        <v>0</v>
      </c>
      <c r="AC627" s="18">
        <f t="shared" si="9"/>
        <v>12000000</v>
      </c>
      <c r="AD627" s="31" t="s">
        <v>48</v>
      </c>
      <c r="AE627" s="168" t="s">
        <v>98</v>
      </c>
      <c r="AF627" s="8" t="s">
        <v>2730</v>
      </c>
      <c r="AG627" s="12" t="s">
        <v>1241</v>
      </c>
      <c r="AH627" s="12" t="s">
        <v>161</v>
      </c>
      <c r="AI627" s="30" t="s">
        <v>2731</v>
      </c>
    </row>
    <row r="628" spans="1:35" ht="15.75" x14ac:dyDescent="0.3">
      <c r="A628" s="7">
        <v>2021</v>
      </c>
      <c r="B628" s="7">
        <v>314</v>
      </c>
      <c r="C628" s="101" t="s">
        <v>35</v>
      </c>
      <c r="D628" s="15" t="s">
        <v>65</v>
      </c>
      <c r="E628" s="9" t="s">
        <v>66</v>
      </c>
      <c r="F628" s="8" t="s">
        <v>38</v>
      </c>
      <c r="G628" s="7" t="s">
        <v>39</v>
      </c>
      <c r="H628" s="8" t="s">
        <v>40</v>
      </c>
      <c r="I628" s="9" t="s">
        <v>2732</v>
      </c>
      <c r="J628" s="9" t="s">
        <v>2733</v>
      </c>
      <c r="K628" s="9" t="s">
        <v>2733</v>
      </c>
      <c r="L628" s="9" t="s">
        <v>105</v>
      </c>
      <c r="M628" s="160">
        <v>1023909932</v>
      </c>
      <c r="N628" s="8" t="s">
        <v>70</v>
      </c>
      <c r="O628" s="10">
        <v>44344</v>
      </c>
      <c r="P628" s="33" t="s">
        <v>2709</v>
      </c>
      <c r="Q628" s="10">
        <v>44344</v>
      </c>
      <c r="R628" s="10">
        <v>44557</v>
      </c>
      <c r="S628" s="11" t="s">
        <v>46</v>
      </c>
      <c r="T628" s="11" t="s">
        <v>46</v>
      </c>
      <c r="U628" s="78" t="s">
        <v>46</v>
      </c>
      <c r="V628" s="7" t="s">
        <v>46</v>
      </c>
      <c r="W628" s="33"/>
      <c r="X628" s="7" t="s">
        <v>46</v>
      </c>
      <c r="Y628" s="7" t="s">
        <v>46</v>
      </c>
      <c r="Z628" s="11">
        <v>44557</v>
      </c>
      <c r="AA628" s="16">
        <v>45500000</v>
      </c>
      <c r="AB628" s="17">
        <v>0</v>
      </c>
      <c r="AC628" s="18">
        <f t="shared" si="9"/>
        <v>45500000</v>
      </c>
      <c r="AD628" s="31" t="s">
        <v>48</v>
      </c>
      <c r="AE628" s="245" t="s">
        <v>98</v>
      </c>
      <c r="AF628" s="8" t="s">
        <v>2734</v>
      </c>
      <c r="AG628" s="12" t="s">
        <v>459</v>
      </c>
      <c r="AH628" s="12" t="s">
        <v>1096</v>
      </c>
      <c r="AI628" s="30">
        <v>20215420004633</v>
      </c>
    </row>
    <row r="629" spans="1:35" ht="15.75" x14ac:dyDescent="0.3">
      <c r="A629" s="7">
        <v>2022</v>
      </c>
      <c r="B629" s="7">
        <v>314</v>
      </c>
      <c r="C629" s="101" t="s">
        <v>35</v>
      </c>
      <c r="D629" s="15" t="s">
        <v>91</v>
      </c>
      <c r="E629" s="9" t="s">
        <v>66</v>
      </c>
      <c r="F629" s="8" t="s">
        <v>38</v>
      </c>
      <c r="G629" s="7" t="s">
        <v>39</v>
      </c>
      <c r="H629" s="8" t="s">
        <v>54</v>
      </c>
      <c r="I629" s="9" t="s">
        <v>634</v>
      </c>
      <c r="J629" s="9" t="s">
        <v>2735</v>
      </c>
      <c r="K629" s="9" t="s">
        <v>636</v>
      </c>
      <c r="L629" s="9" t="s">
        <v>2736</v>
      </c>
      <c r="M629" s="7">
        <v>63437837</v>
      </c>
      <c r="N629" s="8" t="s">
        <v>2737</v>
      </c>
      <c r="O629" s="10">
        <v>44595</v>
      </c>
      <c r="P629" s="101">
        <v>11</v>
      </c>
      <c r="Q629" s="10">
        <v>44594</v>
      </c>
      <c r="R629" s="10">
        <v>44927</v>
      </c>
      <c r="S629" s="11" t="s">
        <v>46</v>
      </c>
      <c r="T629" s="11" t="s">
        <v>46</v>
      </c>
      <c r="U629" s="78" t="s">
        <v>46</v>
      </c>
      <c r="V629" s="7"/>
      <c r="W629" s="101">
        <v>11</v>
      </c>
      <c r="X629" s="7"/>
      <c r="Y629" s="7"/>
      <c r="Z629" s="11">
        <v>44927</v>
      </c>
      <c r="AA629" s="16">
        <v>27192000</v>
      </c>
      <c r="AB629" s="17"/>
      <c r="AC629" s="18">
        <f t="shared" si="9"/>
        <v>27192000</v>
      </c>
      <c r="AD629" s="31" t="s">
        <v>48</v>
      </c>
      <c r="AE629" s="168" t="s">
        <v>98</v>
      </c>
      <c r="AF629" s="8" t="s">
        <v>257</v>
      </c>
      <c r="AG629" s="12" t="s">
        <v>579</v>
      </c>
      <c r="AH629" s="12" t="s">
        <v>2001</v>
      </c>
      <c r="AI629" s="30" t="s">
        <v>581</v>
      </c>
    </row>
    <row r="630" spans="1:35" ht="15.75" x14ac:dyDescent="0.3">
      <c r="A630" s="7">
        <v>2021</v>
      </c>
      <c r="B630" s="7">
        <v>315</v>
      </c>
      <c r="C630" s="101" t="s">
        <v>35</v>
      </c>
      <c r="D630" s="15" t="s">
        <v>65</v>
      </c>
      <c r="E630" s="9" t="s">
        <v>66</v>
      </c>
      <c r="F630" s="8" t="s">
        <v>38</v>
      </c>
      <c r="G630" s="7" t="s">
        <v>39</v>
      </c>
      <c r="H630" s="8" t="s">
        <v>40</v>
      </c>
      <c r="I630" s="9" t="s">
        <v>2738</v>
      </c>
      <c r="J630" s="9" t="s">
        <v>2739</v>
      </c>
      <c r="K630" s="9" t="s">
        <v>2739</v>
      </c>
      <c r="L630" s="9" t="s">
        <v>2740</v>
      </c>
      <c r="M630" s="160">
        <v>1030535897</v>
      </c>
      <c r="N630" s="8" t="s">
        <v>250</v>
      </c>
      <c r="O630" s="10">
        <v>44348</v>
      </c>
      <c r="P630" s="33" t="s">
        <v>321</v>
      </c>
      <c r="Q630" s="10">
        <v>44355</v>
      </c>
      <c r="R630" s="10">
        <v>44507</v>
      </c>
      <c r="S630" s="11" t="s">
        <v>46</v>
      </c>
      <c r="T630" s="11" t="s">
        <v>46</v>
      </c>
      <c r="U630" s="78" t="s">
        <v>46</v>
      </c>
      <c r="V630" s="7" t="s">
        <v>46</v>
      </c>
      <c r="W630" s="33"/>
      <c r="X630" s="7" t="s">
        <v>46</v>
      </c>
      <c r="Y630" s="7" t="s">
        <v>46</v>
      </c>
      <c r="Z630" s="11">
        <v>44507</v>
      </c>
      <c r="AA630" s="16">
        <v>26500000</v>
      </c>
      <c r="AB630" s="17">
        <v>0</v>
      </c>
      <c r="AC630" s="18">
        <f t="shared" si="9"/>
        <v>26500000</v>
      </c>
      <c r="AD630" s="31" t="s">
        <v>48</v>
      </c>
      <c r="AE630" s="245" t="s">
        <v>98</v>
      </c>
      <c r="AF630" s="8" t="s">
        <v>2741</v>
      </c>
      <c r="AG630" s="12" t="s">
        <v>100</v>
      </c>
      <c r="AH630" s="12" t="s">
        <v>433</v>
      </c>
      <c r="AI630" s="30">
        <v>20215420004423</v>
      </c>
    </row>
    <row r="631" spans="1:35" ht="15.75" x14ac:dyDescent="0.3">
      <c r="A631" s="7">
        <v>2022</v>
      </c>
      <c r="B631" s="7">
        <v>315</v>
      </c>
      <c r="C631" s="101" t="s">
        <v>35</v>
      </c>
      <c r="D631" s="15" t="s">
        <v>36</v>
      </c>
      <c r="E631" s="9" t="s">
        <v>37</v>
      </c>
      <c r="F631" s="8" t="s">
        <v>38</v>
      </c>
      <c r="G631" s="7" t="s">
        <v>39</v>
      </c>
      <c r="H631" s="8" t="s">
        <v>54</v>
      </c>
      <c r="I631" s="9" t="s">
        <v>253</v>
      </c>
      <c r="J631" s="9" t="s">
        <v>2742</v>
      </c>
      <c r="K631" s="9" t="s">
        <v>255</v>
      </c>
      <c r="L631" s="9" t="s">
        <v>2743</v>
      </c>
      <c r="M631" s="7">
        <v>79332571</v>
      </c>
      <c r="N631" s="8" t="s">
        <v>345</v>
      </c>
      <c r="O631" s="10">
        <v>44595</v>
      </c>
      <c r="P631" s="101">
        <v>6</v>
      </c>
      <c r="Q631" s="10">
        <v>44596</v>
      </c>
      <c r="R631" s="10">
        <v>44776</v>
      </c>
      <c r="S631" s="11" t="s">
        <v>46</v>
      </c>
      <c r="T631" s="11" t="s">
        <v>46</v>
      </c>
      <c r="U631" s="78" t="s">
        <v>46</v>
      </c>
      <c r="V631" s="7" t="s">
        <v>46</v>
      </c>
      <c r="W631" s="101">
        <v>6</v>
      </c>
      <c r="X631" s="7" t="s">
        <v>46</v>
      </c>
      <c r="Y631" s="7" t="s">
        <v>46</v>
      </c>
      <c r="Z631" s="11">
        <v>44776</v>
      </c>
      <c r="AA631" s="16">
        <v>14400000</v>
      </c>
      <c r="AB631" s="17">
        <v>0</v>
      </c>
      <c r="AC631" s="18">
        <f t="shared" si="9"/>
        <v>14400000</v>
      </c>
      <c r="AD631" s="31" t="s">
        <v>48</v>
      </c>
      <c r="AE631" s="168" t="s">
        <v>98</v>
      </c>
      <c r="AF631" s="8" t="s">
        <v>2168</v>
      </c>
      <c r="AG631" s="12" t="s">
        <v>258</v>
      </c>
      <c r="AH631" s="12" t="s">
        <v>259</v>
      </c>
      <c r="AI631" s="30" t="s">
        <v>260</v>
      </c>
    </row>
    <row r="632" spans="1:35" ht="15.75" x14ac:dyDescent="0.3">
      <c r="A632" s="7">
        <v>2021</v>
      </c>
      <c r="B632" s="7">
        <v>316</v>
      </c>
      <c r="C632" s="101" t="s">
        <v>35</v>
      </c>
      <c r="D632" s="15" t="s">
        <v>2238</v>
      </c>
      <c r="E632" s="9" t="s">
        <v>66</v>
      </c>
      <c r="F632" s="8" t="s">
        <v>38</v>
      </c>
      <c r="G632" s="7" t="s">
        <v>39</v>
      </c>
      <c r="H632" s="8" t="s">
        <v>40</v>
      </c>
      <c r="I632" s="9" t="s">
        <v>2239</v>
      </c>
      <c r="J632" s="9" t="s">
        <v>2744</v>
      </c>
      <c r="K632" s="9" t="s">
        <v>2744</v>
      </c>
      <c r="L632" s="9" t="s">
        <v>1864</v>
      </c>
      <c r="M632" s="160">
        <v>1030530204</v>
      </c>
      <c r="N632" s="8" t="s">
        <v>118</v>
      </c>
      <c r="O632" s="10">
        <v>44348</v>
      </c>
      <c r="P632" s="33" t="s">
        <v>321</v>
      </c>
      <c r="Q632" s="10">
        <v>44349</v>
      </c>
      <c r="R632" s="10">
        <v>44501</v>
      </c>
      <c r="S632" s="11" t="s">
        <v>46</v>
      </c>
      <c r="T632" s="11" t="s">
        <v>46</v>
      </c>
      <c r="U632" s="78" t="s">
        <v>46</v>
      </c>
      <c r="V632" s="7" t="s">
        <v>46</v>
      </c>
      <c r="W632" s="33"/>
      <c r="X632" s="7" t="s">
        <v>46</v>
      </c>
      <c r="Y632" s="7" t="s">
        <v>46</v>
      </c>
      <c r="Z632" s="11">
        <v>44501</v>
      </c>
      <c r="AA632" s="16">
        <v>21805000</v>
      </c>
      <c r="AB632" s="17">
        <v>0</v>
      </c>
      <c r="AC632" s="18">
        <f t="shared" si="9"/>
        <v>21805000</v>
      </c>
      <c r="AD632" s="31" t="s">
        <v>48</v>
      </c>
      <c r="AE632" s="245" t="s">
        <v>98</v>
      </c>
      <c r="AF632" s="8" t="s">
        <v>2745</v>
      </c>
      <c r="AG632" s="12" t="s">
        <v>811</v>
      </c>
      <c r="AH632" s="12" t="s">
        <v>808</v>
      </c>
      <c r="AI632" s="30">
        <v>20215420004633</v>
      </c>
    </row>
    <row r="633" spans="1:35" ht="15.75" x14ac:dyDescent="0.3">
      <c r="A633" s="7">
        <v>2022</v>
      </c>
      <c r="B633" s="7">
        <v>316</v>
      </c>
      <c r="C633" s="101" t="s">
        <v>35</v>
      </c>
      <c r="D633" s="15" t="s">
        <v>91</v>
      </c>
      <c r="E633" s="9" t="s">
        <v>66</v>
      </c>
      <c r="F633" s="8" t="s">
        <v>38</v>
      </c>
      <c r="G633" s="7" t="s">
        <v>39</v>
      </c>
      <c r="H633" s="8" t="s">
        <v>54</v>
      </c>
      <c r="I633" s="9" t="s">
        <v>2164</v>
      </c>
      <c r="J633" s="9" t="s">
        <v>2746</v>
      </c>
      <c r="K633" s="9" t="s">
        <v>2166</v>
      </c>
      <c r="L633" s="9" t="s">
        <v>1452</v>
      </c>
      <c r="M633" s="7">
        <v>1023882661</v>
      </c>
      <c r="N633" s="8" t="s">
        <v>270</v>
      </c>
      <c r="O633" s="10">
        <v>44594</v>
      </c>
      <c r="P633" s="101">
        <v>8</v>
      </c>
      <c r="Q633" s="10">
        <v>44597</v>
      </c>
      <c r="R633" s="10">
        <v>44838</v>
      </c>
      <c r="S633" s="11" t="s">
        <v>46</v>
      </c>
      <c r="T633" s="11" t="s">
        <v>46</v>
      </c>
      <c r="U633" s="78" t="s">
        <v>46</v>
      </c>
      <c r="V633" s="7" t="s">
        <v>46</v>
      </c>
      <c r="W633" s="101">
        <v>8</v>
      </c>
      <c r="X633" s="7" t="s">
        <v>46</v>
      </c>
      <c r="Y633" s="7" t="s">
        <v>46</v>
      </c>
      <c r="Z633" s="11">
        <v>44838</v>
      </c>
      <c r="AA633" s="16">
        <v>30800000</v>
      </c>
      <c r="AB633" s="17">
        <v>0</v>
      </c>
      <c r="AC633" s="18">
        <f t="shared" si="9"/>
        <v>30800000</v>
      </c>
      <c r="AD633" s="31" t="s">
        <v>48</v>
      </c>
      <c r="AE633" s="168" t="s">
        <v>98</v>
      </c>
      <c r="AF633" s="8" t="s">
        <v>578</v>
      </c>
      <c r="AG633" s="12" t="s">
        <v>906</v>
      </c>
      <c r="AH633" s="12" t="s">
        <v>366</v>
      </c>
      <c r="AI633" s="30" t="s">
        <v>367</v>
      </c>
    </row>
    <row r="634" spans="1:35" ht="15.75" x14ac:dyDescent="0.3">
      <c r="A634" s="7">
        <v>2021</v>
      </c>
      <c r="B634" s="7">
        <v>317</v>
      </c>
      <c r="C634" s="101" t="s">
        <v>35</v>
      </c>
      <c r="D634" s="15" t="s">
        <v>2747</v>
      </c>
      <c r="E634" s="9" t="s">
        <v>1165</v>
      </c>
      <c r="F634" s="8" t="s">
        <v>38</v>
      </c>
      <c r="G634" s="7" t="s">
        <v>39</v>
      </c>
      <c r="H634" s="8" t="s">
        <v>40</v>
      </c>
      <c r="I634" s="9" t="s">
        <v>2748</v>
      </c>
      <c r="J634" s="9" t="s">
        <v>2749</v>
      </c>
      <c r="K634" s="9" t="s">
        <v>2749</v>
      </c>
      <c r="L634" s="9" t="s">
        <v>2750</v>
      </c>
      <c r="M634" s="160">
        <v>1023885441</v>
      </c>
      <c r="N634" s="8" t="s">
        <v>59</v>
      </c>
      <c r="O634" s="10">
        <v>44351</v>
      </c>
      <c r="P634" s="33" t="s">
        <v>321</v>
      </c>
      <c r="Q634" s="10">
        <v>44362</v>
      </c>
      <c r="R634" s="10">
        <v>44559</v>
      </c>
      <c r="S634" s="11">
        <v>44441</v>
      </c>
      <c r="T634" s="11" t="s">
        <v>1674</v>
      </c>
      <c r="U634" s="78" t="s">
        <v>2751</v>
      </c>
      <c r="V634" s="7" t="s">
        <v>2752</v>
      </c>
      <c r="W634" s="33"/>
      <c r="X634" s="7" t="s">
        <v>46</v>
      </c>
      <c r="Y634" s="7" t="s">
        <v>46</v>
      </c>
      <c r="Z634" s="11">
        <v>44559</v>
      </c>
      <c r="AA634" s="16">
        <v>22500000</v>
      </c>
      <c r="AB634" s="17">
        <v>6750000</v>
      </c>
      <c r="AC634" s="18">
        <f t="shared" si="9"/>
        <v>29250000</v>
      </c>
      <c r="AD634" s="31" t="s">
        <v>48</v>
      </c>
      <c r="AE634" s="245" t="s">
        <v>98</v>
      </c>
      <c r="AF634" s="8" t="s">
        <v>2753</v>
      </c>
      <c r="AG634" s="12" t="s">
        <v>1568</v>
      </c>
      <c r="AH634" s="12" t="s">
        <v>1566</v>
      </c>
      <c r="AI634" s="30">
        <v>20215420004633</v>
      </c>
    </row>
    <row r="635" spans="1:35" ht="15.75" x14ac:dyDescent="0.3">
      <c r="A635" s="7">
        <v>2022</v>
      </c>
      <c r="B635" s="7">
        <v>317</v>
      </c>
      <c r="C635" s="101" t="s">
        <v>35</v>
      </c>
      <c r="D635" s="15" t="s">
        <v>91</v>
      </c>
      <c r="E635" s="9" t="s">
        <v>66</v>
      </c>
      <c r="F635" s="8" t="s">
        <v>38</v>
      </c>
      <c r="G635" s="7" t="s">
        <v>39</v>
      </c>
      <c r="H635" s="8" t="s">
        <v>54</v>
      </c>
      <c r="I635" s="9" t="s">
        <v>574</v>
      </c>
      <c r="J635" s="9" t="s">
        <v>2754</v>
      </c>
      <c r="K635" s="9" t="s">
        <v>576</v>
      </c>
      <c r="L635" s="9" t="s">
        <v>2755</v>
      </c>
      <c r="M635" s="7">
        <v>52898790</v>
      </c>
      <c r="N635" s="8" t="s">
        <v>144</v>
      </c>
      <c r="O635" s="10">
        <v>44594</v>
      </c>
      <c r="P635" s="101">
        <v>8</v>
      </c>
      <c r="Q635" s="10">
        <v>44594</v>
      </c>
      <c r="R635" s="10">
        <v>44835</v>
      </c>
      <c r="S635" s="11" t="s">
        <v>46</v>
      </c>
      <c r="T635" s="11" t="s">
        <v>46</v>
      </c>
      <c r="U635" s="78" t="s">
        <v>46</v>
      </c>
      <c r="V635" s="7" t="s">
        <v>46</v>
      </c>
      <c r="W635" s="101">
        <v>8</v>
      </c>
      <c r="X635" s="7" t="s">
        <v>46</v>
      </c>
      <c r="Y635" s="7" t="s">
        <v>46</v>
      </c>
      <c r="Z635" s="11">
        <v>44835</v>
      </c>
      <c r="AA635" s="16">
        <v>29664000</v>
      </c>
      <c r="AB635" s="17">
        <v>0</v>
      </c>
      <c r="AC635" s="18">
        <f t="shared" si="9"/>
        <v>29664000</v>
      </c>
      <c r="AD635" s="31" t="s">
        <v>48</v>
      </c>
      <c r="AE635" s="168" t="s">
        <v>98</v>
      </c>
      <c r="AF635" s="8" t="s">
        <v>99</v>
      </c>
      <c r="AG635" s="12" t="s">
        <v>579</v>
      </c>
      <c r="AH635" s="12" t="s">
        <v>2001</v>
      </c>
      <c r="AI635" s="30" t="s">
        <v>581</v>
      </c>
    </row>
    <row r="636" spans="1:35" ht="15.75" x14ac:dyDescent="0.3">
      <c r="A636" s="7">
        <v>2021</v>
      </c>
      <c r="B636" s="7">
        <v>318</v>
      </c>
      <c r="C636" s="101" t="s">
        <v>35</v>
      </c>
      <c r="D636" s="15" t="s">
        <v>1107</v>
      </c>
      <c r="E636" s="9" t="s">
        <v>1108</v>
      </c>
      <c r="F636" s="8" t="s">
        <v>38</v>
      </c>
      <c r="G636" s="7" t="s">
        <v>39</v>
      </c>
      <c r="H636" s="8" t="s">
        <v>40</v>
      </c>
      <c r="I636" s="9" t="s">
        <v>2756</v>
      </c>
      <c r="J636" s="9" t="s">
        <v>2757</v>
      </c>
      <c r="K636" s="9" t="s">
        <v>2757</v>
      </c>
      <c r="L636" s="9" t="s">
        <v>2758</v>
      </c>
      <c r="M636" s="160">
        <v>1069078358</v>
      </c>
      <c r="N636" s="8" t="s">
        <v>59</v>
      </c>
      <c r="O636" s="10">
        <v>44351</v>
      </c>
      <c r="P636" s="33" t="s">
        <v>2709</v>
      </c>
      <c r="Q636" s="10">
        <v>44355</v>
      </c>
      <c r="R636" s="10">
        <v>44568</v>
      </c>
      <c r="S636" s="11" t="s">
        <v>46</v>
      </c>
      <c r="T636" s="11" t="s">
        <v>46</v>
      </c>
      <c r="U636" s="78" t="s">
        <v>46</v>
      </c>
      <c r="V636" s="7" t="s">
        <v>46</v>
      </c>
      <c r="W636" s="33"/>
      <c r="X636" s="7" t="s">
        <v>46</v>
      </c>
      <c r="Y636" s="7" t="s">
        <v>46</v>
      </c>
      <c r="Z636" s="11">
        <v>44568</v>
      </c>
      <c r="AA636" s="16">
        <v>30527000</v>
      </c>
      <c r="AB636" s="17">
        <v>0</v>
      </c>
      <c r="AC636" s="18">
        <f t="shared" si="9"/>
        <v>30527000</v>
      </c>
      <c r="AD636" s="31" t="s">
        <v>48</v>
      </c>
      <c r="AE636" s="245" t="s">
        <v>98</v>
      </c>
      <c r="AF636" s="8" t="s">
        <v>2759</v>
      </c>
      <c r="AG636" s="12" t="s">
        <v>1113</v>
      </c>
      <c r="AH636" s="12" t="s">
        <v>1111</v>
      </c>
      <c r="AI636" s="30">
        <v>20215420004633</v>
      </c>
    </row>
    <row r="637" spans="1:35" ht="15.75" x14ac:dyDescent="0.3">
      <c r="A637" s="7">
        <v>2022</v>
      </c>
      <c r="B637" s="7">
        <v>318</v>
      </c>
      <c r="C637" s="101" t="s">
        <v>35</v>
      </c>
      <c r="D637" s="15" t="s">
        <v>91</v>
      </c>
      <c r="E637" s="9" t="s">
        <v>66</v>
      </c>
      <c r="F637" s="8" t="s">
        <v>38</v>
      </c>
      <c r="G637" s="7" t="s">
        <v>39</v>
      </c>
      <c r="H637" s="8" t="s">
        <v>54</v>
      </c>
      <c r="I637" s="9" t="s">
        <v>92</v>
      </c>
      <c r="J637" s="9" t="s">
        <v>2760</v>
      </c>
      <c r="K637" s="9" t="s">
        <v>94</v>
      </c>
      <c r="L637" s="9" t="s">
        <v>2761</v>
      </c>
      <c r="M637" s="7">
        <v>80720516</v>
      </c>
      <c r="N637" s="8" t="s">
        <v>270</v>
      </c>
      <c r="O637" s="10">
        <v>44594</v>
      </c>
      <c r="P637" s="101">
        <v>8</v>
      </c>
      <c r="Q637" s="10">
        <v>44596</v>
      </c>
      <c r="R637" s="10">
        <v>44837</v>
      </c>
      <c r="S637" s="11">
        <v>44901</v>
      </c>
      <c r="T637" s="11" t="s">
        <v>2762</v>
      </c>
      <c r="U637" s="78">
        <v>52201860</v>
      </c>
      <c r="V637" s="7" t="s">
        <v>2763</v>
      </c>
      <c r="W637" s="101" t="s">
        <v>1040</v>
      </c>
      <c r="X637" s="7"/>
      <c r="Y637" s="7"/>
      <c r="Z637" s="11">
        <v>44925</v>
      </c>
      <c r="AA637" s="16">
        <v>44000000</v>
      </c>
      <c r="AB637" s="17">
        <v>15950000</v>
      </c>
      <c r="AC637" s="18">
        <f t="shared" si="9"/>
        <v>59950000</v>
      </c>
      <c r="AD637" s="31" t="s">
        <v>48</v>
      </c>
      <c r="AE637" s="168" t="s">
        <v>87</v>
      </c>
      <c r="AF637" s="8" t="s">
        <v>99</v>
      </c>
      <c r="AG637" s="12" t="s">
        <v>100</v>
      </c>
      <c r="AH637" s="12" t="s">
        <v>101</v>
      </c>
      <c r="AI637" s="30" t="s">
        <v>102</v>
      </c>
    </row>
    <row r="638" spans="1:35" ht="15.75" x14ac:dyDescent="0.3">
      <c r="A638" s="7">
        <v>2021</v>
      </c>
      <c r="B638" s="7">
        <v>319</v>
      </c>
      <c r="C638" s="101" t="s">
        <v>1134</v>
      </c>
      <c r="D638" s="15" t="s">
        <v>839</v>
      </c>
      <c r="E638" s="9" t="s">
        <v>840</v>
      </c>
      <c r="F638" s="8" t="s">
        <v>2764</v>
      </c>
      <c r="G638" s="7" t="s">
        <v>39</v>
      </c>
      <c r="H638" s="8" t="s">
        <v>2765</v>
      </c>
      <c r="I638" s="9" t="s">
        <v>2766</v>
      </c>
      <c r="J638" s="9" t="s">
        <v>2767</v>
      </c>
      <c r="K638" s="9" t="s">
        <v>2768</v>
      </c>
      <c r="L638" s="9" t="s">
        <v>2769</v>
      </c>
      <c r="M638" s="160">
        <v>80222117</v>
      </c>
      <c r="N638" s="8" t="s">
        <v>165</v>
      </c>
      <c r="O638" s="10">
        <v>44356</v>
      </c>
      <c r="P638" s="33" t="s">
        <v>1205</v>
      </c>
      <c r="Q638" s="10">
        <v>44362</v>
      </c>
      <c r="R638" s="10">
        <v>44453</v>
      </c>
      <c r="S638" s="11" t="s">
        <v>46</v>
      </c>
      <c r="T638" s="11" t="s">
        <v>46</v>
      </c>
      <c r="U638" s="78" t="s">
        <v>46</v>
      </c>
      <c r="V638" s="7" t="s">
        <v>46</v>
      </c>
      <c r="W638" s="33"/>
      <c r="X638" s="7" t="s">
        <v>46</v>
      </c>
      <c r="Y638" s="7" t="s">
        <v>46</v>
      </c>
      <c r="Z638" s="11">
        <v>44453</v>
      </c>
      <c r="AA638" s="16">
        <v>25438728</v>
      </c>
      <c r="AB638" s="17">
        <v>0</v>
      </c>
      <c r="AC638" s="18">
        <f t="shared" si="9"/>
        <v>25438728</v>
      </c>
      <c r="AD638" s="31" t="s">
        <v>48</v>
      </c>
      <c r="AE638" s="245" t="s">
        <v>98</v>
      </c>
      <c r="AF638" s="8" t="s">
        <v>2770</v>
      </c>
      <c r="AG638" s="12" t="s">
        <v>2771</v>
      </c>
      <c r="AH638" s="12" t="s">
        <v>608</v>
      </c>
      <c r="AI638" s="30">
        <v>20215420005323</v>
      </c>
    </row>
    <row r="639" spans="1:35" ht="15.75" x14ac:dyDescent="0.3">
      <c r="A639" s="7">
        <v>2022</v>
      </c>
      <c r="B639" s="7">
        <v>319</v>
      </c>
      <c r="C639" s="101" t="s">
        <v>35</v>
      </c>
      <c r="D639" s="15" t="s">
        <v>91</v>
      </c>
      <c r="E639" s="9" t="s">
        <v>66</v>
      </c>
      <c r="F639" s="8" t="s">
        <v>38</v>
      </c>
      <c r="G639" s="7" t="s">
        <v>39</v>
      </c>
      <c r="H639" s="8" t="s">
        <v>54</v>
      </c>
      <c r="I639" s="9" t="s">
        <v>92</v>
      </c>
      <c r="J639" s="9" t="s">
        <v>2772</v>
      </c>
      <c r="K639" s="9" t="s">
        <v>94</v>
      </c>
      <c r="L639" s="9" t="s">
        <v>2773</v>
      </c>
      <c r="M639" s="7">
        <v>1031122064</v>
      </c>
      <c r="N639" s="8" t="s">
        <v>270</v>
      </c>
      <c r="O639" s="10">
        <v>44589</v>
      </c>
      <c r="P639" s="101">
        <v>8</v>
      </c>
      <c r="Q639" s="10">
        <v>44599</v>
      </c>
      <c r="R639" s="10">
        <v>44840</v>
      </c>
      <c r="S639" s="11" t="s">
        <v>46</v>
      </c>
      <c r="T639" s="11" t="s">
        <v>46</v>
      </c>
      <c r="U639" s="78" t="s">
        <v>46</v>
      </c>
      <c r="V639" s="7" t="s">
        <v>2774</v>
      </c>
      <c r="W639" s="101" t="s">
        <v>2012</v>
      </c>
      <c r="X639" s="7"/>
      <c r="Y639" s="7"/>
      <c r="Z639" s="11">
        <v>44956</v>
      </c>
      <c r="AA639" s="16">
        <v>44000000</v>
      </c>
      <c r="AB639" s="17">
        <f>15400000+5500000</f>
        <v>20900000</v>
      </c>
      <c r="AC639" s="18">
        <f t="shared" si="9"/>
        <v>64900000</v>
      </c>
      <c r="AD639" s="31" t="s">
        <v>48</v>
      </c>
      <c r="AE639" s="168" t="s">
        <v>98</v>
      </c>
      <c r="AF639" s="8" t="s">
        <v>1977</v>
      </c>
      <c r="AG639" s="12" t="s">
        <v>100</v>
      </c>
      <c r="AH639" s="12" t="s">
        <v>101</v>
      </c>
      <c r="AI639" s="30" t="s">
        <v>102</v>
      </c>
    </row>
    <row r="640" spans="1:35" ht="15.75" x14ac:dyDescent="0.3">
      <c r="A640" s="7">
        <v>2021</v>
      </c>
      <c r="B640" s="7">
        <v>320</v>
      </c>
      <c r="C640" s="101" t="s">
        <v>1134</v>
      </c>
      <c r="D640" s="15" t="s">
        <v>403</v>
      </c>
      <c r="E640" s="9" t="s">
        <v>404</v>
      </c>
      <c r="F640" s="8" t="s">
        <v>2640</v>
      </c>
      <c r="G640" s="7" t="s">
        <v>2606</v>
      </c>
      <c r="H640" s="8" t="s">
        <v>2641</v>
      </c>
      <c r="I640" s="9" t="s">
        <v>2775</v>
      </c>
      <c r="J640" s="9" t="s">
        <v>2776</v>
      </c>
      <c r="K640" s="9" t="s">
        <v>2776</v>
      </c>
      <c r="L640" s="9" t="s">
        <v>2777</v>
      </c>
      <c r="M640" s="160">
        <v>899999061</v>
      </c>
      <c r="N640" s="8" t="s">
        <v>165</v>
      </c>
      <c r="O640" s="10">
        <v>44395</v>
      </c>
      <c r="P640" s="33" t="s">
        <v>2609</v>
      </c>
      <c r="Q640" s="10">
        <v>44378</v>
      </c>
      <c r="R640" s="10">
        <v>44742</v>
      </c>
      <c r="S640" s="11" t="s">
        <v>46</v>
      </c>
      <c r="T640" s="11" t="s">
        <v>46</v>
      </c>
      <c r="U640" s="78" t="s">
        <v>46</v>
      </c>
      <c r="V640" s="7" t="s">
        <v>46</v>
      </c>
      <c r="W640" s="33"/>
      <c r="X640" s="7" t="s">
        <v>46</v>
      </c>
      <c r="Y640" s="7" t="s">
        <v>46</v>
      </c>
      <c r="Z640" s="11">
        <v>44742</v>
      </c>
      <c r="AA640" s="16">
        <v>22920561832</v>
      </c>
      <c r="AB640" s="17">
        <v>0</v>
      </c>
      <c r="AC640" s="18">
        <f t="shared" si="9"/>
        <v>22920561832</v>
      </c>
      <c r="AD640" s="31" t="s">
        <v>48</v>
      </c>
      <c r="AE640" s="245" t="s">
        <v>2778</v>
      </c>
      <c r="AF640" s="8" t="s">
        <v>2779</v>
      </c>
      <c r="AG640" s="12" t="s">
        <v>2780</v>
      </c>
      <c r="AH640" s="12" t="s">
        <v>608</v>
      </c>
      <c r="AI640" s="30">
        <v>20215420005363</v>
      </c>
    </row>
    <row r="641" spans="1:35" ht="15.75" x14ac:dyDescent="0.3">
      <c r="A641" s="7">
        <v>2022</v>
      </c>
      <c r="B641" s="7">
        <v>320</v>
      </c>
      <c r="C641" s="101" t="s">
        <v>35</v>
      </c>
      <c r="D641" s="15" t="s">
        <v>1971</v>
      </c>
      <c r="E641" s="9" t="s">
        <v>1972</v>
      </c>
      <c r="F641" s="8" t="s">
        <v>38</v>
      </c>
      <c r="G641" s="7" t="s">
        <v>39</v>
      </c>
      <c r="H641" s="8" t="s">
        <v>54</v>
      </c>
      <c r="I641" s="9" t="s">
        <v>2781</v>
      </c>
      <c r="J641" s="9" t="s">
        <v>2782</v>
      </c>
      <c r="K641" s="9" t="s">
        <v>1975</v>
      </c>
      <c r="L641" s="9" t="s">
        <v>2783</v>
      </c>
      <c r="M641" s="7">
        <v>79701073</v>
      </c>
      <c r="N641" s="8" t="s">
        <v>345</v>
      </c>
      <c r="O641" s="10">
        <v>44620</v>
      </c>
      <c r="P641" s="101">
        <v>6</v>
      </c>
      <c r="Q641" s="10">
        <v>44698</v>
      </c>
      <c r="R641" s="10">
        <v>44881</v>
      </c>
      <c r="S641" s="11">
        <v>44698</v>
      </c>
      <c r="T641" s="11" t="s">
        <v>2784</v>
      </c>
      <c r="U641" s="78">
        <v>1073678827</v>
      </c>
      <c r="V641" s="7" t="s">
        <v>46</v>
      </c>
      <c r="W641" s="101">
        <v>6</v>
      </c>
      <c r="X641" s="7" t="s">
        <v>46</v>
      </c>
      <c r="Y641" s="7" t="s">
        <v>46</v>
      </c>
      <c r="Z641" s="11">
        <v>44881</v>
      </c>
      <c r="AA641" s="16">
        <v>23400000</v>
      </c>
      <c r="AB641" s="17">
        <v>0</v>
      </c>
      <c r="AC641" s="18">
        <f t="shared" si="9"/>
        <v>23400000</v>
      </c>
      <c r="AD641" s="31" t="s">
        <v>48</v>
      </c>
      <c r="AE641" s="168" t="s">
        <v>98</v>
      </c>
      <c r="AF641" s="8" t="s">
        <v>2785</v>
      </c>
      <c r="AG641" s="12" t="s">
        <v>62</v>
      </c>
      <c r="AH641" s="12" t="s">
        <v>63</v>
      </c>
      <c r="AI641" s="30" t="s">
        <v>64</v>
      </c>
    </row>
    <row r="642" spans="1:35" ht="15.75" x14ac:dyDescent="0.3">
      <c r="A642" s="7">
        <v>2021</v>
      </c>
      <c r="B642" s="7">
        <v>321</v>
      </c>
      <c r="C642" s="101" t="s">
        <v>35</v>
      </c>
      <c r="D642" s="15" t="s">
        <v>65</v>
      </c>
      <c r="E642" s="9" t="s">
        <v>66</v>
      </c>
      <c r="F642" s="8" t="s">
        <v>38</v>
      </c>
      <c r="G642" s="7" t="s">
        <v>39</v>
      </c>
      <c r="H642" s="8" t="s">
        <v>40</v>
      </c>
      <c r="I642" s="9" t="s">
        <v>1247</v>
      </c>
      <c r="J642" s="9" t="s">
        <v>2786</v>
      </c>
      <c r="K642" s="9" t="s">
        <v>2786</v>
      </c>
      <c r="L642" s="9" t="s">
        <v>2787</v>
      </c>
      <c r="M642" s="160">
        <v>79833124</v>
      </c>
      <c r="N642" s="8" t="s">
        <v>59</v>
      </c>
      <c r="O642" s="10">
        <v>44369</v>
      </c>
      <c r="P642" s="33" t="s">
        <v>1946</v>
      </c>
      <c r="Q642" s="10">
        <v>44370</v>
      </c>
      <c r="R642" s="10">
        <v>44552</v>
      </c>
      <c r="S642" s="11" t="s">
        <v>46</v>
      </c>
      <c r="T642" s="11" t="s">
        <v>46</v>
      </c>
      <c r="U642" s="78" t="s">
        <v>46</v>
      </c>
      <c r="V642" s="7" t="s">
        <v>46</v>
      </c>
      <c r="W642" s="33"/>
      <c r="X642" s="7" t="s">
        <v>46</v>
      </c>
      <c r="Y642" s="7" t="s">
        <v>46</v>
      </c>
      <c r="Z642" s="11">
        <v>44552</v>
      </c>
      <c r="AA642" s="16">
        <v>36000000</v>
      </c>
      <c r="AB642" s="17">
        <v>0</v>
      </c>
      <c r="AC642" s="18">
        <f t="shared" ref="AC642:AC705" si="10">+AA642+AB642</f>
        <v>36000000</v>
      </c>
      <c r="AD642" s="31" t="s">
        <v>48</v>
      </c>
      <c r="AE642" s="245" t="s">
        <v>98</v>
      </c>
      <c r="AF642" s="8" t="s">
        <v>2788</v>
      </c>
      <c r="AG642" s="12" t="s">
        <v>315</v>
      </c>
      <c r="AH642" s="12" t="s">
        <v>75</v>
      </c>
      <c r="AI642" s="30">
        <v>20215420005323</v>
      </c>
    </row>
    <row r="643" spans="1:35" ht="15.75" x14ac:dyDescent="0.3">
      <c r="A643" s="7">
        <v>2022</v>
      </c>
      <c r="B643" s="7">
        <v>321</v>
      </c>
      <c r="C643" s="101" t="s">
        <v>35</v>
      </c>
      <c r="D643" s="15" t="s">
        <v>91</v>
      </c>
      <c r="E643" s="9" t="s">
        <v>66</v>
      </c>
      <c r="F643" s="8" t="s">
        <v>38</v>
      </c>
      <c r="G643" s="7" t="s">
        <v>39</v>
      </c>
      <c r="H643" s="8" t="s">
        <v>54</v>
      </c>
      <c r="I643" s="9" t="s">
        <v>1306</v>
      </c>
      <c r="J643" s="9" t="s">
        <v>2789</v>
      </c>
      <c r="K643" s="9" t="s">
        <v>1308</v>
      </c>
      <c r="L643" s="9" t="s">
        <v>2790</v>
      </c>
      <c r="M643" s="7">
        <v>1023873323</v>
      </c>
      <c r="N643" s="8" t="s">
        <v>192</v>
      </c>
      <c r="O643" s="10">
        <v>44599</v>
      </c>
      <c r="P643" s="101">
        <v>6</v>
      </c>
      <c r="Q643" s="10">
        <v>44599</v>
      </c>
      <c r="R643" s="10">
        <v>44779</v>
      </c>
      <c r="S643" s="11" t="s">
        <v>46</v>
      </c>
      <c r="T643" s="11" t="s">
        <v>46</v>
      </c>
      <c r="U643" s="78" t="s">
        <v>46</v>
      </c>
      <c r="V643" s="7" t="s">
        <v>46</v>
      </c>
      <c r="W643" s="101">
        <v>6</v>
      </c>
      <c r="X643" s="7" t="s">
        <v>46</v>
      </c>
      <c r="Y643" s="7" t="s">
        <v>46</v>
      </c>
      <c r="Z643" s="11">
        <v>44779</v>
      </c>
      <c r="AA643" s="16">
        <v>15000000</v>
      </c>
      <c r="AB643" s="17">
        <v>0</v>
      </c>
      <c r="AC643" s="18">
        <f t="shared" si="10"/>
        <v>15000000</v>
      </c>
      <c r="AD643" s="31" t="s">
        <v>48</v>
      </c>
      <c r="AE643" s="168" t="s">
        <v>98</v>
      </c>
      <c r="AF643" s="8" t="s">
        <v>1310</v>
      </c>
      <c r="AG643" s="12" t="s">
        <v>564</v>
      </c>
      <c r="AH643" s="12" t="s">
        <v>580</v>
      </c>
      <c r="AI643" s="30" t="s">
        <v>581</v>
      </c>
    </row>
    <row r="644" spans="1:35" ht="15.75" x14ac:dyDescent="0.3">
      <c r="A644" s="7">
        <v>2021</v>
      </c>
      <c r="B644" s="7">
        <v>322</v>
      </c>
      <c r="C644" s="101" t="s">
        <v>35</v>
      </c>
      <c r="D644" s="15" t="s">
        <v>65</v>
      </c>
      <c r="E644" s="9" t="s">
        <v>66</v>
      </c>
      <c r="F644" s="8" t="s">
        <v>38</v>
      </c>
      <c r="G644" s="7" t="s">
        <v>39</v>
      </c>
      <c r="H644" s="8" t="s">
        <v>40</v>
      </c>
      <c r="I644" s="9" t="s">
        <v>2791</v>
      </c>
      <c r="J644" s="9" t="s">
        <v>2792</v>
      </c>
      <c r="K644" s="9" t="s">
        <v>2792</v>
      </c>
      <c r="L644" s="9" t="s">
        <v>467</v>
      </c>
      <c r="M644" s="160">
        <v>1010188240</v>
      </c>
      <c r="N644" s="8" t="s">
        <v>165</v>
      </c>
      <c r="O644" s="10">
        <v>44376</v>
      </c>
      <c r="P644" s="33" t="s">
        <v>1946</v>
      </c>
      <c r="Q644" s="10">
        <v>44377</v>
      </c>
      <c r="R644" s="10">
        <v>44559</v>
      </c>
      <c r="S644" s="11" t="s">
        <v>46</v>
      </c>
      <c r="T644" s="11" t="s">
        <v>46</v>
      </c>
      <c r="U644" s="78" t="s">
        <v>46</v>
      </c>
      <c r="V644" s="7" t="s">
        <v>46</v>
      </c>
      <c r="W644" s="33"/>
      <c r="X644" s="7" t="s">
        <v>46</v>
      </c>
      <c r="Y644" s="7" t="s">
        <v>46</v>
      </c>
      <c r="Z644" s="11">
        <v>44559</v>
      </c>
      <c r="AA644" s="16">
        <v>36000000</v>
      </c>
      <c r="AB644" s="17">
        <v>0</v>
      </c>
      <c r="AC644" s="18">
        <f t="shared" si="10"/>
        <v>36000000</v>
      </c>
      <c r="AD644" s="31" t="s">
        <v>48</v>
      </c>
      <c r="AE644" s="245" t="s">
        <v>98</v>
      </c>
      <c r="AF644" s="8" t="s">
        <v>2793</v>
      </c>
      <c r="AG644" s="12" t="s">
        <v>74</v>
      </c>
      <c r="AH644" s="12" t="s">
        <v>1114</v>
      </c>
      <c r="AI644" s="30">
        <v>20215420005323</v>
      </c>
    </row>
    <row r="645" spans="1:35" ht="15.75" x14ac:dyDescent="0.3">
      <c r="A645" s="7">
        <v>2022</v>
      </c>
      <c r="B645" s="7">
        <v>322</v>
      </c>
      <c r="C645" s="101" t="s">
        <v>35</v>
      </c>
      <c r="D645" s="15" t="s">
        <v>91</v>
      </c>
      <c r="E645" s="9" t="s">
        <v>66</v>
      </c>
      <c r="F645" s="8" t="s">
        <v>38</v>
      </c>
      <c r="G645" s="7" t="s">
        <v>39</v>
      </c>
      <c r="H645" s="8" t="s">
        <v>54</v>
      </c>
      <c r="I645" s="9" t="s">
        <v>1306</v>
      </c>
      <c r="J645" s="9" t="s">
        <v>2794</v>
      </c>
      <c r="K645" s="9" t="s">
        <v>1308</v>
      </c>
      <c r="L645" s="9" t="s">
        <v>2795</v>
      </c>
      <c r="M645" s="7">
        <v>1024513573</v>
      </c>
      <c r="N645" s="8" t="s">
        <v>192</v>
      </c>
      <c r="O645" s="10">
        <v>44589</v>
      </c>
      <c r="P645" s="101">
        <v>6</v>
      </c>
      <c r="Q645" s="10">
        <v>44594</v>
      </c>
      <c r="R645" s="10">
        <v>44774</v>
      </c>
      <c r="S645" s="11" t="s">
        <v>46</v>
      </c>
      <c r="T645" s="11" t="s">
        <v>46</v>
      </c>
      <c r="U645" s="78" t="s">
        <v>46</v>
      </c>
      <c r="V645" s="7" t="s">
        <v>46</v>
      </c>
      <c r="W645" s="101">
        <v>6</v>
      </c>
      <c r="X645" s="7" t="s">
        <v>46</v>
      </c>
      <c r="Y645" s="7" t="s">
        <v>46</v>
      </c>
      <c r="Z645" s="11">
        <v>44774</v>
      </c>
      <c r="AA645" s="16">
        <v>15000000</v>
      </c>
      <c r="AB645" s="17">
        <v>0</v>
      </c>
      <c r="AC645" s="18">
        <f t="shared" si="10"/>
        <v>15000000</v>
      </c>
      <c r="AD645" s="31" t="s">
        <v>48</v>
      </c>
      <c r="AE645" s="168" t="s">
        <v>98</v>
      </c>
      <c r="AF645" s="8" t="s">
        <v>1310</v>
      </c>
      <c r="AG645" s="12" t="s">
        <v>564</v>
      </c>
      <c r="AH645" s="12" t="s">
        <v>580</v>
      </c>
      <c r="AI645" s="30" t="s">
        <v>581</v>
      </c>
    </row>
    <row r="646" spans="1:35" ht="15.75" x14ac:dyDescent="0.3">
      <c r="A646" s="7">
        <v>2021</v>
      </c>
      <c r="B646" s="7">
        <v>323</v>
      </c>
      <c r="C646" s="101" t="s">
        <v>35</v>
      </c>
      <c r="D646" s="15" t="s">
        <v>65</v>
      </c>
      <c r="E646" s="9" t="s">
        <v>66</v>
      </c>
      <c r="F646" s="8" t="s">
        <v>38</v>
      </c>
      <c r="G646" s="7" t="s">
        <v>39</v>
      </c>
      <c r="H646" s="8" t="s">
        <v>40</v>
      </c>
      <c r="I646" s="9" t="s">
        <v>2796</v>
      </c>
      <c r="J646" s="9" t="s">
        <v>2797</v>
      </c>
      <c r="K646" s="9" t="s">
        <v>2797</v>
      </c>
      <c r="L646" s="9" t="s">
        <v>2798</v>
      </c>
      <c r="M646" s="160">
        <v>51608290</v>
      </c>
      <c r="N646" s="8" t="s">
        <v>250</v>
      </c>
      <c r="O646" s="10">
        <v>44376</v>
      </c>
      <c r="P646" s="33" t="s">
        <v>1946</v>
      </c>
      <c r="Q646" s="10">
        <v>44377</v>
      </c>
      <c r="R646" s="10">
        <v>44575</v>
      </c>
      <c r="S646" s="11" t="s">
        <v>46</v>
      </c>
      <c r="T646" s="11" t="s">
        <v>46</v>
      </c>
      <c r="U646" s="78" t="s">
        <v>46</v>
      </c>
      <c r="V646" s="7" t="s">
        <v>188</v>
      </c>
      <c r="W646" s="33"/>
      <c r="X646" s="7" t="s">
        <v>46</v>
      </c>
      <c r="Y646" s="7" t="s">
        <v>46</v>
      </c>
      <c r="Z646" s="11">
        <v>44575</v>
      </c>
      <c r="AA646" s="16">
        <v>33000000</v>
      </c>
      <c r="AB646" s="17">
        <v>2750000</v>
      </c>
      <c r="AC646" s="18">
        <f t="shared" si="10"/>
        <v>35750000</v>
      </c>
      <c r="AD646" s="31" t="s">
        <v>48</v>
      </c>
      <c r="AE646" s="245" t="s">
        <v>98</v>
      </c>
      <c r="AF646" s="8" t="s">
        <v>2799</v>
      </c>
      <c r="AG646" s="12" t="s">
        <v>100</v>
      </c>
      <c r="AH646" s="12" t="s">
        <v>433</v>
      </c>
      <c r="AI646" s="30">
        <v>20215420005323</v>
      </c>
    </row>
    <row r="647" spans="1:35" ht="15.75" x14ac:dyDescent="0.3">
      <c r="A647" s="7">
        <v>2022</v>
      </c>
      <c r="B647" s="7">
        <v>323</v>
      </c>
      <c r="C647" s="101" t="s">
        <v>35</v>
      </c>
      <c r="D647" s="15" t="s">
        <v>91</v>
      </c>
      <c r="E647" s="9" t="s">
        <v>66</v>
      </c>
      <c r="F647" s="8" t="s">
        <v>38</v>
      </c>
      <c r="G647" s="7" t="s">
        <v>39</v>
      </c>
      <c r="H647" s="8" t="s">
        <v>54</v>
      </c>
      <c r="I647" s="9" t="s">
        <v>529</v>
      </c>
      <c r="J647" s="9" t="s">
        <v>2800</v>
      </c>
      <c r="K647" s="9" t="s">
        <v>531</v>
      </c>
      <c r="L647" s="9" t="s">
        <v>2801</v>
      </c>
      <c r="M647" s="7">
        <v>53061580</v>
      </c>
      <c r="N647" s="8" t="s">
        <v>192</v>
      </c>
      <c r="O647" s="10">
        <v>44589</v>
      </c>
      <c r="P647" s="101">
        <v>8</v>
      </c>
      <c r="Q647" s="10">
        <v>44596</v>
      </c>
      <c r="R647" s="10">
        <v>44837</v>
      </c>
      <c r="S647" s="11" t="s">
        <v>46</v>
      </c>
      <c r="T647" s="11" t="s">
        <v>46</v>
      </c>
      <c r="U647" s="78" t="s">
        <v>46</v>
      </c>
      <c r="V647" s="7" t="s">
        <v>2763</v>
      </c>
      <c r="W647" s="101" t="s">
        <v>1040</v>
      </c>
      <c r="X647" s="7"/>
      <c r="Y647" s="7"/>
      <c r="Z647" s="11">
        <v>44925</v>
      </c>
      <c r="AA647" s="16">
        <v>29664000</v>
      </c>
      <c r="AB647" s="17">
        <v>10753200</v>
      </c>
      <c r="AC647" s="18">
        <f t="shared" si="10"/>
        <v>40417200</v>
      </c>
      <c r="AD647" s="31" t="s">
        <v>48</v>
      </c>
      <c r="AE647" s="168" t="s">
        <v>98</v>
      </c>
      <c r="AF647" s="8" t="s">
        <v>533</v>
      </c>
      <c r="AG647" s="12" t="s">
        <v>302</v>
      </c>
      <c r="AH647" s="12" t="s">
        <v>303</v>
      </c>
      <c r="AI647" s="30" t="s">
        <v>304</v>
      </c>
    </row>
    <row r="648" spans="1:35" ht="15.75" x14ac:dyDescent="0.3">
      <c r="A648" s="7">
        <v>2021</v>
      </c>
      <c r="B648" s="7">
        <v>324</v>
      </c>
      <c r="C648" s="101" t="s">
        <v>1134</v>
      </c>
      <c r="D648" s="15" t="s">
        <v>410</v>
      </c>
      <c r="E648" s="9" t="s">
        <v>2802</v>
      </c>
      <c r="F648" s="8" t="s">
        <v>2640</v>
      </c>
      <c r="G648" s="7" t="s">
        <v>2606</v>
      </c>
      <c r="H648" s="8" t="s">
        <v>2641</v>
      </c>
      <c r="I648" s="9" t="s">
        <v>2803</v>
      </c>
      <c r="J648" s="9" t="s">
        <v>2804</v>
      </c>
      <c r="K648" s="9" t="s">
        <v>2804</v>
      </c>
      <c r="L648" s="9" t="s">
        <v>2805</v>
      </c>
      <c r="M648" s="160">
        <v>899999061</v>
      </c>
      <c r="N648" s="8" t="s">
        <v>59</v>
      </c>
      <c r="O648" s="10">
        <v>44375</v>
      </c>
      <c r="P648" s="33" t="s">
        <v>2806</v>
      </c>
      <c r="Q648" s="10">
        <v>44386</v>
      </c>
      <c r="R648" s="10">
        <v>46568</v>
      </c>
      <c r="S648" s="11" t="s">
        <v>46</v>
      </c>
      <c r="T648" s="11" t="s">
        <v>46</v>
      </c>
      <c r="U648" s="78" t="s">
        <v>46</v>
      </c>
      <c r="V648" s="7" t="s">
        <v>46</v>
      </c>
      <c r="W648" s="33"/>
      <c r="X648" s="11" t="s">
        <v>46</v>
      </c>
      <c r="Y648" s="11" t="s">
        <v>46</v>
      </c>
      <c r="Z648" s="11">
        <v>46568</v>
      </c>
      <c r="AA648" s="16">
        <v>4899323100</v>
      </c>
      <c r="AB648" s="17">
        <v>0</v>
      </c>
      <c r="AC648" s="18">
        <f t="shared" si="10"/>
        <v>4899323100</v>
      </c>
      <c r="AD648" s="32" t="s">
        <v>2807</v>
      </c>
      <c r="AE648" s="245" t="s">
        <v>2778</v>
      </c>
      <c r="AF648" s="8" t="s">
        <v>2808</v>
      </c>
      <c r="AG648" s="12" t="s">
        <v>1851</v>
      </c>
      <c r="AH648" s="12" t="s">
        <v>2254</v>
      </c>
      <c r="AI648" s="30">
        <v>20225420008003</v>
      </c>
    </row>
    <row r="649" spans="1:35" ht="15.75" x14ac:dyDescent="0.3">
      <c r="A649" s="7">
        <v>2022</v>
      </c>
      <c r="B649" s="7">
        <v>324</v>
      </c>
      <c r="C649" s="101" t="s">
        <v>35</v>
      </c>
      <c r="D649" s="15" t="s">
        <v>278</v>
      </c>
      <c r="E649" s="9" t="s">
        <v>279</v>
      </c>
      <c r="F649" s="8" t="s">
        <v>38</v>
      </c>
      <c r="G649" s="7" t="s">
        <v>39</v>
      </c>
      <c r="H649" s="8" t="s">
        <v>54</v>
      </c>
      <c r="I649" s="9" t="s">
        <v>2809</v>
      </c>
      <c r="J649" s="9" t="s">
        <v>2810</v>
      </c>
      <c r="K649" s="9" t="s">
        <v>2811</v>
      </c>
      <c r="L649" s="9" t="s">
        <v>2812</v>
      </c>
      <c r="M649" s="7">
        <v>1076646357</v>
      </c>
      <c r="N649" s="8" t="s">
        <v>345</v>
      </c>
      <c r="O649" s="10">
        <v>44595</v>
      </c>
      <c r="P649" s="101">
        <v>8</v>
      </c>
      <c r="Q649" s="10">
        <v>44597</v>
      </c>
      <c r="R649" s="10">
        <v>44838</v>
      </c>
      <c r="S649" s="11" t="s">
        <v>46</v>
      </c>
      <c r="T649" s="11" t="s">
        <v>46</v>
      </c>
      <c r="U649" s="78" t="s">
        <v>46</v>
      </c>
      <c r="V649" s="7" t="s">
        <v>2637</v>
      </c>
      <c r="W649" s="101" t="s">
        <v>1761</v>
      </c>
      <c r="X649" s="7"/>
      <c r="Y649" s="7"/>
      <c r="Z649" s="11">
        <v>44956</v>
      </c>
      <c r="AA649" s="16">
        <v>52800000</v>
      </c>
      <c r="AB649" s="17">
        <f>18920000+6600000</f>
        <v>25520000</v>
      </c>
      <c r="AC649" s="18">
        <f t="shared" si="10"/>
        <v>78320000</v>
      </c>
      <c r="AD649" s="31" t="s">
        <v>48</v>
      </c>
      <c r="AE649" s="168" t="s">
        <v>98</v>
      </c>
      <c r="AF649" s="8" t="s">
        <v>2813</v>
      </c>
      <c r="AG649" s="12" t="s">
        <v>286</v>
      </c>
      <c r="AH649" s="12" t="s">
        <v>287</v>
      </c>
      <c r="AI649" s="30" t="s">
        <v>288</v>
      </c>
    </row>
    <row r="650" spans="1:35" ht="15.75" x14ac:dyDescent="0.3">
      <c r="A650" s="7">
        <v>2021</v>
      </c>
      <c r="B650" s="7">
        <v>325</v>
      </c>
      <c r="C650" s="101" t="s">
        <v>1134</v>
      </c>
      <c r="D650" s="15" t="s">
        <v>410</v>
      </c>
      <c r="E650" s="9" t="s">
        <v>2814</v>
      </c>
      <c r="F650" s="8" t="s">
        <v>2640</v>
      </c>
      <c r="G650" s="7" t="s">
        <v>2606</v>
      </c>
      <c r="H650" s="8" t="s">
        <v>2641</v>
      </c>
      <c r="I650" s="9" t="s">
        <v>2815</v>
      </c>
      <c r="J650" s="9" t="s">
        <v>2816</v>
      </c>
      <c r="K650" s="9" t="s">
        <v>2816</v>
      </c>
      <c r="L650" s="9" t="s">
        <v>2817</v>
      </c>
      <c r="M650" s="160">
        <v>900413030</v>
      </c>
      <c r="N650" s="8" t="s">
        <v>59</v>
      </c>
      <c r="O650" s="10">
        <v>44377</v>
      </c>
      <c r="P650" s="33" t="s">
        <v>2818</v>
      </c>
      <c r="Q650" s="10">
        <v>44384</v>
      </c>
      <c r="R650" s="10">
        <v>44742</v>
      </c>
      <c r="S650" s="11" t="s">
        <v>46</v>
      </c>
      <c r="T650" s="11" t="s">
        <v>46</v>
      </c>
      <c r="U650" s="78" t="s">
        <v>46</v>
      </c>
      <c r="V650" s="7" t="s">
        <v>46</v>
      </c>
      <c r="W650" s="33"/>
      <c r="X650" s="11" t="s">
        <v>46</v>
      </c>
      <c r="Y650" s="11" t="s">
        <v>46</v>
      </c>
      <c r="Z650" s="11">
        <v>45168</v>
      </c>
      <c r="AA650" s="16">
        <v>3967455000</v>
      </c>
      <c r="AB650" s="17">
        <v>360000000</v>
      </c>
      <c r="AC650" s="18">
        <f t="shared" si="10"/>
        <v>4327455000</v>
      </c>
      <c r="AD650" s="84" t="s">
        <v>48</v>
      </c>
      <c r="AE650" s="245" t="s">
        <v>2778</v>
      </c>
      <c r="AF650" s="8" t="s">
        <v>2819</v>
      </c>
      <c r="AG650" s="12" t="s">
        <v>655</v>
      </c>
      <c r="AH650" s="12" t="s">
        <v>2820</v>
      </c>
      <c r="AI650" s="30">
        <v>20225420002563</v>
      </c>
    </row>
    <row r="651" spans="1:35" ht="15.75" x14ac:dyDescent="0.3">
      <c r="A651" s="7">
        <v>2022</v>
      </c>
      <c r="B651" s="7">
        <v>325</v>
      </c>
      <c r="C651" s="101" t="s">
        <v>35</v>
      </c>
      <c r="D651" s="15" t="s">
        <v>91</v>
      </c>
      <c r="E651" s="9" t="s">
        <v>66</v>
      </c>
      <c r="F651" s="8" t="s">
        <v>38</v>
      </c>
      <c r="G651" s="7" t="s">
        <v>39</v>
      </c>
      <c r="H651" s="8" t="s">
        <v>54</v>
      </c>
      <c r="I651" s="9" t="s">
        <v>2821</v>
      </c>
      <c r="J651" s="9" t="s">
        <v>2822</v>
      </c>
      <c r="K651" s="9" t="s">
        <v>2823</v>
      </c>
      <c r="L651" s="9" t="s">
        <v>2824</v>
      </c>
      <c r="M651" s="7">
        <v>15244097</v>
      </c>
      <c r="N651" s="8" t="s">
        <v>345</v>
      </c>
      <c r="O651" s="10">
        <v>44589</v>
      </c>
      <c r="P651" s="101">
        <v>8</v>
      </c>
      <c r="Q651" s="10">
        <v>44593</v>
      </c>
      <c r="R651" s="10">
        <v>44834</v>
      </c>
      <c r="S651" s="11" t="s">
        <v>46</v>
      </c>
      <c r="T651" s="11" t="s">
        <v>46</v>
      </c>
      <c r="U651" s="78" t="s">
        <v>46</v>
      </c>
      <c r="V651" s="7" t="s">
        <v>46</v>
      </c>
      <c r="W651" s="101">
        <v>8</v>
      </c>
      <c r="X651" s="7" t="s">
        <v>46</v>
      </c>
      <c r="Y651" s="7" t="s">
        <v>46</v>
      </c>
      <c r="Z651" s="11">
        <v>44713</v>
      </c>
      <c r="AA651" s="16">
        <v>57680000</v>
      </c>
      <c r="AB651" s="17">
        <v>0</v>
      </c>
      <c r="AC651" s="18">
        <f t="shared" si="10"/>
        <v>57680000</v>
      </c>
      <c r="AD651" s="31" t="s">
        <v>47</v>
      </c>
      <c r="AE651" s="168" t="s">
        <v>48</v>
      </c>
      <c r="AF651" s="8" t="s">
        <v>2825</v>
      </c>
      <c r="AG651" s="12" t="s">
        <v>2304</v>
      </c>
      <c r="AH651" s="12" t="s">
        <v>75</v>
      </c>
      <c r="AI651" s="30" t="s">
        <v>2305</v>
      </c>
    </row>
    <row r="652" spans="1:35" ht="15.75" x14ac:dyDescent="0.3">
      <c r="A652" s="7">
        <v>2021</v>
      </c>
      <c r="B652" s="7">
        <v>326</v>
      </c>
      <c r="C652" s="101" t="s">
        <v>35</v>
      </c>
      <c r="D652" s="15" t="s">
        <v>826</v>
      </c>
      <c r="E652" s="9" t="s">
        <v>2826</v>
      </c>
      <c r="F652" s="8" t="s">
        <v>38</v>
      </c>
      <c r="G652" s="7" t="s">
        <v>39</v>
      </c>
      <c r="H652" s="8" t="s">
        <v>40</v>
      </c>
      <c r="I652" s="9" t="s">
        <v>2827</v>
      </c>
      <c r="J652" s="9" t="s">
        <v>2828</v>
      </c>
      <c r="K652" s="9" t="s">
        <v>2828</v>
      </c>
      <c r="L652" s="9" t="s">
        <v>830</v>
      </c>
      <c r="M652" s="160">
        <v>1023864051</v>
      </c>
      <c r="N652" s="8" t="s">
        <v>70</v>
      </c>
      <c r="O652" s="10">
        <v>44379</v>
      </c>
      <c r="P652" s="33" t="s">
        <v>1946</v>
      </c>
      <c r="Q652" s="10">
        <v>44384</v>
      </c>
      <c r="R652" s="10">
        <v>44567</v>
      </c>
      <c r="S652" s="11" t="s">
        <v>46</v>
      </c>
      <c r="T652" s="11" t="s">
        <v>46</v>
      </c>
      <c r="U652" s="78" t="s">
        <v>46</v>
      </c>
      <c r="V652" s="7" t="s">
        <v>46</v>
      </c>
      <c r="W652" s="33"/>
      <c r="X652" s="7" t="s">
        <v>46</v>
      </c>
      <c r="Y652" s="7" t="s">
        <v>46</v>
      </c>
      <c r="Z652" s="11">
        <v>44567</v>
      </c>
      <c r="AA652" s="16">
        <v>34140000</v>
      </c>
      <c r="AB652" s="17">
        <v>0</v>
      </c>
      <c r="AC652" s="18">
        <f t="shared" si="10"/>
        <v>34140000</v>
      </c>
      <c r="AD652" s="31" t="s">
        <v>48</v>
      </c>
      <c r="AE652" s="245" t="s">
        <v>98</v>
      </c>
      <c r="AF652" s="8" t="s">
        <v>2829</v>
      </c>
      <c r="AG652" s="12" t="s">
        <v>655</v>
      </c>
      <c r="AH652" s="12" t="s">
        <v>652</v>
      </c>
      <c r="AI652" s="30">
        <v>20215420005393</v>
      </c>
    </row>
    <row r="653" spans="1:35" ht="15.75" x14ac:dyDescent="0.3">
      <c r="A653" s="7">
        <v>2022</v>
      </c>
      <c r="B653" s="7">
        <v>326</v>
      </c>
      <c r="C653" s="101" t="s">
        <v>35</v>
      </c>
      <c r="D653" s="15" t="s">
        <v>52</v>
      </c>
      <c r="E653" s="9" t="s">
        <v>53</v>
      </c>
      <c r="F653" s="8" t="s">
        <v>38</v>
      </c>
      <c r="G653" s="7" t="s">
        <v>39</v>
      </c>
      <c r="H653" s="8" t="s">
        <v>54</v>
      </c>
      <c r="I653" s="9" t="s">
        <v>422</v>
      </c>
      <c r="J653" s="9" t="s">
        <v>2830</v>
      </c>
      <c r="K653" s="9" t="s">
        <v>424</v>
      </c>
      <c r="L653" s="9" t="s">
        <v>2831</v>
      </c>
      <c r="M653" s="7">
        <v>1010011295</v>
      </c>
      <c r="N653" s="8" t="s">
        <v>2737</v>
      </c>
      <c r="O653" s="10">
        <v>44589</v>
      </c>
      <c r="P653" s="101">
        <v>6</v>
      </c>
      <c r="Q653" s="10">
        <v>44631</v>
      </c>
      <c r="R653" s="10">
        <v>44814</v>
      </c>
      <c r="S653" s="11">
        <v>44629</v>
      </c>
      <c r="T653" s="11" t="s">
        <v>1692</v>
      </c>
      <c r="U653" s="78">
        <v>1023945690</v>
      </c>
      <c r="V653" s="7" t="s">
        <v>46</v>
      </c>
      <c r="W653" s="101">
        <v>6</v>
      </c>
      <c r="X653" s="7" t="s">
        <v>46</v>
      </c>
      <c r="Y653" s="7" t="s">
        <v>46</v>
      </c>
      <c r="Z653" s="11">
        <v>44814</v>
      </c>
      <c r="AA653" s="16">
        <v>14400000</v>
      </c>
      <c r="AB653" s="17">
        <v>0</v>
      </c>
      <c r="AC653" s="18">
        <f t="shared" si="10"/>
        <v>14400000</v>
      </c>
      <c r="AD653" s="31" t="s">
        <v>48</v>
      </c>
      <c r="AE653" s="168" t="s">
        <v>98</v>
      </c>
      <c r="AF653" s="8" t="s">
        <v>427</v>
      </c>
      <c r="AG653" s="12" t="s">
        <v>62</v>
      </c>
      <c r="AH653" s="12" t="s">
        <v>63</v>
      </c>
      <c r="AI653" s="30" t="s">
        <v>64</v>
      </c>
    </row>
    <row r="654" spans="1:35" ht="15.75" x14ac:dyDescent="0.3">
      <c r="A654" s="7">
        <v>2021</v>
      </c>
      <c r="B654" s="7">
        <v>327</v>
      </c>
      <c r="C654" s="101" t="s">
        <v>35</v>
      </c>
      <c r="D654" s="15" t="s">
        <v>65</v>
      </c>
      <c r="E654" s="9" t="s">
        <v>66</v>
      </c>
      <c r="F654" s="8" t="s">
        <v>38</v>
      </c>
      <c r="G654" s="7" t="s">
        <v>39</v>
      </c>
      <c r="H654" s="8" t="s">
        <v>40</v>
      </c>
      <c r="I654" s="9" t="s">
        <v>2832</v>
      </c>
      <c r="J654" s="9" t="s">
        <v>2833</v>
      </c>
      <c r="K654" s="9" t="s">
        <v>2833</v>
      </c>
      <c r="L654" s="9" t="s">
        <v>378</v>
      </c>
      <c r="M654" s="160">
        <v>1022326785</v>
      </c>
      <c r="N654" s="8" t="s">
        <v>1908</v>
      </c>
      <c r="O654" s="10">
        <v>44379</v>
      </c>
      <c r="P654" s="33" t="s">
        <v>1946</v>
      </c>
      <c r="Q654" s="10">
        <v>44379</v>
      </c>
      <c r="R654" s="10">
        <v>44575</v>
      </c>
      <c r="S654" s="11" t="s">
        <v>46</v>
      </c>
      <c r="T654" s="11" t="s">
        <v>46</v>
      </c>
      <c r="U654" s="78" t="s">
        <v>46</v>
      </c>
      <c r="V654" s="7" t="s">
        <v>1202</v>
      </c>
      <c r="W654" s="33"/>
      <c r="X654" s="7" t="s">
        <v>46</v>
      </c>
      <c r="Y654" s="7" t="s">
        <v>46</v>
      </c>
      <c r="Z654" s="11">
        <v>44575</v>
      </c>
      <c r="AA654" s="16">
        <v>30000000</v>
      </c>
      <c r="AB654" s="17">
        <v>2166667</v>
      </c>
      <c r="AC654" s="18">
        <f t="shared" si="10"/>
        <v>32166667</v>
      </c>
      <c r="AD654" s="31" t="s">
        <v>48</v>
      </c>
      <c r="AE654" s="245" t="s">
        <v>98</v>
      </c>
      <c r="AF654" s="8" t="s">
        <v>2834</v>
      </c>
      <c r="AG654" s="12" t="s">
        <v>380</v>
      </c>
      <c r="AH654" s="12" t="s">
        <v>1646</v>
      </c>
      <c r="AI654" s="30">
        <v>20215420005323</v>
      </c>
    </row>
    <row r="655" spans="1:35" ht="15.75" x14ac:dyDescent="0.3">
      <c r="A655" s="7">
        <v>2022</v>
      </c>
      <c r="B655" s="7">
        <v>327</v>
      </c>
      <c r="C655" s="101" t="s">
        <v>35</v>
      </c>
      <c r="D655" s="15" t="s">
        <v>1266</v>
      </c>
      <c r="E655" s="9" t="s">
        <v>1267</v>
      </c>
      <c r="F655" s="8" t="s">
        <v>38</v>
      </c>
      <c r="G655" s="7" t="s">
        <v>39</v>
      </c>
      <c r="H655" s="8" t="s">
        <v>54</v>
      </c>
      <c r="I655" s="9" t="s">
        <v>1480</v>
      </c>
      <c r="J655" s="9" t="s">
        <v>2835</v>
      </c>
      <c r="K655" s="9" t="s">
        <v>1482</v>
      </c>
      <c r="L655" s="9" t="s">
        <v>2042</v>
      </c>
      <c r="M655" s="7">
        <v>1023884422</v>
      </c>
      <c r="N655" s="8" t="s">
        <v>345</v>
      </c>
      <c r="O655" s="10">
        <v>44589</v>
      </c>
      <c r="P655" s="101">
        <v>6</v>
      </c>
      <c r="Q655" s="10">
        <v>44596</v>
      </c>
      <c r="R655" s="10">
        <v>44776</v>
      </c>
      <c r="S655" s="11" t="s">
        <v>46</v>
      </c>
      <c r="T655" s="11" t="s">
        <v>46</v>
      </c>
      <c r="U655" s="78" t="s">
        <v>46</v>
      </c>
      <c r="V655" s="7" t="s">
        <v>46</v>
      </c>
      <c r="W655" s="101">
        <v>6</v>
      </c>
      <c r="X655" s="7" t="s">
        <v>46</v>
      </c>
      <c r="Y655" s="7" t="s">
        <v>46</v>
      </c>
      <c r="Z655" s="11">
        <v>44776</v>
      </c>
      <c r="AA655" s="16">
        <v>15000000</v>
      </c>
      <c r="AB655" s="17">
        <v>0</v>
      </c>
      <c r="AC655" s="18">
        <f t="shared" si="10"/>
        <v>15000000</v>
      </c>
      <c r="AD655" s="31" t="s">
        <v>48</v>
      </c>
      <c r="AE655" s="168" t="s">
        <v>98</v>
      </c>
      <c r="AF655" s="8" t="s">
        <v>1484</v>
      </c>
      <c r="AG655" s="12" t="s">
        <v>811</v>
      </c>
      <c r="AH655" s="12" t="s">
        <v>808</v>
      </c>
      <c r="AI655" s="30" t="s">
        <v>1345</v>
      </c>
    </row>
    <row r="656" spans="1:35" ht="15.75" x14ac:dyDescent="0.3">
      <c r="A656" s="7">
        <v>2021</v>
      </c>
      <c r="B656" s="7">
        <v>328</v>
      </c>
      <c r="C656" s="101" t="s">
        <v>35</v>
      </c>
      <c r="D656" s="15" t="s">
        <v>65</v>
      </c>
      <c r="E656" s="9" t="s">
        <v>66</v>
      </c>
      <c r="F656" s="8" t="s">
        <v>38</v>
      </c>
      <c r="G656" s="7" t="s">
        <v>39</v>
      </c>
      <c r="H656" s="8" t="s">
        <v>40</v>
      </c>
      <c r="I656" s="9" t="s">
        <v>439</v>
      </c>
      <c r="J656" s="9" t="s">
        <v>2836</v>
      </c>
      <c r="K656" s="9" t="s">
        <v>2836</v>
      </c>
      <c r="L656" s="9" t="s">
        <v>2837</v>
      </c>
      <c r="M656" s="160">
        <v>80112504</v>
      </c>
      <c r="N656" s="8" t="s">
        <v>250</v>
      </c>
      <c r="O656" s="10">
        <v>44379</v>
      </c>
      <c r="P656" s="33" t="s">
        <v>2838</v>
      </c>
      <c r="Q656" s="10">
        <v>44384</v>
      </c>
      <c r="R656" s="10">
        <v>44565</v>
      </c>
      <c r="S656" s="11">
        <v>44426</v>
      </c>
      <c r="T656" s="11" t="s">
        <v>2839</v>
      </c>
      <c r="U656" s="78">
        <v>1013674276</v>
      </c>
      <c r="V656" s="7" t="s">
        <v>46</v>
      </c>
      <c r="W656" s="33"/>
      <c r="X656" s="7" t="s">
        <v>46</v>
      </c>
      <c r="Y656" s="7" t="s">
        <v>46</v>
      </c>
      <c r="Z656" s="11">
        <v>44565</v>
      </c>
      <c r="AA656" s="16">
        <v>23270000</v>
      </c>
      <c r="AB656" s="17">
        <v>0</v>
      </c>
      <c r="AC656" s="18">
        <f t="shared" si="10"/>
        <v>23270000</v>
      </c>
      <c r="AD656" s="31" t="s">
        <v>48</v>
      </c>
      <c r="AE656" s="245" t="s">
        <v>87</v>
      </c>
      <c r="AF656" s="8" t="s">
        <v>2840</v>
      </c>
      <c r="AG656" s="12" t="s">
        <v>100</v>
      </c>
      <c r="AH656" s="12" t="s">
        <v>2841</v>
      </c>
      <c r="AI656" s="30">
        <v>20215420005323</v>
      </c>
    </row>
    <row r="657" spans="1:35" ht="15.75" x14ac:dyDescent="0.3">
      <c r="A657" s="7">
        <v>2022</v>
      </c>
      <c r="B657" s="7">
        <v>328</v>
      </c>
      <c r="C657" s="101" t="s">
        <v>35</v>
      </c>
      <c r="D657" s="15" t="s">
        <v>358</v>
      </c>
      <c r="E657" s="9" t="s">
        <v>359</v>
      </c>
      <c r="F657" s="8" t="s">
        <v>38</v>
      </c>
      <c r="G657" s="7" t="s">
        <v>39</v>
      </c>
      <c r="H657" s="8" t="s">
        <v>54</v>
      </c>
      <c r="I657" s="9" t="s">
        <v>360</v>
      </c>
      <c r="J657" s="9" t="s">
        <v>2842</v>
      </c>
      <c r="K657" s="9" t="s">
        <v>362</v>
      </c>
      <c r="L657" s="9" t="s">
        <v>2843</v>
      </c>
      <c r="M657" s="7">
        <v>1092356634</v>
      </c>
      <c r="N657" s="8" t="s">
        <v>345</v>
      </c>
      <c r="O657" s="10">
        <v>44589</v>
      </c>
      <c r="P657" s="101">
        <v>8</v>
      </c>
      <c r="Q657" s="10">
        <v>44597</v>
      </c>
      <c r="R657" s="10">
        <v>44838</v>
      </c>
      <c r="S657" s="11">
        <v>44636</v>
      </c>
      <c r="T657" s="11" t="s">
        <v>2844</v>
      </c>
      <c r="U657" s="78">
        <v>74182760</v>
      </c>
      <c r="V657" s="7" t="s">
        <v>46</v>
      </c>
      <c r="W657" s="101">
        <v>8</v>
      </c>
      <c r="X657" s="7" t="s">
        <v>46</v>
      </c>
      <c r="Y657" s="7" t="s">
        <v>46</v>
      </c>
      <c r="Z657" s="11">
        <v>44838</v>
      </c>
      <c r="AA657" s="16">
        <v>36112000</v>
      </c>
      <c r="AB657" s="17">
        <v>0</v>
      </c>
      <c r="AC657" s="18">
        <f t="shared" si="10"/>
        <v>36112000</v>
      </c>
      <c r="AD657" s="31" t="s">
        <v>48</v>
      </c>
      <c r="AE657" s="168" t="s">
        <v>87</v>
      </c>
      <c r="AF657" s="8" t="s">
        <v>2845</v>
      </c>
      <c r="AG657" s="12" t="s">
        <v>906</v>
      </c>
      <c r="AH657" s="12" t="s">
        <v>366</v>
      </c>
      <c r="AI657" s="30" t="s">
        <v>367</v>
      </c>
    </row>
    <row r="658" spans="1:35" ht="15.75" x14ac:dyDescent="0.3">
      <c r="A658" s="7">
        <v>2021</v>
      </c>
      <c r="B658" s="7">
        <v>329</v>
      </c>
      <c r="C658" s="101" t="s">
        <v>35</v>
      </c>
      <c r="D658" s="15" t="s">
        <v>65</v>
      </c>
      <c r="E658" s="9" t="s">
        <v>66</v>
      </c>
      <c r="F658" s="8" t="s">
        <v>38</v>
      </c>
      <c r="G658" s="7" t="s">
        <v>39</v>
      </c>
      <c r="H658" s="8" t="s">
        <v>40</v>
      </c>
      <c r="I658" s="9" t="s">
        <v>2846</v>
      </c>
      <c r="J658" s="9" t="s">
        <v>2847</v>
      </c>
      <c r="K658" s="9" t="s">
        <v>2847</v>
      </c>
      <c r="L658" s="9" t="s">
        <v>2848</v>
      </c>
      <c r="M658" s="160">
        <v>80001805</v>
      </c>
      <c r="N658" s="8" t="s">
        <v>1908</v>
      </c>
      <c r="O658" s="10">
        <v>44383</v>
      </c>
      <c r="P658" s="33" t="s">
        <v>2849</v>
      </c>
      <c r="Q658" s="10">
        <v>44383</v>
      </c>
      <c r="R658" s="10">
        <v>44559</v>
      </c>
      <c r="S658" s="11" t="s">
        <v>46</v>
      </c>
      <c r="T658" s="11" t="s">
        <v>46</v>
      </c>
      <c r="U658" s="78" t="s">
        <v>46</v>
      </c>
      <c r="V658" s="7" t="s">
        <v>46</v>
      </c>
      <c r="W658" s="33"/>
      <c r="X658" s="7" t="s">
        <v>46</v>
      </c>
      <c r="Y658" s="7" t="s">
        <v>46</v>
      </c>
      <c r="Z658" s="11">
        <v>44559</v>
      </c>
      <c r="AA658" s="16">
        <v>29000000</v>
      </c>
      <c r="AB658" s="17">
        <v>0</v>
      </c>
      <c r="AC658" s="18">
        <f t="shared" si="10"/>
        <v>29000000</v>
      </c>
      <c r="AD658" s="31" t="s">
        <v>48</v>
      </c>
      <c r="AE658" s="245" t="s">
        <v>72</v>
      </c>
      <c r="AF658" s="8" t="s">
        <v>2850</v>
      </c>
      <c r="AG658" s="12" t="s">
        <v>330</v>
      </c>
      <c r="AH658" s="12" t="s">
        <v>1133</v>
      </c>
      <c r="AI658" s="30">
        <v>20215420006053</v>
      </c>
    </row>
    <row r="659" spans="1:35" ht="15.75" x14ac:dyDescent="0.3">
      <c r="A659" s="7">
        <v>2022</v>
      </c>
      <c r="B659" s="7">
        <v>329</v>
      </c>
      <c r="C659" s="101" t="s">
        <v>35</v>
      </c>
      <c r="D659" s="15" t="s">
        <v>1266</v>
      </c>
      <c r="E659" s="9" t="s">
        <v>1267</v>
      </c>
      <c r="F659" s="8" t="s">
        <v>38</v>
      </c>
      <c r="G659" s="7" t="s">
        <v>39</v>
      </c>
      <c r="H659" s="8" t="s">
        <v>54</v>
      </c>
      <c r="I659" s="9" t="s">
        <v>1480</v>
      </c>
      <c r="J659" s="9" t="s">
        <v>2851</v>
      </c>
      <c r="K659" s="9" t="s">
        <v>1482</v>
      </c>
      <c r="L659" s="9" t="s">
        <v>2852</v>
      </c>
      <c r="M659" s="7">
        <v>52750520</v>
      </c>
      <c r="N659" s="8" t="s">
        <v>192</v>
      </c>
      <c r="O659" s="10">
        <v>44594</v>
      </c>
      <c r="P659" s="101">
        <v>6</v>
      </c>
      <c r="Q659" s="10">
        <v>44596</v>
      </c>
      <c r="R659" s="10">
        <v>44776</v>
      </c>
      <c r="S659" s="11" t="s">
        <v>46</v>
      </c>
      <c r="T659" s="11" t="s">
        <v>46</v>
      </c>
      <c r="U659" s="78" t="s">
        <v>46</v>
      </c>
      <c r="V659" s="7" t="s">
        <v>46</v>
      </c>
      <c r="W659" s="101">
        <v>6</v>
      </c>
      <c r="X659" s="7" t="s">
        <v>46</v>
      </c>
      <c r="Y659" s="7" t="s">
        <v>46</v>
      </c>
      <c r="Z659" s="11">
        <v>44776</v>
      </c>
      <c r="AA659" s="16">
        <v>15000000</v>
      </c>
      <c r="AB659" s="17">
        <v>0</v>
      </c>
      <c r="AC659" s="18">
        <f t="shared" si="10"/>
        <v>15000000</v>
      </c>
      <c r="AD659" s="31" t="s">
        <v>48</v>
      </c>
      <c r="AE659" s="168" t="s">
        <v>98</v>
      </c>
      <c r="AF659" s="8" t="s">
        <v>1484</v>
      </c>
      <c r="AG659" s="12" t="s">
        <v>811</v>
      </c>
      <c r="AH659" s="12" t="s">
        <v>808</v>
      </c>
      <c r="AI659" s="30" t="s">
        <v>1345</v>
      </c>
    </row>
    <row r="660" spans="1:35" ht="15.75" x14ac:dyDescent="0.3">
      <c r="A660" s="7">
        <v>2021</v>
      </c>
      <c r="B660" s="7">
        <v>330</v>
      </c>
      <c r="C660" s="101" t="s">
        <v>35</v>
      </c>
      <c r="D660" s="15" t="s">
        <v>392</v>
      </c>
      <c r="E660" s="9" t="s">
        <v>393</v>
      </c>
      <c r="F660" s="8" t="s">
        <v>38</v>
      </c>
      <c r="G660" s="7" t="s">
        <v>39</v>
      </c>
      <c r="H660" s="8" t="s">
        <v>40</v>
      </c>
      <c r="I660" s="9" t="s">
        <v>1242</v>
      </c>
      <c r="J660" s="9" t="s">
        <v>2853</v>
      </c>
      <c r="K660" s="9" t="s">
        <v>2853</v>
      </c>
      <c r="L660" s="9" t="s">
        <v>2854</v>
      </c>
      <c r="M660" s="160">
        <v>51834382</v>
      </c>
      <c r="N660" s="8" t="s">
        <v>137</v>
      </c>
      <c r="O660" s="10">
        <v>44384</v>
      </c>
      <c r="P660" s="33" t="s">
        <v>2855</v>
      </c>
      <c r="Q660" s="10">
        <v>44385</v>
      </c>
      <c r="R660" s="10">
        <v>44560</v>
      </c>
      <c r="S660" s="11" t="s">
        <v>46</v>
      </c>
      <c r="T660" s="11" t="s">
        <v>46</v>
      </c>
      <c r="U660" s="78" t="s">
        <v>46</v>
      </c>
      <c r="V660" s="7" t="s">
        <v>46</v>
      </c>
      <c r="W660" s="33"/>
      <c r="X660" s="7" t="s">
        <v>46</v>
      </c>
      <c r="Y660" s="7" t="s">
        <v>46</v>
      </c>
      <c r="Z660" s="11">
        <v>44560</v>
      </c>
      <c r="AA660" s="16">
        <v>13840000</v>
      </c>
      <c r="AB660" s="17">
        <v>0</v>
      </c>
      <c r="AC660" s="18">
        <f t="shared" si="10"/>
        <v>13840000</v>
      </c>
      <c r="AD660" s="31" t="s">
        <v>48</v>
      </c>
      <c r="AE660" s="245" t="s">
        <v>98</v>
      </c>
      <c r="AF660" s="8" t="s">
        <v>2856</v>
      </c>
      <c r="AG660" s="12" t="s">
        <v>365</v>
      </c>
      <c r="AH660" s="12" t="s">
        <v>675</v>
      </c>
      <c r="AI660" s="30">
        <v>20215420006053</v>
      </c>
    </row>
    <row r="661" spans="1:35" ht="15.75" x14ac:dyDescent="0.3">
      <c r="A661" s="7">
        <v>2022</v>
      </c>
      <c r="B661" s="7">
        <v>330</v>
      </c>
      <c r="C661" s="101" t="s">
        <v>35</v>
      </c>
      <c r="D661" s="15" t="s">
        <v>91</v>
      </c>
      <c r="E661" s="9" t="s">
        <v>66</v>
      </c>
      <c r="F661" s="8" t="s">
        <v>38</v>
      </c>
      <c r="G661" s="7" t="s">
        <v>39</v>
      </c>
      <c r="H661" s="8" t="s">
        <v>54</v>
      </c>
      <c r="I661" s="9" t="s">
        <v>2857</v>
      </c>
      <c r="J661" s="9" t="s">
        <v>2858</v>
      </c>
      <c r="K661" s="9" t="s">
        <v>2859</v>
      </c>
      <c r="L661" s="9" t="s">
        <v>2860</v>
      </c>
      <c r="M661" s="7">
        <v>1033733086</v>
      </c>
      <c r="N661" s="8" t="s">
        <v>270</v>
      </c>
      <c r="O661" s="10">
        <v>44595</v>
      </c>
      <c r="P661" s="101">
        <v>6</v>
      </c>
      <c r="Q661" s="10">
        <v>44597</v>
      </c>
      <c r="R661" s="10">
        <v>44777</v>
      </c>
      <c r="S661" s="11" t="s">
        <v>46</v>
      </c>
      <c r="T661" s="11" t="s">
        <v>46</v>
      </c>
      <c r="U661" s="78" t="s">
        <v>46</v>
      </c>
      <c r="V661" s="7" t="s">
        <v>46</v>
      </c>
      <c r="W661" s="101">
        <v>6</v>
      </c>
      <c r="X661" s="7" t="s">
        <v>46</v>
      </c>
      <c r="Y661" s="7" t="s">
        <v>46</v>
      </c>
      <c r="Z661" s="11">
        <v>44777</v>
      </c>
      <c r="AA661" s="16">
        <v>14400000</v>
      </c>
      <c r="AB661" s="17">
        <v>0</v>
      </c>
      <c r="AC661" s="18">
        <f t="shared" si="10"/>
        <v>14400000</v>
      </c>
      <c r="AD661" s="31" t="s">
        <v>48</v>
      </c>
      <c r="AE661" s="168" t="s">
        <v>98</v>
      </c>
      <c r="AF661" s="8" t="s">
        <v>2861</v>
      </c>
      <c r="AG661" s="12" t="s">
        <v>277</v>
      </c>
      <c r="AH661" s="12" t="s">
        <v>483</v>
      </c>
      <c r="AI661" s="30" t="s">
        <v>484</v>
      </c>
    </row>
    <row r="662" spans="1:35" ht="15.75" x14ac:dyDescent="0.3">
      <c r="A662" s="7">
        <v>2021</v>
      </c>
      <c r="B662" s="7">
        <v>331</v>
      </c>
      <c r="C662" s="101" t="s">
        <v>35</v>
      </c>
      <c r="D662" s="15" t="s">
        <v>65</v>
      </c>
      <c r="E662" s="9" t="s">
        <v>66</v>
      </c>
      <c r="F662" s="8" t="s">
        <v>38</v>
      </c>
      <c r="G662" s="7" t="s">
        <v>39</v>
      </c>
      <c r="H662" s="8" t="s">
        <v>40</v>
      </c>
      <c r="I662" s="9" t="s">
        <v>639</v>
      </c>
      <c r="J662" s="9" t="s">
        <v>2862</v>
      </c>
      <c r="K662" s="9" t="s">
        <v>2862</v>
      </c>
      <c r="L662" s="9" t="s">
        <v>2863</v>
      </c>
      <c r="M662" s="160">
        <v>1065830265</v>
      </c>
      <c r="N662" s="8" t="s">
        <v>137</v>
      </c>
      <c r="O662" s="10">
        <v>44384</v>
      </c>
      <c r="P662" s="33" t="s">
        <v>2864</v>
      </c>
      <c r="Q662" s="10">
        <v>44385</v>
      </c>
      <c r="R662" s="10">
        <v>44575</v>
      </c>
      <c r="S662" s="11" t="s">
        <v>46</v>
      </c>
      <c r="T662" s="11" t="s">
        <v>46</v>
      </c>
      <c r="U662" s="78" t="s">
        <v>46</v>
      </c>
      <c r="V662" s="7" t="s">
        <v>2865</v>
      </c>
      <c r="W662" s="33"/>
      <c r="X662" s="7" t="s">
        <v>46</v>
      </c>
      <c r="Y662" s="7" t="s">
        <v>46</v>
      </c>
      <c r="Z662" s="11">
        <v>44575</v>
      </c>
      <c r="AA662" s="16">
        <v>18150000</v>
      </c>
      <c r="AB662" s="17">
        <v>2420000</v>
      </c>
      <c r="AC662" s="18">
        <f t="shared" si="10"/>
        <v>20570000</v>
      </c>
      <c r="AD662" s="31" t="s">
        <v>48</v>
      </c>
      <c r="AE662" s="245" t="s">
        <v>98</v>
      </c>
      <c r="AF662" s="8" t="s">
        <v>2866</v>
      </c>
      <c r="AG662" s="12" t="s">
        <v>579</v>
      </c>
      <c r="AH662" s="12" t="s">
        <v>90</v>
      </c>
      <c r="AI662" s="30">
        <v>20215420006053</v>
      </c>
    </row>
    <row r="663" spans="1:35" ht="15.75" x14ac:dyDescent="0.3">
      <c r="A663" s="7">
        <v>2022</v>
      </c>
      <c r="B663" s="7">
        <v>331</v>
      </c>
      <c r="C663" s="101" t="s">
        <v>35</v>
      </c>
      <c r="D663" s="15" t="s">
        <v>2145</v>
      </c>
      <c r="E663" s="9" t="s">
        <v>404</v>
      </c>
      <c r="F663" s="8" t="s">
        <v>38</v>
      </c>
      <c r="G663" s="7" t="s">
        <v>39</v>
      </c>
      <c r="H663" s="8" t="s">
        <v>54</v>
      </c>
      <c r="I663" s="9" t="s">
        <v>2380</v>
      </c>
      <c r="J663" s="9" t="s">
        <v>2867</v>
      </c>
      <c r="K663" s="9" t="s">
        <v>2382</v>
      </c>
      <c r="L663" s="9" t="s">
        <v>2868</v>
      </c>
      <c r="M663" s="7">
        <v>1016084737</v>
      </c>
      <c r="N663" s="8" t="s">
        <v>270</v>
      </c>
      <c r="O663" s="10">
        <v>44589</v>
      </c>
      <c r="P663" s="101">
        <v>8</v>
      </c>
      <c r="Q663" s="10">
        <v>44597</v>
      </c>
      <c r="R663" s="10">
        <v>44838</v>
      </c>
      <c r="S663" s="11" t="s">
        <v>46</v>
      </c>
      <c r="T663" s="11" t="s">
        <v>46</v>
      </c>
      <c r="U663" s="78" t="s">
        <v>46</v>
      </c>
      <c r="V663" s="7" t="s">
        <v>46</v>
      </c>
      <c r="W663" s="101">
        <v>8</v>
      </c>
      <c r="X663" s="7" t="s">
        <v>46</v>
      </c>
      <c r="Y663" s="7" t="s">
        <v>46</v>
      </c>
      <c r="Z663" s="11">
        <v>44838</v>
      </c>
      <c r="AA663" s="16">
        <v>37264000</v>
      </c>
      <c r="AB663" s="17">
        <v>0</v>
      </c>
      <c r="AC663" s="18">
        <f t="shared" si="10"/>
        <v>37264000</v>
      </c>
      <c r="AD663" s="31" t="s">
        <v>48</v>
      </c>
      <c r="AE663" s="168" t="s">
        <v>98</v>
      </c>
      <c r="AF663" s="8" t="s">
        <v>2384</v>
      </c>
      <c r="AG663" s="12" t="s">
        <v>390</v>
      </c>
      <c r="AH663" s="12" t="s">
        <v>386</v>
      </c>
      <c r="AI663" s="30" t="s">
        <v>391</v>
      </c>
    </row>
    <row r="664" spans="1:35" ht="15.75" x14ac:dyDescent="0.3">
      <c r="A664" s="7">
        <v>2021</v>
      </c>
      <c r="B664" s="7">
        <v>332</v>
      </c>
      <c r="C664" s="101" t="s">
        <v>35</v>
      </c>
      <c r="D664" s="15" t="s">
        <v>65</v>
      </c>
      <c r="E664" s="9" t="s">
        <v>66</v>
      </c>
      <c r="F664" s="8" t="s">
        <v>38</v>
      </c>
      <c r="G664" s="7" t="s">
        <v>39</v>
      </c>
      <c r="H664" s="8" t="s">
        <v>40</v>
      </c>
      <c r="I664" s="9" t="s">
        <v>2869</v>
      </c>
      <c r="J664" s="9" t="s">
        <v>2870</v>
      </c>
      <c r="K664" s="9" t="s">
        <v>2870</v>
      </c>
      <c r="L664" s="9" t="s">
        <v>283</v>
      </c>
      <c r="M664" s="160">
        <v>1023938785</v>
      </c>
      <c r="N664" s="8" t="s">
        <v>59</v>
      </c>
      <c r="O664" s="10">
        <v>44384</v>
      </c>
      <c r="P664" s="33" t="s">
        <v>321</v>
      </c>
      <c r="Q664" s="10">
        <v>44384</v>
      </c>
      <c r="R664" s="10">
        <v>44583</v>
      </c>
      <c r="S664" s="11" t="s">
        <v>46</v>
      </c>
      <c r="T664" s="11" t="s">
        <v>46</v>
      </c>
      <c r="U664" s="78" t="s">
        <v>46</v>
      </c>
      <c r="V664" s="7" t="s">
        <v>2871</v>
      </c>
      <c r="W664" s="33"/>
      <c r="X664" s="7" t="s">
        <v>46</v>
      </c>
      <c r="Y664" s="7" t="s">
        <v>46</v>
      </c>
      <c r="Z664" s="11">
        <v>44583</v>
      </c>
      <c r="AA664" s="16">
        <v>12400000</v>
      </c>
      <c r="AB664" s="17">
        <v>3141333</v>
      </c>
      <c r="AC664" s="18">
        <f t="shared" si="10"/>
        <v>15541333</v>
      </c>
      <c r="AD664" s="31" t="s">
        <v>48</v>
      </c>
      <c r="AE664" s="245" t="s">
        <v>98</v>
      </c>
      <c r="AF664" s="8" t="s">
        <v>2872</v>
      </c>
      <c r="AG664" s="12" t="s">
        <v>2873</v>
      </c>
      <c r="AH664" s="12" t="s">
        <v>515</v>
      </c>
      <c r="AI664" s="30">
        <v>20215420006053</v>
      </c>
    </row>
    <row r="665" spans="1:35" ht="15.75" x14ac:dyDescent="0.3">
      <c r="A665" s="7">
        <v>2022</v>
      </c>
      <c r="B665" s="7">
        <v>332</v>
      </c>
      <c r="C665" s="101" t="s">
        <v>35</v>
      </c>
      <c r="D665" s="15" t="s">
        <v>91</v>
      </c>
      <c r="E665" s="9" t="s">
        <v>66</v>
      </c>
      <c r="F665" s="8" t="s">
        <v>38</v>
      </c>
      <c r="G665" s="7" t="s">
        <v>39</v>
      </c>
      <c r="H665" s="8" t="s">
        <v>54</v>
      </c>
      <c r="I665" s="9" t="s">
        <v>2874</v>
      </c>
      <c r="J665" s="9" t="s">
        <v>2875</v>
      </c>
      <c r="K665" s="9" t="s">
        <v>2876</v>
      </c>
      <c r="L665" s="9" t="s">
        <v>2877</v>
      </c>
      <c r="M665" s="7">
        <v>1023867182</v>
      </c>
      <c r="N665" s="8" t="s">
        <v>170</v>
      </c>
      <c r="O665" s="10">
        <v>44595</v>
      </c>
      <c r="P665" s="101">
        <v>8</v>
      </c>
      <c r="Q665" s="10">
        <v>44603</v>
      </c>
      <c r="R665" s="10">
        <v>44844</v>
      </c>
      <c r="S665" s="11" t="s">
        <v>46</v>
      </c>
      <c r="T665" s="11" t="s">
        <v>46</v>
      </c>
      <c r="U665" s="78" t="s">
        <v>46</v>
      </c>
      <c r="V665" s="7" t="s">
        <v>46</v>
      </c>
      <c r="W665" s="101">
        <v>8</v>
      </c>
      <c r="X665" s="7" t="s">
        <v>46</v>
      </c>
      <c r="Y665" s="7" t="s">
        <v>46</v>
      </c>
      <c r="Z665" s="11">
        <v>44844</v>
      </c>
      <c r="AA665" s="16">
        <v>36112000</v>
      </c>
      <c r="AB665" s="17">
        <v>0</v>
      </c>
      <c r="AC665" s="18">
        <f t="shared" si="10"/>
        <v>36112000</v>
      </c>
      <c r="AD665" s="31" t="s">
        <v>48</v>
      </c>
      <c r="AE665" s="168" t="s">
        <v>98</v>
      </c>
      <c r="AF665" s="8" t="s">
        <v>2878</v>
      </c>
      <c r="AG665" s="12" t="s">
        <v>607</v>
      </c>
      <c r="AH665" s="12" t="s">
        <v>1785</v>
      </c>
      <c r="AI665" s="30" t="s">
        <v>1829</v>
      </c>
    </row>
    <row r="666" spans="1:35" ht="15.75" x14ac:dyDescent="0.3">
      <c r="A666" s="7">
        <v>2021</v>
      </c>
      <c r="B666" s="7">
        <v>333</v>
      </c>
      <c r="C666" s="101" t="s">
        <v>35</v>
      </c>
      <c r="D666" s="15" t="s">
        <v>65</v>
      </c>
      <c r="E666" s="9" t="s">
        <v>66</v>
      </c>
      <c r="F666" s="8" t="s">
        <v>38</v>
      </c>
      <c r="G666" s="7" t="s">
        <v>39</v>
      </c>
      <c r="H666" s="8" t="s">
        <v>40</v>
      </c>
      <c r="I666" s="9" t="s">
        <v>2879</v>
      </c>
      <c r="J666" s="9" t="s">
        <v>2880</v>
      </c>
      <c r="K666" s="9" t="s">
        <v>2880</v>
      </c>
      <c r="L666" s="9" t="s">
        <v>641</v>
      </c>
      <c r="M666" s="160">
        <v>52888998</v>
      </c>
      <c r="N666" s="8" t="s">
        <v>59</v>
      </c>
      <c r="O666" s="10">
        <v>44384</v>
      </c>
      <c r="P666" s="33" t="s">
        <v>321</v>
      </c>
      <c r="Q666" s="10">
        <v>44384</v>
      </c>
      <c r="R666" s="10">
        <v>44536</v>
      </c>
      <c r="S666" s="11" t="s">
        <v>46</v>
      </c>
      <c r="T666" s="11" t="s">
        <v>46</v>
      </c>
      <c r="U666" s="78" t="s">
        <v>46</v>
      </c>
      <c r="V666" s="7" t="s">
        <v>46</v>
      </c>
      <c r="W666" s="33"/>
      <c r="X666" s="7" t="s">
        <v>46</v>
      </c>
      <c r="Y666" s="7" t="s">
        <v>46</v>
      </c>
      <c r="Z666" s="11">
        <v>44536</v>
      </c>
      <c r="AA666" s="16">
        <v>18000000</v>
      </c>
      <c r="AB666" s="17">
        <v>0</v>
      </c>
      <c r="AC666" s="18">
        <f t="shared" si="10"/>
        <v>18000000</v>
      </c>
      <c r="AD666" s="31" t="s">
        <v>47</v>
      </c>
      <c r="AE666" s="245" t="s">
        <v>48</v>
      </c>
      <c r="AF666" s="8" t="s">
        <v>2881</v>
      </c>
      <c r="AG666" s="12" t="s">
        <v>1171</v>
      </c>
      <c r="AH666" s="12" t="s">
        <v>1398</v>
      </c>
      <c r="AI666" s="30">
        <v>20215420006053</v>
      </c>
    </row>
    <row r="667" spans="1:35" ht="15.75" x14ac:dyDescent="0.3">
      <c r="A667" s="7">
        <v>2022</v>
      </c>
      <c r="B667" s="7">
        <v>333</v>
      </c>
      <c r="C667" s="101" t="s">
        <v>35</v>
      </c>
      <c r="D667" s="15" t="s">
        <v>2145</v>
      </c>
      <c r="E667" s="9" t="s">
        <v>404</v>
      </c>
      <c r="F667" s="8" t="s">
        <v>38</v>
      </c>
      <c r="G667" s="7" t="s">
        <v>39</v>
      </c>
      <c r="H667" s="8" t="s">
        <v>54</v>
      </c>
      <c r="I667" s="9" t="s">
        <v>2380</v>
      </c>
      <c r="J667" s="9" t="s">
        <v>2882</v>
      </c>
      <c r="K667" s="9" t="s">
        <v>2382</v>
      </c>
      <c r="L667" s="9" t="s">
        <v>2372</v>
      </c>
      <c r="M667" s="7">
        <v>1010210396</v>
      </c>
      <c r="N667" s="8" t="s">
        <v>270</v>
      </c>
      <c r="O667" s="10">
        <v>44589</v>
      </c>
      <c r="P667" s="101">
        <v>8</v>
      </c>
      <c r="Q667" s="10">
        <v>44597</v>
      </c>
      <c r="R667" s="10">
        <v>44838</v>
      </c>
      <c r="S667" s="11" t="s">
        <v>46</v>
      </c>
      <c r="T667" s="11" t="s">
        <v>46</v>
      </c>
      <c r="U667" s="78" t="s">
        <v>46</v>
      </c>
      <c r="V667" s="7" t="s">
        <v>46</v>
      </c>
      <c r="W667" s="101">
        <v>8</v>
      </c>
      <c r="X667" s="7" t="s">
        <v>46</v>
      </c>
      <c r="Y667" s="7" t="s">
        <v>46</v>
      </c>
      <c r="Z667" s="11">
        <v>44838</v>
      </c>
      <c r="AA667" s="16">
        <v>37264000</v>
      </c>
      <c r="AB667" s="17">
        <v>0</v>
      </c>
      <c r="AC667" s="18">
        <f t="shared" si="10"/>
        <v>37264000</v>
      </c>
      <c r="AD667" s="31" t="s">
        <v>48</v>
      </c>
      <c r="AE667" s="168" t="s">
        <v>2883</v>
      </c>
      <c r="AF667" s="8" t="s">
        <v>2384</v>
      </c>
      <c r="AG667" s="12" t="s">
        <v>390</v>
      </c>
      <c r="AH667" s="12" t="s">
        <v>386</v>
      </c>
      <c r="AI667" s="30" t="s">
        <v>391</v>
      </c>
    </row>
    <row r="668" spans="1:35" ht="15.75" x14ac:dyDescent="0.3">
      <c r="A668" s="7">
        <v>2021</v>
      </c>
      <c r="B668" s="7">
        <v>334</v>
      </c>
      <c r="C668" s="101" t="s">
        <v>1134</v>
      </c>
      <c r="D668" s="15" t="s">
        <v>410</v>
      </c>
      <c r="E668" s="9" t="s">
        <v>411</v>
      </c>
      <c r="F668" s="8" t="s">
        <v>38</v>
      </c>
      <c r="G668" s="7" t="s">
        <v>2606</v>
      </c>
      <c r="H668" s="8" t="s">
        <v>2884</v>
      </c>
      <c r="I668" s="9" t="s">
        <v>2885</v>
      </c>
      <c r="J668" s="9" t="s">
        <v>2886</v>
      </c>
      <c r="K668" s="9" t="s">
        <v>2886</v>
      </c>
      <c r="L668" s="9" t="s">
        <v>2887</v>
      </c>
      <c r="M668" s="160" t="s">
        <v>2888</v>
      </c>
      <c r="N668" s="8" t="s">
        <v>197</v>
      </c>
      <c r="O668" s="10">
        <v>44384</v>
      </c>
      <c r="P668" s="33" t="s">
        <v>2609</v>
      </c>
      <c r="Q668" s="10">
        <v>44384</v>
      </c>
      <c r="R668" s="10">
        <v>44768</v>
      </c>
      <c r="S668" s="11" t="s">
        <v>46</v>
      </c>
      <c r="T668" s="11" t="s">
        <v>46</v>
      </c>
      <c r="U668" s="78" t="s">
        <v>46</v>
      </c>
      <c r="V668" s="7" t="s">
        <v>2889</v>
      </c>
      <c r="W668" s="33"/>
      <c r="X668" s="7" t="s">
        <v>46</v>
      </c>
      <c r="Y668" s="7" t="s">
        <v>46</v>
      </c>
      <c r="Z668" s="11">
        <v>44804</v>
      </c>
      <c r="AA668" s="16">
        <f>2613700500+3725982566</f>
        <v>6339683066</v>
      </c>
      <c r="AB668" s="17">
        <v>0</v>
      </c>
      <c r="AC668" s="18">
        <f t="shared" si="10"/>
        <v>6339683066</v>
      </c>
      <c r="AD668" s="31" t="s">
        <v>48</v>
      </c>
      <c r="AE668" s="245" t="s">
        <v>72</v>
      </c>
      <c r="AF668" s="75" t="s">
        <v>2890</v>
      </c>
      <c r="AG668" s="12" t="s">
        <v>2891</v>
      </c>
      <c r="AH668" s="12" t="s">
        <v>264</v>
      </c>
      <c r="AI668" s="30">
        <v>20235420003623</v>
      </c>
    </row>
    <row r="669" spans="1:35" ht="15.75" x14ac:dyDescent="0.3">
      <c r="A669" s="7">
        <v>2022</v>
      </c>
      <c r="B669" s="7">
        <v>334</v>
      </c>
      <c r="C669" s="101" t="s">
        <v>35</v>
      </c>
      <c r="D669" s="15" t="s">
        <v>1266</v>
      </c>
      <c r="E669" s="9" t="s">
        <v>1267</v>
      </c>
      <c r="F669" s="8" t="s">
        <v>38</v>
      </c>
      <c r="G669" s="7" t="s">
        <v>39</v>
      </c>
      <c r="H669" s="8" t="s">
        <v>54</v>
      </c>
      <c r="I669" s="9" t="s">
        <v>2892</v>
      </c>
      <c r="J669" s="9" t="s">
        <v>2893</v>
      </c>
      <c r="K669" s="9" t="s">
        <v>2894</v>
      </c>
      <c r="L669" s="9" t="s">
        <v>2895</v>
      </c>
      <c r="M669" s="7">
        <v>1022943157</v>
      </c>
      <c r="N669" s="8" t="s">
        <v>170</v>
      </c>
      <c r="O669" s="10">
        <v>44594</v>
      </c>
      <c r="P669" s="101">
        <v>6</v>
      </c>
      <c r="Q669" s="10">
        <v>44596</v>
      </c>
      <c r="R669" s="10">
        <v>44776</v>
      </c>
      <c r="S669" s="11" t="s">
        <v>46</v>
      </c>
      <c r="T669" s="11" t="s">
        <v>46</v>
      </c>
      <c r="U669" s="78" t="s">
        <v>46</v>
      </c>
      <c r="V669" s="7" t="s">
        <v>46</v>
      </c>
      <c r="W669" s="101">
        <v>6</v>
      </c>
      <c r="X669" s="7" t="s">
        <v>46</v>
      </c>
      <c r="Y669" s="7" t="s">
        <v>46</v>
      </c>
      <c r="Z669" s="11">
        <v>44776</v>
      </c>
      <c r="AA669" s="16">
        <v>30000000</v>
      </c>
      <c r="AB669" s="17">
        <v>0</v>
      </c>
      <c r="AC669" s="18">
        <f t="shared" si="10"/>
        <v>30000000</v>
      </c>
      <c r="AD669" s="31" t="s">
        <v>48</v>
      </c>
      <c r="AE669" s="168" t="s">
        <v>98</v>
      </c>
      <c r="AF669" s="8" t="s">
        <v>2896</v>
      </c>
      <c r="AG669" s="12" t="s">
        <v>811</v>
      </c>
      <c r="AH669" s="12" t="s">
        <v>808</v>
      </c>
      <c r="AI669" s="30" t="s">
        <v>1345</v>
      </c>
    </row>
    <row r="670" spans="1:35" ht="15.75" x14ac:dyDescent="0.3">
      <c r="A670" s="7">
        <v>2021</v>
      </c>
      <c r="B670" s="7">
        <v>335</v>
      </c>
      <c r="C670" s="101" t="s">
        <v>1134</v>
      </c>
      <c r="D670" s="15" t="s">
        <v>2897</v>
      </c>
      <c r="E670" s="9" t="s">
        <v>2897</v>
      </c>
      <c r="F670" s="8" t="s">
        <v>2640</v>
      </c>
      <c r="G670" s="7" t="s">
        <v>2606</v>
      </c>
      <c r="H670" s="8" t="s">
        <v>2641</v>
      </c>
      <c r="I670" s="9" t="s">
        <v>2898</v>
      </c>
      <c r="J670" s="9" t="s">
        <v>2899</v>
      </c>
      <c r="K670" s="9" t="s">
        <v>2899</v>
      </c>
      <c r="L670" s="9" t="s">
        <v>2900</v>
      </c>
      <c r="M670" s="160" t="s">
        <v>2901</v>
      </c>
      <c r="N670" s="8" t="s">
        <v>44</v>
      </c>
      <c r="O670" s="10">
        <v>44383</v>
      </c>
      <c r="P670" s="33" t="s">
        <v>321</v>
      </c>
      <c r="Q670" s="10">
        <v>44385</v>
      </c>
      <c r="R670" s="10">
        <v>44537</v>
      </c>
      <c r="S670" s="11" t="s">
        <v>46</v>
      </c>
      <c r="T670" s="11" t="s">
        <v>46</v>
      </c>
      <c r="U670" s="78" t="s">
        <v>46</v>
      </c>
      <c r="V670" s="7" t="s">
        <v>46</v>
      </c>
      <c r="W670" s="33"/>
      <c r="X670" s="7" t="s">
        <v>46</v>
      </c>
      <c r="Y670" s="7" t="s">
        <v>46</v>
      </c>
      <c r="Z670" s="11">
        <v>44537</v>
      </c>
      <c r="AA670" s="16">
        <v>0</v>
      </c>
      <c r="AB670" s="17">
        <v>0</v>
      </c>
      <c r="AC670" s="18">
        <f t="shared" si="10"/>
        <v>0</v>
      </c>
      <c r="AD670" s="31" t="s">
        <v>2902</v>
      </c>
      <c r="AE670" s="245" t="s">
        <v>72</v>
      </c>
      <c r="AF670" s="8" t="s">
        <v>2903</v>
      </c>
      <c r="AG670" s="12" t="s">
        <v>286</v>
      </c>
      <c r="AH670" s="12" t="s">
        <v>515</v>
      </c>
      <c r="AI670" s="30">
        <v>20215420005433</v>
      </c>
    </row>
    <row r="671" spans="1:35" ht="15.75" x14ac:dyDescent="0.3">
      <c r="A671" s="7">
        <v>2022</v>
      </c>
      <c r="B671" s="7">
        <v>335</v>
      </c>
      <c r="C671" s="101" t="s">
        <v>35</v>
      </c>
      <c r="D671" s="15" t="s">
        <v>1164</v>
      </c>
      <c r="E671" s="9" t="s">
        <v>1165</v>
      </c>
      <c r="F671" s="8" t="s">
        <v>38</v>
      </c>
      <c r="G671" s="7" t="s">
        <v>39</v>
      </c>
      <c r="H671" s="8" t="s">
        <v>54</v>
      </c>
      <c r="I671" s="9" t="s">
        <v>2454</v>
      </c>
      <c r="J671" s="9" t="s">
        <v>2904</v>
      </c>
      <c r="K671" s="9" t="s">
        <v>2456</v>
      </c>
      <c r="L671" s="9" t="s">
        <v>2905</v>
      </c>
      <c r="M671" s="7">
        <v>1010218544</v>
      </c>
      <c r="N671" s="8" t="s">
        <v>144</v>
      </c>
      <c r="O671" s="10">
        <v>44594</v>
      </c>
      <c r="P671" s="101">
        <v>6</v>
      </c>
      <c r="Q671" s="10">
        <v>44594</v>
      </c>
      <c r="R671" s="10">
        <v>44774</v>
      </c>
      <c r="S671" s="11" t="s">
        <v>46</v>
      </c>
      <c r="T671" s="11" t="s">
        <v>46</v>
      </c>
      <c r="U671" s="78" t="s">
        <v>46</v>
      </c>
      <c r="V671" s="7" t="s">
        <v>46</v>
      </c>
      <c r="W671" s="101">
        <v>6</v>
      </c>
      <c r="X671" s="7" t="s">
        <v>46</v>
      </c>
      <c r="Y671" s="7" t="s">
        <v>46</v>
      </c>
      <c r="Z671" s="11">
        <v>44774</v>
      </c>
      <c r="AA671" s="16">
        <v>18000000</v>
      </c>
      <c r="AB671" s="17">
        <v>0</v>
      </c>
      <c r="AC671" s="18">
        <f t="shared" si="10"/>
        <v>18000000</v>
      </c>
      <c r="AD671" s="31" t="s">
        <v>48</v>
      </c>
      <c r="AE671" s="168" t="s">
        <v>98</v>
      </c>
      <c r="AF671" s="8" t="s">
        <v>2461</v>
      </c>
      <c r="AG671" s="12" t="s">
        <v>315</v>
      </c>
      <c r="AH671" s="12" t="s">
        <v>311</v>
      </c>
      <c r="AI671" s="30" t="s">
        <v>2104</v>
      </c>
    </row>
    <row r="672" spans="1:35" ht="15.75" x14ac:dyDescent="0.3">
      <c r="A672" s="7">
        <v>2021</v>
      </c>
      <c r="B672" s="7">
        <v>336</v>
      </c>
      <c r="C672" s="101" t="s">
        <v>35</v>
      </c>
      <c r="D672" s="15" t="s">
        <v>65</v>
      </c>
      <c r="E672" s="9" t="s">
        <v>66</v>
      </c>
      <c r="F672" s="8" t="s">
        <v>38</v>
      </c>
      <c r="G672" s="7" t="s">
        <v>39</v>
      </c>
      <c r="H672" s="8" t="s">
        <v>40</v>
      </c>
      <c r="I672" s="9" t="s">
        <v>2906</v>
      </c>
      <c r="J672" s="9" t="s">
        <v>2907</v>
      </c>
      <c r="K672" s="9" t="s">
        <v>2907</v>
      </c>
      <c r="L672" s="9" t="s">
        <v>2908</v>
      </c>
      <c r="M672" s="160">
        <v>1032451121</v>
      </c>
      <c r="N672" s="8" t="s">
        <v>59</v>
      </c>
      <c r="O672" s="10">
        <v>44393</v>
      </c>
      <c r="P672" s="33" t="s">
        <v>2909</v>
      </c>
      <c r="Q672" s="10" t="s">
        <v>2910</v>
      </c>
      <c r="R672" s="10">
        <v>44578</v>
      </c>
      <c r="S672" s="11" t="s">
        <v>46</v>
      </c>
      <c r="T672" s="11" t="s">
        <v>46</v>
      </c>
      <c r="U672" s="78" t="s">
        <v>46</v>
      </c>
      <c r="V672" s="7" t="s">
        <v>188</v>
      </c>
      <c r="W672" s="33"/>
      <c r="X672" s="7" t="s">
        <v>46</v>
      </c>
      <c r="Y672" s="7" t="s">
        <v>46</v>
      </c>
      <c r="Z672" s="11">
        <v>44578</v>
      </c>
      <c r="AA672" s="16">
        <v>35750000</v>
      </c>
      <c r="AB672" s="17">
        <v>3250000</v>
      </c>
      <c r="AC672" s="18">
        <f t="shared" si="10"/>
        <v>39000000</v>
      </c>
      <c r="AD672" s="31" t="s">
        <v>48</v>
      </c>
      <c r="AE672" s="245" t="s">
        <v>98</v>
      </c>
      <c r="AF672" s="8" t="s">
        <v>2911</v>
      </c>
      <c r="AG672" s="12" t="s">
        <v>2912</v>
      </c>
      <c r="AH672" s="12" t="s">
        <v>75</v>
      </c>
      <c r="AI672" s="30">
        <v>20215420007093</v>
      </c>
    </row>
    <row r="673" spans="1:35" ht="15.75" x14ac:dyDescent="0.3">
      <c r="A673" s="7">
        <v>2022</v>
      </c>
      <c r="B673" s="7">
        <v>336</v>
      </c>
      <c r="C673" s="101" t="s">
        <v>35</v>
      </c>
      <c r="D673" s="15" t="s">
        <v>358</v>
      </c>
      <c r="E673" s="9" t="s">
        <v>359</v>
      </c>
      <c r="F673" s="8" t="s">
        <v>38</v>
      </c>
      <c r="G673" s="7" t="s">
        <v>39</v>
      </c>
      <c r="H673" s="8" t="s">
        <v>54</v>
      </c>
      <c r="I673" s="9" t="s">
        <v>900</v>
      </c>
      <c r="J673" s="9" t="s">
        <v>2913</v>
      </c>
      <c r="K673" s="9" t="s">
        <v>902</v>
      </c>
      <c r="L673" s="9" t="s">
        <v>2914</v>
      </c>
      <c r="M673" s="7">
        <v>52519743</v>
      </c>
      <c r="N673" s="8" t="s">
        <v>144</v>
      </c>
      <c r="O673" s="10">
        <v>44594</v>
      </c>
      <c r="P673" s="101">
        <v>6</v>
      </c>
      <c r="Q673" s="10">
        <v>44597</v>
      </c>
      <c r="R673" s="10">
        <v>44777</v>
      </c>
      <c r="S673" s="11" t="s">
        <v>46</v>
      </c>
      <c r="T673" s="11" t="s">
        <v>46</v>
      </c>
      <c r="U673" s="78" t="s">
        <v>46</v>
      </c>
      <c r="V673" s="7" t="s">
        <v>46</v>
      </c>
      <c r="W673" s="101">
        <v>6</v>
      </c>
      <c r="X673" s="7" t="s">
        <v>46</v>
      </c>
      <c r="Y673" s="7" t="s">
        <v>46</v>
      </c>
      <c r="Z673" s="11">
        <v>44777</v>
      </c>
      <c r="AA673" s="16">
        <v>14400000</v>
      </c>
      <c r="AB673" s="17">
        <v>0</v>
      </c>
      <c r="AC673" s="18">
        <f t="shared" si="10"/>
        <v>14400000</v>
      </c>
      <c r="AD673" s="31" t="s">
        <v>48</v>
      </c>
      <c r="AE673" s="168" t="s">
        <v>98</v>
      </c>
      <c r="AF673" s="8" t="s">
        <v>905</v>
      </c>
      <c r="AG673" s="12" t="s">
        <v>906</v>
      </c>
      <c r="AH673" s="12" t="s">
        <v>366</v>
      </c>
      <c r="AI673" s="30" t="s">
        <v>367</v>
      </c>
    </row>
    <row r="674" spans="1:35" ht="15.75" x14ac:dyDescent="0.3">
      <c r="A674" s="7">
        <v>2021</v>
      </c>
      <c r="B674" s="7">
        <v>337</v>
      </c>
      <c r="C674" s="101" t="s">
        <v>35</v>
      </c>
      <c r="D674" s="15" t="s">
        <v>1076</v>
      </c>
      <c r="E674" s="9" t="s">
        <v>1077</v>
      </c>
      <c r="F674" s="8" t="s">
        <v>38</v>
      </c>
      <c r="G674" s="7" t="s">
        <v>39</v>
      </c>
      <c r="H674" s="8" t="s">
        <v>40</v>
      </c>
      <c r="I674" s="9" t="s">
        <v>1078</v>
      </c>
      <c r="J674" s="9" t="s">
        <v>2915</v>
      </c>
      <c r="K674" s="9" t="s">
        <v>2915</v>
      </c>
      <c r="L674" s="9" t="s">
        <v>2916</v>
      </c>
      <c r="M674" s="160">
        <v>1013618140</v>
      </c>
      <c r="N674" s="8" t="s">
        <v>165</v>
      </c>
      <c r="O674" s="10">
        <v>44400</v>
      </c>
      <c r="P674" s="33" t="s">
        <v>1946</v>
      </c>
      <c r="Q674" s="10">
        <v>44402</v>
      </c>
      <c r="R674" s="10">
        <v>44585</v>
      </c>
      <c r="S674" s="11" t="s">
        <v>46</v>
      </c>
      <c r="T674" s="11" t="s">
        <v>46</v>
      </c>
      <c r="U674" s="78" t="s">
        <v>46</v>
      </c>
      <c r="V674" s="7" t="s">
        <v>46</v>
      </c>
      <c r="W674" s="33"/>
      <c r="X674" s="7" t="s">
        <v>46</v>
      </c>
      <c r="Y674" s="7" t="s">
        <v>46</v>
      </c>
      <c r="Z674" s="11">
        <v>44710</v>
      </c>
      <c r="AA674" s="16">
        <v>26166000</v>
      </c>
      <c r="AB674" s="17">
        <v>0</v>
      </c>
      <c r="AC674" s="18">
        <f t="shared" si="10"/>
        <v>26166000</v>
      </c>
      <c r="AD674" s="31" t="s">
        <v>48</v>
      </c>
      <c r="AE674" s="245" t="s">
        <v>98</v>
      </c>
      <c r="AF674" s="8" t="s">
        <v>2917</v>
      </c>
      <c r="AG674" s="12" t="s">
        <v>62</v>
      </c>
      <c r="AH674" s="12" t="s">
        <v>1082</v>
      </c>
      <c r="AI674" s="30">
        <v>20215420006053</v>
      </c>
    </row>
    <row r="675" spans="1:35" ht="15.75" x14ac:dyDescent="0.3">
      <c r="A675" s="7">
        <v>2022</v>
      </c>
      <c r="B675" s="7">
        <v>337</v>
      </c>
      <c r="C675" s="101" t="s">
        <v>35</v>
      </c>
      <c r="D675" s="15" t="s">
        <v>1219</v>
      </c>
      <c r="E675" s="9" t="s">
        <v>1220</v>
      </c>
      <c r="F675" s="8" t="s">
        <v>38</v>
      </c>
      <c r="G675" s="7" t="s">
        <v>39</v>
      </c>
      <c r="H675" s="8" t="s">
        <v>54</v>
      </c>
      <c r="I675" s="9" t="s">
        <v>2918</v>
      </c>
      <c r="J675" s="9" t="s">
        <v>2919</v>
      </c>
      <c r="K675" s="9" t="s">
        <v>2920</v>
      </c>
      <c r="L675" s="9" t="s">
        <v>2921</v>
      </c>
      <c r="M675" s="7">
        <v>11795806</v>
      </c>
      <c r="N675" s="8" t="s">
        <v>345</v>
      </c>
      <c r="O675" s="10">
        <v>44594</v>
      </c>
      <c r="P675" s="101">
        <v>8</v>
      </c>
      <c r="Q675" s="10">
        <v>44600</v>
      </c>
      <c r="R675" s="10">
        <v>44841</v>
      </c>
      <c r="S675" s="11" t="s">
        <v>46</v>
      </c>
      <c r="T675" s="11" t="s">
        <v>46</v>
      </c>
      <c r="U675" s="78" t="s">
        <v>46</v>
      </c>
      <c r="V675" s="7" t="s">
        <v>46</v>
      </c>
      <c r="W675" s="101">
        <v>8</v>
      </c>
      <c r="X675" s="7" t="s">
        <v>46</v>
      </c>
      <c r="Y675" s="7" t="s">
        <v>46</v>
      </c>
      <c r="Z675" s="11">
        <v>44841</v>
      </c>
      <c r="AA675" s="16">
        <v>32136000</v>
      </c>
      <c r="AB675" s="17">
        <v>0</v>
      </c>
      <c r="AC675" s="18">
        <f t="shared" si="10"/>
        <v>32136000</v>
      </c>
      <c r="AD675" s="31" t="s">
        <v>48</v>
      </c>
      <c r="AE675" s="168" t="s">
        <v>98</v>
      </c>
      <c r="AF675" s="8" t="s">
        <v>2922</v>
      </c>
      <c r="AG675" s="12" t="s">
        <v>286</v>
      </c>
      <c r="AH675" s="12" t="s">
        <v>287</v>
      </c>
      <c r="AI675" s="30" t="s">
        <v>288</v>
      </c>
    </row>
    <row r="676" spans="1:35" ht="15.75" x14ac:dyDescent="0.3">
      <c r="A676" s="7">
        <v>2021</v>
      </c>
      <c r="B676" s="7">
        <v>338</v>
      </c>
      <c r="C676" s="101" t="s">
        <v>1714</v>
      </c>
      <c r="D676" s="15" t="s">
        <v>2923</v>
      </c>
      <c r="E676" s="9" t="s">
        <v>2923</v>
      </c>
      <c r="F676" s="8" t="s">
        <v>2923</v>
      </c>
      <c r="G676" s="7" t="s">
        <v>39</v>
      </c>
      <c r="H676" s="8" t="s">
        <v>2923</v>
      </c>
      <c r="I676" s="9" t="s">
        <v>2924</v>
      </c>
      <c r="J676" s="9" t="s">
        <v>2925</v>
      </c>
      <c r="K676" s="9" t="s">
        <v>2925</v>
      </c>
      <c r="L676" s="9" t="s">
        <v>2926</v>
      </c>
      <c r="M676" s="160">
        <v>1032400363</v>
      </c>
      <c r="N676" s="8" t="s">
        <v>59</v>
      </c>
      <c r="O676" s="10" t="s">
        <v>2923</v>
      </c>
      <c r="P676" s="33" t="s">
        <v>2923</v>
      </c>
      <c r="Q676" s="10" t="s">
        <v>2923</v>
      </c>
      <c r="R676" s="10" t="s">
        <v>2923</v>
      </c>
      <c r="S676" s="11" t="s">
        <v>2923</v>
      </c>
      <c r="T676" s="11" t="s">
        <v>46</v>
      </c>
      <c r="U676" s="78" t="s">
        <v>46</v>
      </c>
      <c r="V676" s="7" t="s">
        <v>2923</v>
      </c>
      <c r="W676" s="33"/>
      <c r="X676" s="7" t="s">
        <v>2923</v>
      </c>
      <c r="Y676" s="7" t="s">
        <v>2923</v>
      </c>
      <c r="Z676" s="11" t="s">
        <v>2923</v>
      </c>
      <c r="AA676" s="16">
        <v>0</v>
      </c>
      <c r="AB676" s="17">
        <v>0</v>
      </c>
      <c r="AC676" s="18">
        <f t="shared" si="10"/>
        <v>0</v>
      </c>
      <c r="AD676" s="31" t="s">
        <v>1396</v>
      </c>
      <c r="AE676" s="245" t="s">
        <v>1396</v>
      </c>
      <c r="AF676" s="8" t="s">
        <v>2923</v>
      </c>
      <c r="AG676" s="12" t="s">
        <v>2923</v>
      </c>
      <c r="AH676" s="12" t="s">
        <v>2923</v>
      </c>
      <c r="AI676" s="30" t="s">
        <v>2923</v>
      </c>
    </row>
    <row r="677" spans="1:35" ht="15.75" x14ac:dyDescent="0.3">
      <c r="A677" s="7">
        <v>2022</v>
      </c>
      <c r="B677" s="7">
        <v>338</v>
      </c>
      <c r="C677" s="101" t="s">
        <v>35</v>
      </c>
      <c r="D677" s="15" t="s">
        <v>278</v>
      </c>
      <c r="E677" s="9" t="s">
        <v>279</v>
      </c>
      <c r="F677" s="8" t="s">
        <v>38</v>
      </c>
      <c r="G677" s="7" t="s">
        <v>39</v>
      </c>
      <c r="H677" s="8" t="s">
        <v>54</v>
      </c>
      <c r="I677" s="9" t="s">
        <v>2927</v>
      </c>
      <c r="J677" s="9" t="s">
        <v>2928</v>
      </c>
      <c r="K677" s="9" t="s">
        <v>2929</v>
      </c>
      <c r="L677" s="9" t="s">
        <v>2006</v>
      </c>
      <c r="M677" s="7">
        <v>80767245</v>
      </c>
      <c r="N677" s="8" t="s">
        <v>170</v>
      </c>
      <c r="O677" s="10">
        <v>44589</v>
      </c>
      <c r="P677" s="101">
        <v>8</v>
      </c>
      <c r="Q677" s="10">
        <v>44594</v>
      </c>
      <c r="R677" s="10">
        <v>44835</v>
      </c>
      <c r="S677" s="11">
        <v>44655</v>
      </c>
      <c r="T677" s="11" t="s">
        <v>2930</v>
      </c>
      <c r="U677" s="78">
        <v>79737571</v>
      </c>
      <c r="V677" s="7" t="s">
        <v>1986</v>
      </c>
      <c r="W677" s="101" t="s">
        <v>1987</v>
      </c>
      <c r="X677" s="7"/>
      <c r="Y677" s="7"/>
      <c r="Z677" s="11">
        <v>44956</v>
      </c>
      <c r="AA677" s="16">
        <v>21760000</v>
      </c>
      <c r="AB677" s="17">
        <v>8069333</v>
      </c>
      <c r="AC677" s="18">
        <f t="shared" si="10"/>
        <v>29829333</v>
      </c>
      <c r="AD677" s="31" t="s">
        <v>48</v>
      </c>
      <c r="AE677" s="168" t="s">
        <v>98</v>
      </c>
      <c r="AF677" s="8" t="s">
        <v>2931</v>
      </c>
      <c r="AG677" s="12" t="s">
        <v>2873</v>
      </c>
      <c r="AH677" s="12" t="s">
        <v>287</v>
      </c>
      <c r="AI677" s="30" t="s">
        <v>288</v>
      </c>
    </row>
    <row r="678" spans="1:35" ht="15.75" x14ac:dyDescent="0.3">
      <c r="A678" s="7">
        <v>2021</v>
      </c>
      <c r="B678" s="7">
        <v>339</v>
      </c>
      <c r="C678" s="101" t="s">
        <v>35</v>
      </c>
      <c r="D678" s="15" t="s">
        <v>65</v>
      </c>
      <c r="E678" s="9" t="s">
        <v>66</v>
      </c>
      <c r="F678" s="8" t="s">
        <v>38</v>
      </c>
      <c r="G678" s="7" t="s">
        <v>39</v>
      </c>
      <c r="H678" s="8" t="s">
        <v>40</v>
      </c>
      <c r="I678" s="9" t="s">
        <v>2932</v>
      </c>
      <c r="J678" s="9" t="s">
        <v>2933</v>
      </c>
      <c r="K678" s="9" t="s">
        <v>2933</v>
      </c>
      <c r="L678" s="9" t="s">
        <v>479</v>
      </c>
      <c r="M678" s="243">
        <v>79757666</v>
      </c>
      <c r="N678" s="8" t="s">
        <v>44</v>
      </c>
      <c r="O678" s="10">
        <v>44411</v>
      </c>
      <c r="P678" s="33" t="s">
        <v>321</v>
      </c>
      <c r="Q678" s="10">
        <v>44412</v>
      </c>
      <c r="R678" s="10">
        <v>44564</v>
      </c>
      <c r="S678" s="11" t="s">
        <v>46</v>
      </c>
      <c r="T678" s="11" t="s">
        <v>46</v>
      </c>
      <c r="U678" s="78" t="s">
        <v>46</v>
      </c>
      <c r="V678" s="7" t="s">
        <v>46</v>
      </c>
      <c r="W678" s="33"/>
      <c r="X678" s="7" t="s">
        <v>46</v>
      </c>
      <c r="Y678" s="7" t="s">
        <v>46</v>
      </c>
      <c r="Z678" s="11">
        <v>44564</v>
      </c>
      <c r="AA678" s="16">
        <v>12400000</v>
      </c>
      <c r="AB678" s="17">
        <v>0</v>
      </c>
      <c r="AC678" s="18">
        <f t="shared" si="10"/>
        <v>12400000</v>
      </c>
      <c r="AD678" s="31" t="s">
        <v>48</v>
      </c>
      <c r="AE678" s="245" t="s">
        <v>98</v>
      </c>
      <c r="AF678" s="8" t="s">
        <v>2934</v>
      </c>
      <c r="AG678" s="12" t="s">
        <v>2912</v>
      </c>
      <c r="AH678" s="12" t="s">
        <v>75</v>
      </c>
      <c r="AI678" s="30">
        <v>20215420007093</v>
      </c>
    </row>
    <row r="679" spans="1:35" ht="15.75" x14ac:dyDescent="0.3">
      <c r="A679" s="7">
        <v>2022</v>
      </c>
      <c r="B679" s="7">
        <v>339</v>
      </c>
      <c r="C679" s="101" t="s">
        <v>35</v>
      </c>
      <c r="D679" s="15" t="s">
        <v>278</v>
      </c>
      <c r="E679" s="9" t="s">
        <v>279</v>
      </c>
      <c r="F679" s="8" t="s">
        <v>38</v>
      </c>
      <c r="G679" s="7" t="s">
        <v>39</v>
      </c>
      <c r="H679" s="8" t="s">
        <v>54</v>
      </c>
      <c r="I679" s="9" t="s">
        <v>2935</v>
      </c>
      <c r="J679" s="9" t="s">
        <v>2936</v>
      </c>
      <c r="K679" s="9" t="s">
        <v>2937</v>
      </c>
      <c r="L679" s="9" t="s">
        <v>2938</v>
      </c>
      <c r="M679" s="7">
        <v>14274149</v>
      </c>
      <c r="N679" s="8" t="s">
        <v>345</v>
      </c>
      <c r="O679" s="10">
        <v>44607</v>
      </c>
      <c r="P679" s="101">
        <v>6</v>
      </c>
      <c r="Q679" s="10">
        <v>44597</v>
      </c>
      <c r="R679" s="10">
        <v>44777</v>
      </c>
      <c r="S679" s="11" t="s">
        <v>46</v>
      </c>
      <c r="T679" s="11" t="s">
        <v>46</v>
      </c>
      <c r="U679" s="78" t="s">
        <v>46</v>
      </c>
      <c r="V679" s="7" t="s">
        <v>46</v>
      </c>
      <c r="W679" s="101">
        <v>6</v>
      </c>
      <c r="X679" s="7" t="s">
        <v>46</v>
      </c>
      <c r="Y679" s="7" t="s">
        <v>46</v>
      </c>
      <c r="Z679" s="11">
        <v>44777</v>
      </c>
      <c r="AA679" s="16">
        <v>15600000</v>
      </c>
      <c r="AB679" s="17">
        <v>0</v>
      </c>
      <c r="AC679" s="18">
        <f t="shared" si="10"/>
        <v>15600000</v>
      </c>
      <c r="AD679" s="31" t="s">
        <v>48</v>
      </c>
      <c r="AE679" s="168" t="s">
        <v>98</v>
      </c>
      <c r="AF679" s="8" t="s">
        <v>2939</v>
      </c>
      <c r="AG679" s="12" t="s">
        <v>286</v>
      </c>
      <c r="AH679" s="12" t="s">
        <v>287</v>
      </c>
      <c r="AI679" s="30" t="s">
        <v>288</v>
      </c>
    </row>
    <row r="680" spans="1:35" ht="15.75" x14ac:dyDescent="0.3">
      <c r="A680" s="7">
        <v>2021</v>
      </c>
      <c r="B680" s="7">
        <v>340</v>
      </c>
      <c r="C680" s="101" t="s">
        <v>35</v>
      </c>
      <c r="D680" s="15" t="s">
        <v>65</v>
      </c>
      <c r="E680" s="9" t="s">
        <v>66</v>
      </c>
      <c r="F680" s="8" t="s">
        <v>38</v>
      </c>
      <c r="G680" s="7" t="s">
        <v>39</v>
      </c>
      <c r="H680" s="8" t="s">
        <v>40</v>
      </c>
      <c r="I680" s="9" t="s">
        <v>2940</v>
      </c>
      <c r="J680" s="9" t="s">
        <v>2941</v>
      </c>
      <c r="K680" s="9" t="s">
        <v>2941</v>
      </c>
      <c r="L680" s="9" t="s">
        <v>63</v>
      </c>
      <c r="M680" s="160">
        <v>79849967</v>
      </c>
      <c r="N680" s="8" t="s">
        <v>250</v>
      </c>
      <c r="O680" s="10">
        <v>44404</v>
      </c>
      <c r="P680" s="33" t="s">
        <v>321</v>
      </c>
      <c r="Q680" s="10">
        <v>44406</v>
      </c>
      <c r="R680" s="10">
        <v>44577</v>
      </c>
      <c r="S680" s="11" t="s">
        <v>46</v>
      </c>
      <c r="T680" s="11" t="s">
        <v>46</v>
      </c>
      <c r="U680" s="78" t="s">
        <v>46</v>
      </c>
      <c r="V680" s="7" t="s">
        <v>233</v>
      </c>
      <c r="W680" s="33"/>
      <c r="X680" s="7" t="s">
        <v>46</v>
      </c>
      <c r="Y680" s="7" t="s">
        <v>46</v>
      </c>
      <c r="Z680" s="11">
        <v>44577</v>
      </c>
      <c r="AA680" s="16">
        <v>32500000</v>
      </c>
      <c r="AB680" s="17">
        <v>3466667</v>
      </c>
      <c r="AC680" s="18">
        <f t="shared" si="10"/>
        <v>35966667</v>
      </c>
      <c r="AD680" s="31" t="s">
        <v>48</v>
      </c>
      <c r="AE680" s="245" t="s">
        <v>98</v>
      </c>
      <c r="AF680" s="8" t="s">
        <v>2942</v>
      </c>
      <c r="AG680" s="12" t="s">
        <v>62</v>
      </c>
      <c r="AH680" s="12" t="s">
        <v>75</v>
      </c>
      <c r="AI680" s="30">
        <v>20215420007093</v>
      </c>
    </row>
    <row r="681" spans="1:35" ht="15.75" x14ac:dyDescent="0.3">
      <c r="A681" s="7">
        <v>2022</v>
      </c>
      <c r="B681" s="7">
        <v>340</v>
      </c>
      <c r="C681" s="101" t="s">
        <v>35</v>
      </c>
      <c r="D681" s="15" t="s">
        <v>278</v>
      </c>
      <c r="E681" s="9" t="s">
        <v>279</v>
      </c>
      <c r="F681" s="8" t="s">
        <v>38</v>
      </c>
      <c r="G681" s="7" t="s">
        <v>39</v>
      </c>
      <c r="H681" s="8" t="s">
        <v>54</v>
      </c>
      <c r="I681" s="9" t="s">
        <v>1718</v>
      </c>
      <c r="J681" s="9" t="s">
        <v>2943</v>
      </c>
      <c r="K681" s="9" t="s">
        <v>1720</v>
      </c>
      <c r="L681" s="9" t="s">
        <v>2944</v>
      </c>
      <c r="M681" s="7">
        <v>80900945</v>
      </c>
      <c r="N681" s="8" t="s">
        <v>345</v>
      </c>
      <c r="O681" s="10">
        <v>44595</v>
      </c>
      <c r="P681" s="101">
        <v>6</v>
      </c>
      <c r="Q681" s="10">
        <v>44597</v>
      </c>
      <c r="R681" s="10">
        <v>44777</v>
      </c>
      <c r="S681" s="11" t="s">
        <v>46</v>
      </c>
      <c r="T681" s="11" t="s">
        <v>46</v>
      </c>
      <c r="U681" s="78" t="s">
        <v>46</v>
      </c>
      <c r="V681" s="7" t="s">
        <v>46</v>
      </c>
      <c r="W681" s="101">
        <v>6</v>
      </c>
      <c r="X681" s="7" t="s">
        <v>46</v>
      </c>
      <c r="Y681" s="7" t="s">
        <v>46</v>
      </c>
      <c r="Z681" s="11">
        <v>44777</v>
      </c>
      <c r="AA681" s="16">
        <v>11280000</v>
      </c>
      <c r="AB681" s="17">
        <v>0</v>
      </c>
      <c r="AC681" s="18">
        <f t="shared" si="10"/>
        <v>11280000</v>
      </c>
      <c r="AD681" s="31" t="s">
        <v>48</v>
      </c>
      <c r="AE681" s="168" t="s">
        <v>98</v>
      </c>
      <c r="AF681" s="8" t="s">
        <v>1723</v>
      </c>
      <c r="AG681" s="12" t="s">
        <v>286</v>
      </c>
      <c r="AH681" s="12" t="s">
        <v>287</v>
      </c>
      <c r="AI681" s="30" t="s">
        <v>288</v>
      </c>
    </row>
    <row r="682" spans="1:35" ht="15.75" x14ac:dyDescent="0.3">
      <c r="A682" s="7">
        <v>2021</v>
      </c>
      <c r="B682" s="7">
        <v>341</v>
      </c>
      <c r="C682" s="101" t="s">
        <v>35</v>
      </c>
      <c r="D682" s="15" t="s">
        <v>65</v>
      </c>
      <c r="E682" s="9" t="s">
        <v>66</v>
      </c>
      <c r="F682" s="8" t="s">
        <v>38</v>
      </c>
      <c r="G682" s="7" t="s">
        <v>39</v>
      </c>
      <c r="H682" s="8" t="s">
        <v>40</v>
      </c>
      <c r="I682" s="9" t="s">
        <v>2945</v>
      </c>
      <c r="J682" s="9" t="s">
        <v>2946</v>
      </c>
      <c r="K682" s="9" t="s">
        <v>2946</v>
      </c>
      <c r="L682" s="9" t="s">
        <v>267</v>
      </c>
      <c r="M682" s="160">
        <v>79971383</v>
      </c>
      <c r="N682" s="8" t="s">
        <v>165</v>
      </c>
      <c r="O682" s="10">
        <v>44405</v>
      </c>
      <c r="P682" s="33" t="s">
        <v>321</v>
      </c>
      <c r="Q682" s="10">
        <v>44407</v>
      </c>
      <c r="R682" s="10">
        <v>44575</v>
      </c>
      <c r="S682" s="11" t="s">
        <v>46</v>
      </c>
      <c r="T682" s="11" t="s">
        <v>46</v>
      </c>
      <c r="U682" s="78" t="s">
        <v>46</v>
      </c>
      <c r="V682" s="7" t="s">
        <v>188</v>
      </c>
      <c r="W682" s="33"/>
      <c r="X682" s="7" t="s">
        <v>46</v>
      </c>
      <c r="Y682" s="7" t="s">
        <v>46</v>
      </c>
      <c r="Z682" s="11">
        <v>44575</v>
      </c>
      <c r="AA682" s="16">
        <v>30000000</v>
      </c>
      <c r="AB682" s="17">
        <v>3000000</v>
      </c>
      <c r="AC682" s="18">
        <f t="shared" si="10"/>
        <v>33000000</v>
      </c>
      <c r="AD682" s="31" t="s">
        <v>48</v>
      </c>
      <c r="AE682" s="245" t="s">
        <v>98</v>
      </c>
      <c r="AF682" s="8" t="s">
        <v>2947</v>
      </c>
      <c r="AG682" s="12" t="s">
        <v>2948</v>
      </c>
      <c r="AH682" s="12" t="s">
        <v>75</v>
      </c>
      <c r="AI682" s="30">
        <v>20215420007093</v>
      </c>
    </row>
    <row r="683" spans="1:35" ht="15.75" x14ac:dyDescent="0.3">
      <c r="A683" s="7">
        <v>2022</v>
      </c>
      <c r="B683" s="7">
        <v>341</v>
      </c>
      <c r="C683" s="101" t="s">
        <v>35</v>
      </c>
      <c r="D683" s="15" t="s">
        <v>278</v>
      </c>
      <c r="E683" s="9" t="s">
        <v>279</v>
      </c>
      <c r="F683" s="8" t="s">
        <v>38</v>
      </c>
      <c r="G683" s="7" t="s">
        <v>39</v>
      </c>
      <c r="H683" s="8" t="s">
        <v>54</v>
      </c>
      <c r="I683" s="9" t="s">
        <v>2949</v>
      </c>
      <c r="J683" s="9" t="s">
        <v>2950</v>
      </c>
      <c r="K683" s="9" t="s">
        <v>2951</v>
      </c>
      <c r="L683" s="9" t="s">
        <v>2952</v>
      </c>
      <c r="M683" s="7">
        <v>52735984</v>
      </c>
      <c r="N683" s="8" t="s">
        <v>144</v>
      </c>
      <c r="O683" s="10">
        <v>44595</v>
      </c>
      <c r="P683" s="101">
        <v>6</v>
      </c>
      <c r="Q683" s="10">
        <v>44597</v>
      </c>
      <c r="R683" s="10">
        <v>44777</v>
      </c>
      <c r="S683" s="11" t="s">
        <v>46</v>
      </c>
      <c r="T683" s="11" t="s">
        <v>46</v>
      </c>
      <c r="U683" s="78" t="s">
        <v>46</v>
      </c>
      <c r="V683" s="7" t="s">
        <v>46</v>
      </c>
      <c r="W683" s="101">
        <v>6</v>
      </c>
      <c r="X683" s="7" t="s">
        <v>46</v>
      </c>
      <c r="Y683" s="7" t="s">
        <v>46</v>
      </c>
      <c r="Z683" s="11">
        <v>44777</v>
      </c>
      <c r="AA683" s="16">
        <v>23400000</v>
      </c>
      <c r="AB683" s="17">
        <v>0</v>
      </c>
      <c r="AC683" s="18">
        <f t="shared" si="10"/>
        <v>23400000</v>
      </c>
      <c r="AD683" s="31" t="s">
        <v>48</v>
      </c>
      <c r="AE683" s="168" t="s">
        <v>98</v>
      </c>
      <c r="AF683" s="8" t="s">
        <v>2953</v>
      </c>
      <c r="AG683" s="12" t="s">
        <v>286</v>
      </c>
      <c r="AH683" s="12" t="s">
        <v>287</v>
      </c>
      <c r="AI683" s="30" t="s">
        <v>288</v>
      </c>
    </row>
    <row r="684" spans="1:35" ht="15.75" x14ac:dyDescent="0.3">
      <c r="A684" s="7">
        <v>2021</v>
      </c>
      <c r="B684" s="7">
        <v>342</v>
      </c>
      <c r="C684" s="101" t="s">
        <v>35</v>
      </c>
      <c r="D684" s="15" t="s">
        <v>65</v>
      </c>
      <c r="E684" s="9" t="s">
        <v>66</v>
      </c>
      <c r="F684" s="8" t="s">
        <v>38</v>
      </c>
      <c r="G684" s="7" t="s">
        <v>39</v>
      </c>
      <c r="H684" s="8" t="s">
        <v>40</v>
      </c>
      <c r="I684" s="9" t="s">
        <v>2954</v>
      </c>
      <c r="J684" s="9" t="s">
        <v>2955</v>
      </c>
      <c r="K684" s="9" t="s">
        <v>2955</v>
      </c>
      <c r="L684" s="9" t="s">
        <v>2439</v>
      </c>
      <c r="M684" s="160">
        <v>1000810098</v>
      </c>
      <c r="N684" s="8" t="s">
        <v>137</v>
      </c>
      <c r="O684" s="10">
        <v>44405</v>
      </c>
      <c r="P684" s="33" t="s">
        <v>321</v>
      </c>
      <c r="Q684" s="10">
        <v>44407</v>
      </c>
      <c r="R684" s="10">
        <v>44575</v>
      </c>
      <c r="S684" s="11" t="s">
        <v>46</v>
      </c>
      <c r="T684" s="11" t="s">
        <v>46</v>
      </c>
      <c r="U684" s="78" t="s">
        <v>46</v>
      </c>
      <c r="V684" s="7" t="s">
        <v>188</v>
      </c>
      <c r="W684" s="33"/>
      <c r="X684" s="7" t="s">
        <v>46</v>
      </c>
      <c r="Y684" s="7" t="s">
        <v>46</v>
      </c>
      <c r="Z684" s="11">
        <v>44575</v>
      </c>
      <c r="AA684" s="16">
        <v>14000000</v>
      </c>
      <c r="AB684" s="17">
        <v>1400000</v>
      </c>
      <c r="AC684" s="18">
        <f t="shared" si="10"/>
        <v>15400000</v>
      </c>
      <c r="AD684" s="31" t="s">
        <v>48</v>
      </c>
      <c r="AE684" s="245" t="s">
        <v>98</v>
      </c>
      <c r="AF684" s="8" t="s">
        <v>2956</v>
      </c>
      <c r="AG684" s="12" t="s">
        <v>74</v>
      </c>
      <c r="AH684" s="12" t="s">
        <v>75</v>
      </c>
      <c r="AI684" s="30">
        <v>20215420006473</v>
      </c>
    </row>
    <row r="685" spans="1:35" ht="15.75" x14ac:dyDescent="0.3">
      <c r="A685" s="7">
        <v>2022</v>
      </c>
      <c r="B685" s="7">
        <v>342</v>
      </c>
      <c r="C685" s="101" t="s">
        <v>35</v>
      </c>
      <c r="D685" s="15" t="s">
        <v>91</v>
      </c>
      <c r="E685" s="9" t="s">
        <v>66</v>
      </c>
      <c r="F685" s="8" t="s">
        <v>38</v>
      </c>
      <c r="G685" s="7" t="s">
        <v>39</v>
      </c>
      <c r="H685" s="8" t="s">
        <v>54</v>
      </c>
      <c r="I685" s="9" t="s">
        <v>712</v>
      </c>
      <c r="J685" s="9" t="s">
        <v>2957</v>
      </c>
      <c r="K685" s="9" t="s">
        <v>714</v>
      </c>
      <c r="L685" s="9" t="s">
        <v>2958</v>
      </c>
      <c r="M685" s="7">
        <v>79700471</v>
      </c>
      <c r="N685" s="8" t="s">
        <v>144</v>
      </c>
      <c r="O685" s="10">
        <v>44595</v>
      </c>
      <c r="P685" s="101">
        <v>6</v>
      </c>
      <c r="Q685" s="10">
        <v>44596</v>
      </c>
      <c r="R685" s="10">
        <v>44776</v>
      </c>
      <c r="S685" s="11" t="s">
        <v>46</v>
      </c>
      <c r="T685" s="11" t="s">
        <v>46</v>
      </c>
      <c r="U685" s="78" t="s">
        <v>46</v>
      </c>
      <c r="V685" s="7" t="s">
        <v>2959</v>
      </c>
      <c r="W685" s="101" t="s">
        <v>2960</v>
      </c>
      <c r="X685" s="7" t="s">
        <v>46</v>
      </c>
      <c r="Y685" s="7" t="s">
        <v>46</v>
      </c>
      <c r="Z685" s="11">
        <v>44793</v>
      </c>
      <c r="AA685" s="16">
        <v>14400000</v>
      </c>
      <c r="AB685" s="17">
        <v>1200000</v>
      </c>
      <c r="AC685" s="18">
        <f t="shared" si="10"/>
        <v>15600000</v>
      </c>
      <c r="AD685" s="31" t="s">
        <v>48</v>
      </c>
      <c r="AE685" s="168" t="s">
        <v>98</v>
      </c>
      <c r="AF685" s="8" t="s">
        <v>946</v>
      </c>
      <c r="AG685" s="12" t="s">
        <v>579</v>
      </c>
      <c r="AH685" s="12" t="s">
        <v>2001</v>
      </c>
      <c r="AI685" s="30" t="s">
        <v>581</v>
      </c>
    </row>
    <row r="686" spans="1:35" ht="15.75" x14ac:dyDescent="0.3">
      <c r="A686" s="7">
        <v>2021</v>
      </c>
      <c r="B686" s="7">
        <v>343</v>
      </c>
      <c r="C686" s="101" t="s">
        <v>35</v>
      </c>
      <c r="D686" s="15" t="s">
        <v>65</v>
      </c>
      <c r="E686" s="9" t="s">
        <v>66</v>
      </c>
      <c r="F686" s="8" t="s">
        <v>38</v>
      </c>
      <c r="G686" s="7" t="s">
        <v>39</v>
      </c>
      <c r="H686" s="8" t="s">
        <v>40</v>
      </c>
      <c r="I686" s="9" t="s">
        <v>2961</v>
      </c>
      <c r="J686" s="9" t="s">
        <v>2962</v>
      </c>
      <c r="K686" s="9" t="s">
        <v>2962</v>
      </c>
      <c r="L686" s="9" t="s">
        <v>2839</v>
      </c>
      <c r="M686" s="160">
        <v>1013674276</v>
      </c>
      <c r="N686" s="8" t="s">
        <v>70</v>
      </c>
      <c r="O686" s="10">
        <v>44406</v>
      </c>
      <c r="P686" s="33" t="s">
        <v>321</v>
      </c>
      <c r="Q686" s="10">
        <v>44410</v>
      </c>
      <c r="R686" s="10">
        <v>44562</v>
      </c>
      <c r="S686" s="11" t="s">
        <v>46</v>
      </c>
      <c r="T686" s="11" t="s">
        <v>46</v>
      </c>
      <c r="U686" s="78" t="s">
        <v>46</v>
      </c>
      <c r="V686" s="7" t="s">
        <v>46</v>
      </c>
      <c r="W686" s="33"/>
      <c r="X686" s="7" t="s">
        <v>46</v>
      </c>
      <c r="Y686" s="7" t="s">
        <v>46</v>
      </c>
      <c r="Z686" s="11">
        <v>44425</v>
      </c>
      <c r="AA686" s="16">
        <v>19500000</v>
      </c>
      <c r="AB686" s="17">
        <v>0</v>
      </c>
      <c r="AC686" s="18">
        <f t="shared" si="10"/>
        <v>19500000</v>
      </c>
      <c r="AD686" s="31" t="s">
        <v>47</v>
      </c>
      <c r="AE686" s="245" t="s">
        <v>48</v>
      </c>
      <c r="AF686" s="8" t="s">
        <v>2963</v>
      </c>
      <c r="AG686" s="12" t="s">
        <v>74</v>
      </c>
      <c r="AH686" s="12" t="s">
        <v>511</v>
      </c>
      <c r="AI686" s="30">
        <v>20215420006473</v>
      </c>
    </row>
    <row r="687" spans="1:35" ht="15.75" x14ac:dyDescent="0.3">
      <c r="A687" s="7">
        <v>2022</v>
      </c>
      <c r="B687" s="7">
        <v>343</v>
      </c>
      <c r="C687" s="101" t="s">
        <v>35</v>
      </c>
      <c r="D687" s="15" t="s">
        <v>2145</v>
      </c>
      <c r="E687" s="9" t="s">
        <v>404</v>
      </c>
      <c r="F687" s="8" t="s">
        <v>38</v>
      </c>
      <c r="G687" s="7" t="s">
        <v>39</v>
      </c>
      <c r="H687" s="8" t="s">
        <v>54</v>
      </c>
      <c r="I687" s="9" t="s">
        <v>2380</v>
      </c>
      <c r="J687" s="9" t="s">
        <v>2964</v>
      </c>
      <c r="K687" s="9" t="s">
        <v>2382</v>
      </c>
      <c r="L687" s="9" t="s">
        <v>2965</v>
      </c>
      <c r="M687" s="7">
        <v>1023863946</v>
      </c>
      <c r="N687" s="8" t="s">
        <v>270</v>
      </c>
      <c r="O687" s="10">
        <v>44594</v>
      </c>
      <c r="P687" s="101">
        <v>8</v>
      </c>
      <c r="Q687" s="10">
        <v>44597</v>
      </c>
      <c r="R687" s="10">
        <v>44838</v>
      </c>
      <c r="S687" s="11" t="s">
        <v>46</v>
      </c>
      <c r="T687" s="11" t="s">
        <v>46</v>
      </c>
      <c r="U687" s="78" t="s">
        <v>46</v>
      </c>
      <c r="V687" s="7" t="s">
        <v>46</v>
      </c>
      <c r="W687" s="101">
        <v>8</v>
      </c>
      <c r="X687" s="7" t="s">
        <v>46</v>
      </c>
      <c r="Y687" s="7" t="s">
        <v>46</v>
      </c>
      <c r="Z687" s="11">
        <v>44838</v>
      </c>
      <c r="AA687" s="16">
        <v>37264000</v>
      </c>
      <c r="AB687" s="17">
        <v>0</v>
      </c>
      <c r="AC687" s="18">
        <f t="shared" si="10"/>
        <v>37264000</v>
      </c>
      <c r="AD687" s="31" t="s">
        <v>48</v>
      </c>
      <c r="AE687" s="168" t="s">
        <v>98</v>
      </c>
      <c r="AF687" s="8" t="s">
        <v>2384</v>
      </c>
      <c r="AG687" s="12" t="s">
        <v>390</v>
      </c>
      <c r="AH687" s="12" t="s">
        <v>386</v>
      </c>
      <c r="AI687" s="30" t="s">
        <v>391</v>
      </c>
    </row>
    <row r="688" spans="1:35" ht="15.75" x14ac:dyDescent="0.3">
      <c r="A688" s="7">
        <v>2021</v>
      </c>
      <c r="B688" s="7">
        <v>344</v>
      </c>
      <c r="C688" s="101" t="s">
        <v>35</v>
      </c>
      <c r="D688" s="15" t="s">
        <v>65</v>
      </c>
      <c r="E688" s="9" t="s">
        <v>66</v>
      </c>
      <c r="F688" s="8" t="s">
        <v>38</v>
      </c>
      <c r="G688" s="7" t="s">
        <v>39</v>
      </c>
      <c r="H688" s="8" t="s">
        <v>40</v>
      </c>
      <c r="I688" s="9" t="s">
        <v>2935</v>
      </c>
      <c r="J688" s="9" t="s">
        <v>2966</v>
      </c>
      <c r="K688" s="9" t="s">
        <v>2966</v>
      </c>
      <c r="L688" s="9" t="s">
        <v>2967</v>
      </c>
      <c r="M688" s="160">
        <v>79604362</v>
      </c>
      <c r="N688" s="8" t="s">
        <v>165</v>
      </c>
      <c r="O688" s="10">
        <v>44410</v>
      </c>
      <c r="P688" s="33" t="s">
        <v>321</v>
      </c>
      <c r="Q688" s="10">
        <v>44413</v>
      </c>
      <c r="R688" s="10">
        <v>44565</v>
      </c>
      <c r="S688" s="11" t="s">
        <v>46</v>
      </c>
      <c r="T688" s="11" t="s">
        <v>46</v>
      </c>
      <c r="U688" s="78" t="s">
        <v>46</v>
      </c>
      <c r="V688" s="7" t="s">
        <v>46</v>
      </c>
      <c r="W688" s="33"/>
      <c r="X688" s="7" t="s">
        <v>46</v>
      </c>
      <c r="Y688" s="7" t="s">
        <v>46</v>
      </c>
      <c r="Z688" s="11">
        <v>44565</v>
      </c>
      <c r="AA688" s="16">
        <v>9000000</v>
      </c>
      <c r="AB688" s="17">
        <v>0</v>
      </c>
      <c r="AC688" s="18">
        <f t="shared" si="10"/>
        <v>9000000</v>
      </c>
      <c r="AD688" s="31" t="s">
        <v>48</v>
      </c>
      <c r="AE688" s="245" t="s">
        <v>98</v>
      </c>
      <c r="AF688" s="8" t="s">
        <v>2968</v>
      </c>
      <c r="AG688" s="12" t="s">
        <v>286</v>
      </c>
      <c r="AH688" s="12" t="s">
        <v>515</v>
      </c>
      <c r="AI688" s="30">
        <v>20215420006473</v>
      </c>
    </row>
    <row r="689" spans="1:35" ht="15.75" x14ac:dyDescent="0.3">
      <c r="A689" s="7">
        <v>2022</v>
      </c>
      <c r="B689" s="7">
        <v>344</v>
      </c>
      <c r="C689" s="101" t="s">
        <v>35</v>
      </c>
      <c r="D689" s="15" t="s">
        <v>52</v>
      </c>
      <c r="E689" s="9" t="s">
        <v>53</v>
      </c>
      <c r="F689" s="8" t="s">
        <v>38</v>
      </c>
      <c r="G689" s="7" t="s">
        <v>39</v>
      </c>
      <c r="H689" s="8" t="s">
        <v>54</v>
      </c>
      <c r="I689" s="9" t="s">
        <v>422</v>
      </c>
      <c r="J689" s="9" t="s">
        <v>2969</v>
      </c>
      <c r="K689" s="9" t="s">
        <v>424</v>
      </c>
      <c r="L689" s="9" t="s">
        <v>2970</v>
      </c>
      <c r="M689" s="7">
        <v>1000940765</v>
      </c>
      <c r="N689" s="8" t="s">
        <v>144</v>
      </c>
      <c r="O689" s="10">
        <v>44595</v>
      </c>
      <c r="P689" s="101">
        <v>6</v>
      </c>
      <c r="Q689" s="10">
        <v>44645</v>
      </c>
      <c r="R689" s="10">
        <v>44828</v>
      </c>
      <c r="S689" s="11">
        <v>44645</v>
      </c>
      <c r="T689" s="11" t="s">
        <v>2971</v>
      </c>
      <c r="U689" s="78">
        <v>1023928397</v>
      </c>
      <c r="V689" s="7" t="s">
        <v>46</v>
      </c>
      <c r="W689" s="101">
        <v>6</v>
      </c>
      <c r="X689" s="7" t="s">
        <v>46</v>
      </c>
      <c r="Y689" s="7" t="s">
        <v>46</v>
      </c>
      <c r="Z689" s="11">
        <v>44828</v>
      </c>
      <c r="AA689" s="16">
        <v>14400000</v>
      </c>
      <c r="AB689" s="17">
        <v>0</v>
      </c>
      <c r="AC689" s="18">
        <f t="shared" si="10"/>
        <v>14400000</v>
      </c>
      <c r="AD689" s="31" t="s">
        <v>48</v>
      </c>
      <c r="AE689" s="168" t="s">
        <v>98</v>
      </c>
      <c r="AF689" s="8" t="s">
        <v>427</v>
      </c>
      <c r="AG689" s="12" t="s">
        <v>62</v>
      </c>
      <c r="AH689" s="12" t="s">
        <v>63</v>
      </c>
      <c r="AI689" s="30" t="s">
        <v>64</v>
      </c>
    </row>
    <row r="690" spans="1:35" ht="42.75" x14ac:dyDescent="0.3">
      <c r="A690" s="7">
        <v>2021</v>
      </c>
      <c r="B690" s="7">
        <v>345</v>
      </c>
      <c r="C690" s="101" t="s">
        <v>35</v>
      </c>
      <c r="D690" s="15" t="s">
        <v>65</v>
      </c>
      <c r="E690" s="9" t="s">
        <v>66</v>
      </c>
      <c r="F690" s="8" t="s">
        <v>38</v>
      </c>
      <c r="G690" s="7" t="s">
        <v>39</v>
      </c>
      <c r="H690" s="8" t="s">
        <v>40</v>
      </c>
      <c r="I690" s="9" t="s">
        <v>2972</v>
      </c>
      <c r="J690" s="9" t="s">
        <v>2973</v>
      </c>
      <c r="K690" s="9" t="s">
        <v>2973</v>
      </c>
      <c r="L690" s="9" t="s">
        <v>75</v>
      </c>
      <c r="M690" s="160">
        <v>51990383</v>
      </c>
      <c r="N690" s="8" t="s">
        <v>44</v>
      </c>
      <c r="O690" s="10">
        <v>44411</v>
      </c>
      <c r="P690" s="33" t="s">
        <v>321</v>
      </c>
      <c r="Q690" s="10">
        <v>44411</v>
      </c>
      <c r="R690" s="10">
        <v>44578</v>
      </c>
      <c r="S690" s="11" t="s">
        <v>46</v>
      </c>
      <c r="T690" s="11" t="s">
        <v>46</v>
      </c>
      <c r="U690" s="78" t="s">
        <v>46</v>
      </c>
      <c r="V690" s="7" t="s">
        <v>188</v>
      </c>
      <c r="W690" s="33"/>
      <c r="X690" s="7" t="s">
        <v>46</v>
      </c>
      <c r="Y690" s="7" t="s">
        <v>46</v>
      </c>
      <c r="Z690" s="11">
        <v>44578</v>
      </c>
      <c r="AA690" s="16">
        <v>45000000</v>
      </c>
      <c r="AB690" s="17">
        <v>4500000</v>
      </c>
      <c r="AC690" s="18">
        <f t="shared" si="10"/>
        <v>49500000</v>
      </c>
      <c r="AD690" s="31" t="s">
        <v>48</v>
      </c>
      <c r="AE690" s="245" t="s">
        <v>98</v>
      </c>
      <c r="AF690" s="8" t="s">
        <v>2974</v>
      </c>
      <c r="AG690" s="12" t="s">
        <v>74</v>
      </c>
      <c r="AH690" s="12" t="s">
        <v>498</v>
      </c>
      <c r="AI690" s="30" t="s">
        <v>2975</v>
      </c>
    </row>
    <row r="691" spans="1:35" ht="15.75" x14ac:dyDescent="0.3">
      <c r="A691" s="7">
        <v>2022</v>
      </c>
      <c r="B691" s="7">
        <v>345</v>
      </c>
      <c r="C691" s="101" t="s">
        <v>35</v>
      </c>
      <c r="D691" s="15" t="s">
        <v>278</v>
      </c>
      <c r="E691" s="9" t="s">
        <v>279</v>
      </c>
      <c r="F691" s="8" t="s">
        <v>38</v>
      </c>
      <c r="G691" s="7" t="s">
        <v>39</v>
      </c>
      <c r="H691" s="8" t="s">
        <v>54</v>
      </c>
      <c r="I691" s="9" t="s">
        <v>745</v>
      </c>
      <c r="J691" s="9" t="s">
        <v>2976</v>
      </c>
      <c r="K691" s="9" t="s">
        <v>1223</v>
      </c>
      <c r="L691" s="9" t="s">
        <v>2977</v>
      </c>
      <c r="M691" s="7">
        <v>1105685105</v>
      </c>
      <c r="N691" s="8" t="s">
        <v>270</v>
      </c>
      <c r="O691" s="10">
        <v>44595</v>
      </c>
      <c r="P691" s="101">
        <v>6</v>
      </c>
      <c r="Q691" s="10">
        <v>44594</v>
      </c>
      <c r="R691" s="10">
        <v>44774</v>
      </c>
      <c r="S691" s="11">
        <v>44747</v>
      </c>
      <c r="T691" s="11" t="s">
        <v>2978</v>
      </c>
      <c r="U691" s="78">
        <v>1032400823</v>
      </c>
      <c r="V691" s="7" t="s">
        <v>46</v>
      </c>
      <c r="W691" s="101">
        <v>6</v>
      </c>
      <c r="X691" s="7" t="s">
        <v>46</v>
      </c>
      <c r="Y691" s="7" t="s">
        <v>46</v>
      </c>
      <c r="Z691" s="11">
        <v>44774</v>
      </c>
      <c r="AA691" s="16">
        <v>40200000</v>
      </c>
      <c r="AB691" s="17">
        <v>0</v>
      </c>
      <c r="AC691" s="18">
        <f t="shared" si="10"/>
        <v>40200000</v>
      </c>
      <c r="AD691" s="31" t="s">
        <v>48</v>
      </c>
      <c r="AE691" s="168" t="s">
        <v>87</v>
      </c>
      <c r="AF691" s="8" t="s">
        <v>1225</v>
      </c>
      <c r="AG691" s="12" t="s">
        <v>286</v>
      </c>
      <c r="AH691" s="12" t="s">
        <v>287</v>
      </c>
      <c r="AI691" s="30" t="s">
        <v>288</v>
      </c>
    </row>
    <row r="692" spans="1:35" ht="15.75" x14ac:dyDescent="0.3">
      <c r="A692" s="7">
        <v>2021</v>
      </c>
      <c r="B692" s="7">
        <v>346</v>
      </c>
      <c r="C692" s="101" t="s">
        <v>35</v>
      </c>
      <c r="D692" s="15" t="s">
        <v>403</v>
      </c>
      <c r="E692" s="9" t="s">
        <v>404</v>
      </c>
      <c r="F692" s="8" t="s">
        <v>38</v>
      </c>
      <c r="G692" s="7" t="s">
        <v>39</v>
      </c>
      <c r="H692" s="8" t="s">
        <v>40</v>
      </c>
      <c r="I692" s="9" t="s">
        <v>2979</v>
      </c>
      <c r="J692" s="9" t="s">
        <v>2980</v>
      </c>
      <c r="K692" s="9" t="s">
        <v>2980</v>
      </c>
      <c r="L692" s="9" t="s">
        <v>2981</v>
      </c>
      <c r="M692" s="160">
        <v>1032400363</v>
      </c>
      <c r="N692" s="8" t="s">
        <v>59</v>
      </c>
      <c r="O692" s="10">
        <v>44412</v>
      </c>
      <c r="P692" s="33" t="s">
        <v>642</v>
      </c>
      <c r="Q692" s="10">
        <v>44413</v>
      </c>
      <c r="R692" s="10">
        <v>44869</v>
      </c>
      <c r="S692" s="11">
        <v>44651</v>
      </c>
      <c r="T692" s="11" t="s">
        <v>1827</v>
      </c>
      <c r="U692" s="78">
        <v>1023947690</v>
      </c>
      <c r="V692" s="7" t="s">
        <v>321</v>
      </c>
      <c r="W692" s="33"/>
      <c r="X692" s="7" t="s">
        <v>46</v>
      </c>
      <c r="Y692" s="7" t="s">
        <v>46</v>
      </c>
      <c r="Z692" s="11">
        <v>44504</v>
      </c>
      <c r="AA692" s="16">
        <v>45000000</v>
      </c>
      <c r="AB692" s="17">
        <v>22500000</v>
      </c>
      <c r="AC692" s="18">
        <f t="shared" si="10"/>
        <v>67500000</v>
      </c>
      <c r="AD692" s="31" t="s">
        <v>48</v>
      </c>
      <c r="AE692" s="245" t="s">
        <v>98</v>
      </c>
      <c r="AF692" s="8" t="s">
        <v>2982</v>
      </c>
      <c r="AG692" s="12" t="s">
        <v>2780</v>
      </c>
      <c r="AH692" s="12" t="s">
        <v>2983</v>
      </c>
      <c r="AI692" s="30">
        <v>20225420015293</v>
      </c>
    </row>
    <row r="693" spans="1:35" ht="15.75" x14ac:dyDescent="0.3">
      <c r="A693" s="7">
        <v>2022</v>
      </c>
      <c r="B693" s="7">
        <v>346</v>
      </c>
      <c r="C693" s="101" t="s">
        <v>35</v>
      </c>
      <c r="D693" s="15" t="s">
        <v>36</v>
      </c>
      <c r="E693" s="9" t="s">
        <v>37</v>
      </c>
      <c r="F693" s="8" t="s">
        <v>38</v>
      </c>
      <c r="G693" s="7" t="s">
        <v>39</v>
      </c>
      <c r="H693" s="8" t="s">
        <v>54</v>
      </c>
      <c r="I693" s="9" t="s">
        <v>2984</v>
      </c>
      <c r="J693" s="9" t="s">
        <v>2985</v>
      </c>
      <c r="K693" s="9" t="s">
        <v>2986</v>
      </c>
      <c r="L693" s="9" t="s">
        <v>259</v>
      </c>
      <c r="M693" s="7">
        <v>1026273234</v>
      </c>
      <c r="N693" s="8" t="s">
        <v>170</v>
      </c>
      <c r="O693" s="10">
        <v>44599</v>
      </c>
      <c r="P693" s="101">
        <v>8</v>
      </c>
      <c r="Q693" s="10">
        <v>44603</v>
      </c>
      <c r="R693" s="10">
        <v>44844</v>
      </c>
      <c r="S693" s="11" t="s">
        <v>46</v>
      </c>
      <c r="T693" s="11" t="s">
        <v>46</v>
      </c>
      <c r="U693" s="78" t="s">
        <v>46</v>
      </c>
      <c r="V693" s="7" t="s">
        <v>1019</v>
      </c>
      <c r="W693" s="101" t="s">
        <v>1020</v>
      </c>
      <c r="X693" s="7"/>
      <c r="Y693" s="7"/>
      <c r="Z693" s="11">
        <v>44925</v>
      </c>
      <c r="AA693" s="16">
        <v>54512000</v>
      </c>
      <c r="AB693" s="17">
        <v>18170666</v>
      </c>
      <c r="AC693" s="18">
        <f t="shared" si="10"/>
        <v>72682666</v>
      </c>
      <c r="AD693" s="31" t="s">
        <v>48</v>
      </c>
      <c r="AE693" s="168" t="s">
        <v>98</v>
      </c>
      <c r="AF693" s="8" t="s">
        <v>2987</v>
      </c>
      <c r="AG693" s="12" t="s">
        <v>258</v>
      </c>
      <c r="AH693" s="12" t="s">
        <v>208</v>
      </c>
      <c r="AI693" s="30" t="s">
        <v>209</v>
      </c>
    </row>
    <row r="694" spans="1:35" ht="15.75" x14ac:dyDescent="0.3">
      <c r="A694" s="7">
        <v>2021</v>
      </c>
      <c r="B694" s="7">
        <v>347</v>
      </c>
      <c r="C694" s="101" t="s">
        <v>35</v>
      </c>
      <c r="D694" s="15" t="s">
        <v>403</v>
      </c>
      <c r="E694" s="9" t="s">
        <v>404</v>
      </c>
      <c r="F694" s="8" t="s">
        <v>38</v>
      </c>
      <c r="G694" s="7" t="s">
        <v>39</v>
      </c>
      <c r="H694" s="8" t="s">
        <v>40</v>
      </c>
      <c r="I694" s="9" t="s">
        <v>2988</v>
      </c>
      <c r="J694" s="9" t="s">
        <v>2989</v>
      </c>
      <c r="K694" s="9" t="s">
        <v>2989</v>
      </c>
      <c r="L694" s="9" t="s">
        <v>2990</v>
      </c>
      <c r="M694" s="243">
        <v>1010228763</v>
      </c>
      <c r="N694" s="8" t="s">
        <v>59</v>
      </c>
      <c r="O694" s="10">
        <v>44412</v>
      </c>
      <c r="P694" s="33" t="s">
        <v>642</v>
      </c>
      <c r="Q694" s="10">
        <v>44418</v>
      </c>
      <c r="R694" s="10">
        <v>44874</v>
      </c>
      <c r="S694" s="11">
        <v>44833</v>
      </c>
      <c r="T694" s="11" t="s">
        <v>2991</v>
      </c>
      <c r="U694" s="78">
        <v>79975882</v>
      </c>
      <c r="V694" s="7" t="s">
        <v>321</v>
      </c>
      <c r="W694" s="33"/>
      <c r="X694" s="7" t="s">
        <v>46</v>
      </c>
      <c r="Y694" s="7" t="s">
        <v>46</v>
      </c>
      <c r="Z694" s="11">
        <v>44570</v>
      </c>
      <c r="AA694" s="16">
        <v>26438110</v>
      </c>
      <c r="AB694" s="17">
        <v>13219055</v>
      </c>
      <c r="AC694" s="18">
        <f t="shared" si="10"/>
        <v>39657165</v>
      </c>
      <c r="AD694" s="31" t="s">
        <v>48</v>
      </c>
      <c r="AE694" s="245" t="s">
        <v>87</v>
      </c>
      <c r="AF694" s="8" t="s">
        <v>2992</v>
      </c>
      <c r="AG694" s="12" t="s">
        <v>2780</v>
      </c>
      <c r="AH694" s="12" t="s">
        <v>1827</v>
      </c>
      <c r="AI694" s="30">
        <v>20225420006183</v>
      </c>
    </row>
    <row r="695" spans="1:35" ht="15.75" x14ac:dyDescent="0.3">
      <c r="A695" s="7">
        <v>2022</v>
      </c>
      <c r="B695" s="7">
        <v>347</v>
      </c>
      <c r="C695" s="101" t="s">
        <v>35</v>
      </c>
      <c r="D695" s="15" t="s">
        <v>278</v>
      </c>
      <c r="E695" s="9" t="s">
        <v>279</v>
      </c>
      <c r="F695" s="8" t="s">
        <v>38</v>
      </c>
      <c r="G695" s="7" t="s">
        <v>39</v>
      </c>
      <c r="H695" s="8" t="s">
        <v>54</v>
      </c>
      <c r="I695" s="9" t="s">
        <v>2927</v>
      </c>
      <c r="J695" s="9" t="s">
        <v>2993</v>
      </c>
      <c r="K695" s="9" t="s">
        <v>2929</v>
      </c>
      <c r="L695" s="9" t="s">
        <v>2994</v>
      </c>
      <c r="M695" s="7">
        <v>79355788</v>
      </c>
      <c r="N695" s="8" t="s">
        <v>144</v>
      </c>
      <c r="O695" s="10">
        <v>44607</v>
      </c>
      <c r="P695" s="101">
        <v>6</v>
      </c>
      <c r="Q695" s="10">
        <v>44600</v>
      </c>
      <c r="R695" s="10">
        <v>44780</v>
      </c>
      <c r="S695" s="11" t="s">
        <v>46</v>
      </c>
      <c r="T695" s="11" t="s">
        <v>46</v>
      </c>
      <c r="U695" s="78" t="s">
        <v>46</v>
      </c>
      <c r="V695" s="7" t="s">
        <v>46</v>
      </c>
      <c r="W695" s="101">
        <v>6</v>
      </c>
      <c r="X695" s="7" t="s">
        <v>46</v>
      </c>
      <c r="Y695" s="7" t="s">
        <v>46</v>
      </c>
      <c r="Z695" s="11">
        <v>44780</v>
      </c>
      <c r="AA695" s="16">
        <v>16320000</v>
      </c>
      <c r="AB695" s="17">
        <v>0</v>
      </c>
      <c r="AC695" s="18">
        <f t="shared" si="10"/>
        <v>16320000</v>
      </c>
      <c r="AD695" s="31" t="s">
        <v>48</v>
      </c>
      <c r="AE695" s="168" t="s">
        <v>98</v>
      </c>
      <c r="AF695" s="8" t="s">
        <v>2931</v>
      </c>
      <c r="AG695" s="12" t="s">
        <v>2873</v>
      </c>
      <c r="AH695" s="12" t="s">
        <v>287</v>
      </c>
      <c r="AI695" s="30" t="s">
        <v>288</v>
      </c>
    </row>
    <row r="696" spans="1:35" ht="15.75" x14ac:dyDescent="0.3">
      <c r="A696" s="7">
        <v>2021</v>
      </c>
      <c r="B696" s="7">
        <v>348</v>
      </c>
      <c r="C696" s="101" t="s">
        <v>35</v>
      </c>
      <c r="D696" s="15" t="s">
        <v>65</v>
      </c>
      <c r="E696" s="9" t="s">
        <v>66</v>
      </c>
      <c r="F696" s="8" t="s">
        <v>38</v>
      </c>
      <c r="G696" s="7" t="s">
        <v>39</v>
      </c>
      <c r="H696" s="8" t="s">
        <v>40</v>
      </c>
      <c r="I696" s="9" t="s">
        <v>2995</v>
      </c>
      <c r="J696" s="9" t="s">
        <v>2996</v>
      </c>
      <c r="K696" s="9" t="s">
        <v>2996</v>
      </c>
      <c r="L696" s="9" t="s">
        <v>949</v>
      </c>
      <c r="M696" s="160">
        <v>1023909881</v>
      </c>
      <c r="N696" s="8" t="s">
        <v>250</v>
      </c>
      <c r="O696" s="10">
        <v>44413</v>
      </c>
      <c r="P696" s="33" t="s">
        <v>2997</v>
      </c>
      <c r="Q696" s="10">
        <v>44417</v>
      </c>
      <c r="R696" s="10">
        <v>44565</v>
      </c>
      <c r="S696" s="11" t="s">
        <v>46</v>
      </c>
      <c r="T696" s="11" t="s">
        <v>46</v>
      </c>
      <c r="U696" s="78" t="s">
        <v>46</v>
      </c>
      <c r="V696" s="7" t="s">
        <v>46</v>
      </c>
      <c r="W696" s="33"/>
      <c r="X696" s="7" t="s">
        <v>46</v>
      </c>
      <c r="Y696" s="7" t="s">
        <v>46</v>
      </c>
      <c r="Z696" s="11">
        <v>44565</v>
      </c>
      <c r="AA696" s="16">
        <v>12166666</v>
      </c>
      <c r="AB696" s="17">
        <v>0</v>
      </c>
      <c r="AC696" s="18">
        <f t="shared" si="10"/>
        <v>12166666</v>
      </c>
      <c r="AD696" s="31" t="s">
        <v>48</v>
      </c>
      <c r="AE696" s="245" t="s">
        <v>98</v>
      </c>
      <c r="AF696" s="8" t="s">
        <v>2998</v>
      </c>
      <c r="AG696" s="12" t="s">
        <v>579</v>
      </c>
      <c r="AH696" s="12" t="s">
        <v>90</v>
      </c>
      <c r="AI696" s="30">
        <v>20215420006473</v>
      </c>
    </row>
    <row r="697" spans="1:35" ht="15.75" x14ac:dyDescent="0.3">
      <c r="A697" s="7">
        <v>2022</v>
      </c>
      <c r="B697" s="7">
        <v>348</v>
      </c>
      <c r="C697" s="101" t="s">
        <v>35</v>
      </c>
      <c r="D697" s="15" t="s">
        <v>1266</v>
      </c>
      <c r="E697" s="9" t="s">
        <v>1267</v>
      </c>
      <c r="F697" s="8" t="s">
        <v>38</v>
      </c>
      <c r="G697" s="7" t="s">
        <v>39</v>
      </c>
      <c r="H697" s="8" t="s">
        <v>54</v>
      </c>
      <c r="I697" s="9" t="s">
        <v>2999</v>
      </c>
      <c r="J697" s="9" t="s">
        <v>3000</v>
      </c>
      <c r="K697" s="9" t="s">
        <v>3001</v>
      </c>
      <c r="L697" s="9" t="s">
        <v>3002</v>
      </c>
      <c r="M697" s="7">
        <v>80793623</v>
      </c>
      <c r="N697" s="8" t="s">
        <v>170</v>
      </c>
      <c r="O697" s="10">
        <v>44599</v>
      </c>
      <c r="P697" s="101">
        <v>8</v>
      </c>
      <c r="Q697" s="10">
        <v>44596</v>
      </c>
      <c r="R697" s="10">
        <v>44837</v>
      </c>
      <c r="S697" s="11" t="s">
        <v>46</v>
      </c>
      <c r="T697" s="11" t="s">
        <v>46</v>
      </c>
      <c r="U697" s="78" t="s">
        <v>46</v>
      </c>
      <c r="V697" s="7" t="s">
        <v>46</v>
      </c>
      <c r="W697" s="101">
        <v>8</v>
      </c>
      <c r="X697" s="7" t="s">
        <v>46</v>
      </c>
      <c r="Y697" s="7" t="s">
        <v>46</v>
      </c>
      <c r="Z697" s="11">
        <v>44837</v>
      </c>
      <c r="AA697" s="16">
        <v>36112000</v>
      </c>
      <c r="AB697" s="17">
        <v>0</v>
      </c>
      <c r="AC697" s="18">
        <f t="shared" si="10"/>
        <v>36112000</v>
      </c>
      <c r="AD697" s="31" t="s">
        <v>48</v>
      </c>
      <c r="AE697" s="168" t="s">
        <v>98</v>
      </c>
      <c r="AF697" s="8" t="s">
        <v>2939</v>
      </c>
      <c r="AG697" s="12" t="s">
        <v>811</v>
      </c>
      <c r="AH697" s="12" t="s">
        <v>808</v>
      </c>
      <c r="AI697" s="30" t="s">
        <v>1345</v>
      </c>
    </row>
    <row r="698" spans="1:35" ht="15.75" x14ac:dyDescent="0.3">
      <c r="A698" s="7">
        <v>2021</v>
      </c>
      <c r="B698" s="7">
        <v>349</v>
      </c>
      <c r="C698" s="101" t="s">
        <v>35</v>
      </c>
      <c r="D698" s="15" t="s">
        <v>403</v>
      </c>
      <c r="E698" s="9" t="s">
        <v>404</v>
      </c>
      <c r="F698" s="8" t="s">
        <v>38</v>
      </c>
      <c r="G698" s="7" t="s">
        <v>39</v>
      </c>
      <c r="H698" s="8" t="s">
        <v>40</v>
      </c>
      <c r="I698" s="9" t="s">
        <v>3003</v>
      </c>
      <c r="J698" s="9" t="s">
        <v>3004</v>
      </c>
      <c r="K698" s="9" t="s">
        <v>3004</v>
      </c>
      <c r="L698" s="9" t="s">
        <v>3005</v>
      </c>
      <c r="M698" s="160">
        <v>80741952</v>
      </c>
      <c r="N698" s="8" t="s">
        <v>59</v>
      </c>
      <c r="O698" s="10">
        <v>44413</v>
      </c>
      <c r="P698" s="33" t="s">
        <v>642</v>
      </c>
      <c r="Q698" s="10">
        <v>44425</v>
      </c>
      <c r="R698" s="10">
        <v>44881</v>
      </c>
      <c r="S698" s="11" t="s">
        <v>46</v>
      </c>
      <c r="T698" s="11" t="s">
        <v>46</v>
      </c>
      <c r="U698" s="78" t="s">
        <v>46</v>
      </c>
      <c r="V698" s="7" t="s">
        <v>321</v>
      </c>
      <c r="W698" s="33"/>
      <c r="X698" s="7" t="s">
        <v>46</v>
      </c>
      <c r="Y698" s="7" t="s">
        <v>46</v>
      </c>
      <c r="Z698" s="11">
        <v>44881</v>
      </c>
      <c r="AA698" s="16">
        <v>26438110</v>
      </c>
      <c r="AB698" s="17">
        <v>13219055</v>
      </c>
      <c r="AC698" s="18">
        <f t="shared" si="10"/>
        <v>39657165</v>
      </c>
      <c r="AD698" s="31" t="s">
        <v>48</v>
      </c>
      <c r="AE698" s="245" t="s">
        <v>98</v>
      </c>
      <c r="AF698" s="8" t="s">
        <v>3006</v>
      </c>
      <c r="AG698" s="12" t="s">
        <v>2780</v>
      </c>
      <c r="AH698" s="12" t="s">
        <v>1827</v>
      </c>
      <c r="AI698" s="30">
        <v>20225420006183</v>
      </c>
    </row>
    <row r="699" spans="1:35" ht="15.75" x14ac:dyDescent="0.3">
      <c r="A699" s="7">
        <v>2022</v>
      </c>
      <c r="B699" s="7">
        <v>349</v>
      </c>
      <c r="C699" s="101" t="s">
        <v>35</v>
      </c>
      <c r="D699" s="15" t="s">
        <v>91</v>
      </c>
      <c r="E699" s="9" t="s">
        <v>66</v>
      </c>
      <c r="F699" s="8" t="s">
        <v>38</v>
      </c>
      <c r="G699" s="7" t="s">
        <v>39</v>
      </c>
      <c r="H699" s="8" t="s">
        <v>54</v>
      </c>
      <c r="I699" s="9" t="s">
        <v>2857</v>
      </c>
      <c r="J699" s="9" t="s">
        <v>3007</v>
      </c>
      <c r="K699" s="9" t="s">
        <v>2859</v>
      </c>
      <c r="L699" s="9" t="s">
        <v>3008</v>
      </c>
      <c r="M699" s="7">
        <v>1023950729</v>
      </c>
      <c r="N699" s="8" t="s">
        <v>144</v>
      </c>
      <c r="O699" s="10">
        <v>44594</v>
      </c>
      <c r="P699" s="101">
        <v>6</v>
      </c>
      <c r="Q699" s="10">
        <v>44597</v>
      </c>
      <c r="R699" s="10">
        <v>44777</v>
      </c>
      <c r="S699" s="11" t="s">
        <v>46</v>
      </c>
      <c r="T699" s="11" t="s">
        <v>46</v>
      </c>
      <c r="U699" s="78" t="s">
        <v>46</v>
      </c>
      <c r="V699" s="7" t="s">
        <v>46</v>
      </c>
      <c r="W699" s="101">
        <v>6</v>
      </c>
      <c r="X699" s="7" t="s">
        <v>46</v>
      </c>
      <c r="Y699" s="7" t="s">
        <v>46</v>
      </c>
      <c r="Z699" s="11">
        <v>44777</v>
      </c>
      <c r="AA699" s="16">
        <v>14400000</v>
      </c>
      <c r="AB699" s="17">
        <v>0</v>
      </c>
      <c r="AC699" s="18">
        <f t="shared" si="10"/>
        <v>14400000</v>
      </c>
      <c r="AD699" s="31" t="s">
        <v>48</v>
      </c>
      <c r="AE699" s="168" t="s">
        <v>98</v>
      </c>
      <c r="AF699" s="8" t="s">
        <v>2861</v>
      </c>
      <c r="AG699" s="12" t="s">
        <v>277</v>
      </c>
      <c r="AH699" s="12" t="s">
        <v>483</v>
      </c>
      <c r="AI699" s="30" t="s">
        <v>484</v>
      </c>
    </row>
    <row r="700" spans="1:35" ht="42.75" x14ac:dyDescent="0.3">
      <c r="A700" s="7">
        <v>2021</v>
      </c>
      <c r="B700" s="7">
        <v>350</v>
      </c>
      <c r="C700" s="101" t="s">
        <v>35</v>
      </c>
      <c r="D700" s="15" t="s">
        <v>65</v>
      </c>
      <c r="E700" s="9" t="s">
        <v>66</v>
      </c>
      <c r="F700" s="8" t="s">
        <v>38</v>
      </c>
      <c r="G700" s="7" t="s">
        <v>39</v>
      </c>
      <c r="H700" s="8" t="s">
        <v>40</v>
      </c>
      <c r="I700" s="9" t="s">
        <v>3009</v>
      </c>
      <c r="J700" s="9" t="s">
        <v>3010</v>
      </c>
      <c r="K700" s="9" t="s">
        <v>3010</v>
      </c>
      <c r="L700" s="9" t="s">
        <v>3011</v>
      </c>
      <c r="M700" s="160">
        <v>79469200</v>
      </c>
      <c r="N700" s="8" t="s">
        <v>44</v>
      </c>
      <c r="O700" s="10">
        <v>44419</v>
      </c>
      <c r="P700" s="33" t="s">
        <v>3012</v>
      </c>
      <c r="Q700" s="10">
        <v>44420</v>
      </c>
      <c r="R700" s="10">
        <v>44577</v>
      </c>
      <c r="S700" s="11">
        <v>44457</v>
      </c>
      <c r="T700" s="11" t="s">
        <v>3013</v>
      </c>
      <c r="U700" s="78">
        <v>80768178</v>
      </c>
      <c r="V700" s="7" t="s">
        <v>1103</v>
      </c>
      <c r="W700" s="33"/>
      <c r="X700" s="7" t="s">
        <v>46</v>
      </c>
      <c r="Y700" s="7" t="s">
        <v>46</v>
      </c>
      <c r="Z700" s="11">
        <v>44577</v>
      </c>
      <c r="AA700" s="16">
        <v>40500000</v>
      </c>
      <c r="AB700" s="17">
        <v>6000000</v>
      </c>
      <c r="AC700" s="18">
        <f t="shared" si="10"/>
        <v>46500000</v>
      </c>
      <c r="AD700" s="31" t="s">
        <v>48</v>
      </c>
      <c r="AE700" s="245" t="s">
        <v>98</v>
      </c>
      <c r="AF700" s="8" t="s">
        <v>3014</v>
      </c>
      <c r="AG700" s="12" t="s">
        <v>74</v>
      </c>
      <c r="AH700" s="12" t="s">
        <v>498</v>
      </c>
      <c r="AI700" s="30" t="s">
        <v>2975</v>
      </c>
    </row>
    <row r="701" spans="1:35" ht="15.75" x14ac:dyDescent="0.3">
      <c r="A701" s="7">
        <v>2022</v>
      </c>
      <c r="B701" s="7">
        <v>350</v>
      </c>
      <c r="C701" s="101" t="s">
        <v>35</v>
      </c>
      <c r="D701" s="15" t="s">
        <v>91</v>
      </c>
      <c r="E701" s="9" t="s">
        <v>66</v>
      </c>
      <c r="F701" s="8" t="s">
        <v>38</v>
      </c>
      <c r="G701" s="7" t="s">
        <v>39</v>
      </c>
      <c r="H701" s="8" t="s">
        <v>54</v>
      </c>
      <c r="I701" s="9" t="s">
        <v>2082</v>
      </c>
      <c r="J701" s="9" t="s">
        <v>3015</v>
      </c>
      <c r="K701" s="9" t="s">
        <v>2084</v>
      </c>
      <c r="L701" s="9" t="s">
        <v>3016</v>
      </c>
      <c r="M701" s="7">
        <v>53039333</v>
      </c>
      <c r="N701" s="8" t="s">
        <v>299</v>
      </c>
      <c r="O701" s="10">
        <v>44595</v>
      </c>
      <c r="P701" s="101">
        <v>6</v>
      </c>
      <c r="Q701" s="10">
        <v>44596</v>
      </c>
      <c r="R701" s="10">
        <v>44837</v>
      </c>
      <c r="S701" s="11" t="s">
        <v>46</v>
      </c>
      <c r="T701" s="11" t="s">
        <v>46</v>
      </c>
      <c r="U701" s="78" t="s">
        <v>46</v>
      </c>
      <c r="V701" s="7" t="s">
        <v>2763</v>
      </c>
      <c r="W701" s="101" t="s">
        <v>3017</v>
      </c>
      <c r="X701" s="7">
        <v>44713</v>
      </c>
      <c r="Y701" s="7">
        <v>44772</v>
      </c>
      <c r="Z701" s="11">
        <v>44925</v>
      </c>
      <c r="AA701" s="16">
        <v>33000000</v>
      </c>
      <c r="AB701" s="17">
        <v>15950000</v>
      </c>
      <c r="AC701" s="18">
        <f t="shared" si="10"/>
        <v>48950000</v>
      </c>
      <c r="AD701" s="31" t="s">
        <v>48</v>
      </c>
      <c r="AE701" s="168" t="s">
        <v>98</v>
      </c>
      <c r="AF701" s="8" t="s">
        <v>2086</v>
      </c>
      <c r="AG701" s="12" t="s">
        <v>380</v>
      </c>
      <c r="AH701" s="12" t="s">
        <v>595</v>
      </c>
      <c r="AI701" s="30" t="s">
        <v>682</v>
      </c>
    </row>
    <row r="702" spans="1:35" ht="15.75" x14ac:dyDescent="0.3">
      <c r="A702" s="7">
        <v>2021</v>
      </c>
      <c r="B702" s="7">
        <v>351</v>
      </c>
      <c r="C702" s="101" t="s">
        <v>35</v>
      </c>
      <c r="D702" s="15" t="s">
        <v>65</v>
      </c>
      <c r="E702" s="9" t="s">
        <v>66</v>
      </c>
      <c r="F702" s="8" t="s">
        <v>38</v>
      </c>
      <c r="G702" s="7" t="s">
        <v>39</v>
      </c>
      <c r="H702" s="8" t="s">
        <v>40</v>
      </c>
      <c r="I702" s="9" t="s">
        <v>3018</v>
      </c>
      <c r="J702" s="9" t="s">
        <v>3019</v>
      </c>
      <c r="K702" s="9" t="s">
        <v>3019</v>
      </c>
      <c r="L702" s="9" t="s">
        <v>225</v>
      </c>
      <c r="M702" s="160">
        <v>80112504</v>
      </c>
      <c r="N702" s="8" t="s">
        <v>44</v>
      </c>
      <c r="O702" s="10">
        <v>44427</v>
      </c>
      <c r="P702" s="33" t="s">
        <v>3020</v>
      </c>
      <c r="Q702" s="10">
        <v>45157</v>
      </c>
      <c r="R702" s="10">
        <v>44576</v>
      </c>
      <c r="S702" s="11" t="s">
        <v>46</v>
      </c>
      <c r="T702" s="11" t="s">
        <v>46</v>
      </c>
      <c r="U702" s="78" t="s">
        <v>46</v>
      </c>
      <c r="V702" s="7" t="s">
        <v>3021</v>
      </c>
      <c r="W702" s="33"/>
      <c r="X702" s="7" t="s">
        <v>46</v>
      </c>
      <c r="Y702" s="7" t="s">
        <v>46</v>
      </c>
      <c r="Z702" s="11">
        <v>44576</v>
      </c>
      <c r="AA702" s="16">
        <v>17400000</v>
      </c>
      <c r="AB702" s="17">
        <v>3770000</v>
      </c>
      <c r="AC702" s="18">
        <f t="shared" si="10"/>
        <v>21170000</v>
      </c>
      <c r="AD702" s="31" t="s">
        <v>48</v>
      </c>
      <c r="AE702" s="245" t="s">
        <v>98</v>
      </c>
      <c r="AF702" s="8" t="s">
        <v>3022</v>
      </c>
      <c r="AG702" s="12" t="s">
        <v>74</v>
      </c>
      <c r="AH702" s="12" t="s">
        <v>75</v>
      </c>
      <c r="AI702" s="30">
        <v>20215420007093</v>
      </c>
    </row>
    <row r="703" spans="1:35" ht="15.75" x14ac:dyDescent="0.3">
      <c r="A703" s="7">
        <v>2022</v>
      </c>
      <c r="B703" s="7">
        <v>351</v>
      </c>
      <c r="C703" s="101" t="s">
        <v>35</v>
      </c>
      <c r="D703" s="15" t="s">
        <v>91</v>
      </c>
      <c r="E703" s="9" t="s">
        <v>66</v>
      </c>
      <c r="F703" s="8" t="s">
        <v>38</v>
      </c>
      <c r="G703" s="7" t="s">
        <v>39</v>
      </c>
      <c r="H703" s="8" t="s">
        <v>54</v>
      </c>
      <c r="I703" s="9" t="s">
        <v>3023</v>
      </c>
      <c r="J703" s="9" t="s">
        <v>3024</v>
      </c>
      <c r="K703" s="9" t="s">
        <v>3025</v>
      </c>
      <c r="L703" s="9" t="s">
        <v>3026</v>
      </c>
      <c r="M703" s="7">
        <v>1069728200</v>
      </c>
      <c r="N703" s="8" t="s">
        <v>270</v>
      </c>
      <c r="O703" s="10">
        <v>44595</v>
      </c>
      <c r="P703" s="101">
        <v>6</v>
      </c>
      <c r="Q703" s="10">
        <v>44596</v>
      </c>
      <c r="R703" s="10">
        <v>44776</v>
      </c>
      <c r="S703" s="11" t="s">
        <v>46</v>
      </c>
      <c r="T703" s="11" t="s">
        <v>46</v>
      </c>
      <c r="U703" s="78" t="s">
        <v>46</v>
      </c>
      <c r="V703" s="7" t="s">
        <v>46</v>
      </c>
      <c r="W703" s="101">
        <v>6</v>
      </c>
      <c r="X703" s="7" t="s">
        <v>46</v>
      </c>
      <c r="Y703" s="7" t="s">
        <v>46</v>
      </c>
      <c r="Z703" s="11">
        <v>44776</v>
      </c>
      <c r="AA703" s="16">
        <v>19800000</v>
      </c>
      <c r="AB703" s="17">
        <v>0</v>
      </c>
      <c r="AC703" s="18">
        <f t="shared" si="10"/>
        <v>19800000</v>
      </c>
      <c r="AD703" s="31" t="s">
        <v>48</v>
      </c>
      <c r="AE703" s="168" t="s">
        <v>98</v>
      </c>
      <c r="AF703" s="8" t="s">
        <v>3027</v>
      </c>
      <c r="AG703" s="12" t="s">
        <v>579</v>
      </c>
      <c r="AH703" s="12" t="s">
        <v>2001</v>
      </c>
      <c r="AI703" s="30" t="s">
        <v>581</v>
      </c>
    </row>
    <row r="704" spans="1:35" ht="15.75" x14ac:dyDescent="0.3">
      <c r="A704" s="7">
        <v>2021</v>
      </c>
      <c r="B704" s="7">
        <v>352</v>
      </c>
      <c r="C704" s="101" t="s">
        <v>35</v>
      </c>
      <c r="D704" s="15" t="s">
        <v>839</v>
      </c>
      <c r="E704" s="9" t="s">
        <v>840</v>
      </c>
      <c r="F704" s="8" t="s">
        <v>38</v>
      </c>
      <c r="G704" s="7" t="s">
        <v>39</v>
      </c>
      <c r="H704" s="8" t="s">
        <v>40</v>
      </c>
      <c r="I704" s="9" t="s">
        <v>602</v>
      </c>
      <c r="J704" s="9" t="s">
        <v>3028</v>
      </c>
      <c r="K704" s="9" t="s">
        <v>3028</v>
      </c>
      <c r="L704" s="9" t="s">
        <v>1840</v>
      </c>
      <c r="M704" s="160">
        <v>79746593</v>
      </c>
      <c r="N704" s="8" t="s">
        <v>59</v>
      </c>
      <c r="O704" s="10">
        <v>44429</v>
      </c>
      <c r="P704" s="33" t="s">
        <v>3020</v>
      </c>
      <c r="Q704" s="10">
        <v>44440</v>
      </c>
      <c r="R704" s="10">
        <v>44561</v>
      </c>
      <c r="S704" s="11" t="s">
        <v>46</v>
      </c>
      <c r="T704" s="11" t="s">
        <v>46</v>
      </c>
      <c r="U704" s="78" t="s">
        <v>46</v>
      </c>
      <c r="V704" s="7" t="s">
        <v>46</v>
      </c>
      <c r="W704" s="33"/>
      <c r="X704" s="7" t="s">
        <v>46</v>
      </c>
      <c r="Y704" s="7" t="s">
        <v>46</v>
      </c>
      <c r="Z704" s="11">
        <v>44561</v>
      </c>
      <c r="AA704" s="16">
        <v>22760000</v>
      </c>
      <c r="AB704" s="17">
        <v>0</v>
      </c>
      <c r="AC704" s="18">
        <f t="shared" si="10"/>
        <v>22760000</v>
      </c>
      <c r="AD704" s="31" t="s">
        <v>1535</v>
      </c>
      <c r="AE704" s="245" t="s">
        <v>48</v>
      </c>
      <c r="AF704" s="8" t="s">
        <v>3029</v>
      </c>
      <c r="AG704" s="12" t="s">
        <v>2771</v>
      </c>
      <c r="AH704" s="12" t="s">
        <v>75</v>
      </c>
      <c r="AI704" s="30">
        <v>20215420007093</v>
      </c>
    </row>
    <row r="705" spans="1:35" ht="15.75" x14ac:dyDescent="0.3">
      <c r="A705" s="7">
        <v>2022</v>
      </c>
      <c r="B705" s="7">
        <v>352</v>
      </c>
      <c r="C705" s="101" t="s">
        <v>35</v>
      </c>
      <c r="D705" s="15" t="s">
        <v>91</v>
      </c>
      <c r="E705" s="9" t="s">
        <v>66</v>
      </c>
      <c r="F705" s="8" t="s">
        <v>38</v>
      </c>
      <c r="G705" s="7" t="s">
        <v>39</v>
      </c>
      <c r="H705" s="8" t="s">
        <v>54</v>
      </c>
      <c r="I705" s="9" t="s">
        <v>1306</v>
      </c>
      <c r="J705" s="9" t="s">
        <v>3030</v>
      </c>
      <c r="K705" s="9" t="s">
        <v>1308</v>
      </c>
      <c r="L705" s="9" t="s">
        <v>3031</v>
      </c>
      <c r="M705" s="7">
        <v>51979208</v>
      </c>
      <c r="N705" s="8" t="s">
        <v>144</v>
      </c>
      <c r="O705" s="10">
        <v>44595</v>
      </c>
      <c r="P705" s="101">
        <v>6</v>
      </c>
      <c r="Q705" s="10">
        <v>44599</v>
      </c>
      <c r="R705" s="10">
        <v>44779</v>
      </c>
      <c r="S705" s="11" t="s">
        <v>46</v>
      </c>
      <c r="T705" s="11" t="s">
        <v>46</v>
      </c>
      <c r="U705" s="78" t="s">
        <v>46</v>
      </c>
      <c r="V705" s="7" t="s">
        <v>46</v>
      </c>
      <c r="W705" s="101">
        <v>6</v>
      </c>
      <c r="X705" s="7" t="s">
        <v>46</v>
      </c>
      <c r="Y705" s="7" t="s">
        <v>46</v>
      </c>
      <c r="Z705" s="11">
        <v>44779</v>
      </c>
      <c r="AA705" s="16">
        <v>15000000</v>
      </c>
      <c r="AB705" s="17">
        <v>0</v>
      </c>
      <c r="AC705" s="18">
        <f t="shared" si="10"/>
        <v>15000000</v>
      </c>
      <c r="AD705" s="31" t="s">
        <v>48</v>
      </c>
      <c r="AE705" s="168" t="s">
        <v>98</v>
      </c>
      <c r="AF705" s="8" t="s">
        <v>1310</v>
      </c>
      <c r="AG705" s="12" t="s">
        <v>564</v>
      </c>
      <c r="AH705" s="12" t="s">
        <v>580</v>
      </c>
      <c r="AI705" s="30" t="s">
        <v>581</v>
      </c>
    </row>
    <row r="706" spans="1:35" ht="15.75" x14ac:dyDescent="0.3">
      <c r="A706" s="7">
        <v>2021</v>
      </c>
      <c r="B706" s="7">
        <v>353</v>
      </c>
      <c r="C706" s="101" t="s">
        <v>1134</v>
      </c>
      <c r="D706" s="15" t="s">
        <v>403</v>
      </c>
      <c r="E706" s="9" t="s">
        <v>404</v>
      </c>
      <c r="F706" s="8" t="s">
        <v>2194</v>
      </c>
      <c r="G706" s="7" t="s">
        <v>2195</v>
      </c>
      <c r="H706" s="8" t="s">
        <v>2196</v>
      </c>
      <c r="I706" s="9" t="s">
        <v>3032</v>
      </c>
      <c r="J706" s="9" t="s">
        <v>3033</v>
      </c>
      <c r="K706" s="9" t="s">
        <v>3034</v>
      </c>
      <c r="L706" s="9" t="s">
        <v>3035</v>
      </c>
      <c r="M706" s="160">
        <v>900879034</v>
      </c>
      <c r="N706" s="8" t="s">
        <v>137</v>
      </c>
      <c r="O706" s="10">
        <v>44432</v>
      </c>
      <c r="P706" s="33" t="s">
        <v>2609</v>
      </c>
      <c r="Q706" s="10">
        <v>44435</v>
      </c>
      <c r="R706" s="10">
        <v>44799</v>
      </c>
      <c r="S706" s="11" t="s">
        <v>46</v>
      </c>
      <c r="T706" s="11" t="s">
        <v>46</v>
      </c>
      <c r="U706" s="78" t="s">
        <v>46</v>
      </c>
      <c r="V706" s="7">
        <v>0</v>
      </c>
      <c r="W706" s="33"/>
      <c r="X706" s="7" t="s">
        <v>46</v>
      </c>
      <c r="Y706" s="7" t="s">
        <v>46</v>
      </c>
      <c r="Z706" s="11">
        <v>44799</v>
      </c>
      <c r="AA706" s="16">
        <v>105100000</v>
      </c>
      <c r="AB706" s="17">
        <v>52550000</v>
      </c>
      <c r="AC706" s="18">
        <f t="shared" ref="AC706:AC769" si="11">+AA706+AB706</f>
        <v>157650000</v>
      </c>
      <c r="AD706" s="31" t="s">
        <v>48</v>
      </c>
      <c r="AE706" s="245" t="s">
        <v>98</v>
      </c>
      <c r="AF706" s="8" t="s">
        <v>3036</v>
      </c>
      <c r="AG706" s="12" t="s">
        <v>2780</v>
      </c>
      <c r="AH706" s="12" t="s">
        <v>1827</v>
      </c>
      <c r="AI706" s="30">
        <v>20235420001623</v>
      </c>
    </row>
    <row r="707" spans="1:35" ht="15.75" x14ac:dyDescent="0.3">
      <c r="A707" s="7">
        <v>2022</v>
      </c>
      <c r="B707" s="7">
        <v>353</v>
      </c>
      <c r="C707" s="101" t="s">
        <v>35</v>
      </c>
      <c r="D707" s="15" t="s">
        <v>91</v>
      </c>
      <c r="E707" s="9" t="s">
        <v>66</v>
      </c>
      <c r="F707" s="8" t="s">
        <v>38</v>
      </c>
      <c r="G707" s="7" t="s">
        <v>39</v>
      </c>
      <c r="H707" s="8" t="s">
        <v>54</v>
      </c>
      <c r="I707" s="9" t="s">
        <v>1115</v>
      </c>
      <c r="J707" s="9" t="s">
        <v>3037</v>
      </c>
      <c r="K707" s="9" t="s">
        <v>1117</v>
      </c>
      <c r="L707" s="9" t="s">
        <v>3038</v>
      </c>
      <c r="M707" s="7">
        <v>52489542</v>
      </c>
      <c r="N707" s="8" t="s">
        <v>144</v>
      </c>
      <c r="O707" s="10">
        <v>44595</v>
      </c>
      <c r="P707" s="101">
        <v>6</v>
      </c>
      <c r="Q707" s="10">
        <v>44595</v>
      </c>
      <c r="R707" s="10">
        <v>44775</v>
      </c>
      <c r="S707" s="11" t="s">
        <v>46</v>
      </c>
      <c r="T707" s="11" t="s">
        <v>46</v>
      </c>
      <c r="U707" s="78" t="s">
        <v>46</v>
      </c>
      <c r="V707" s="7" t="s">
        <v>46</v>
      </c>
      <c r="W707" s="101">
        <v>6</v>
      </c>
      <c r="X707" s="7" t="s">
        <v>46</v>
      </c>
      <c r="Y707" s="7" t="s">
        <v>46</v>
      </c>
      <c r="Z707" s="11">
        <v>44775</v>
      </c>
      <c r="AA707" s="16">
        <v>33000000</v>
      </c>
      <c r="AB707" s="17">
        <v>0</v>
      </c>
      <c r="AC707" s="18">
        <f t="shared" si="11"/>
        <v>33000000</v>
      </c>
      <c r="AD707" s="31" t="s">
        <v>48</v>
      </c>
      <c r="AE707" s="168" t="s">
        <v>98</v>
      </c>
      <c r="AF707" s="8" t="s">
        <v>1119</v>
      </c>
      <c r="AG707" s="12" t="s">
        <v>100</v>
      </c>
      <c r="AH707" s="12" t="s">
        <v>101</v>
      </c>
      <c r="AI707" s="30" t="s">
        <v>102</v>
      </c>
    </row>
    <row r="708" spans="1:35" ht="15.75" x14ac:dyDescent="0.3">
      <c r="A708" s="7">
        <v>2021</v>
      </c>
      <c r="B708" s="7">
        <v>354</v>
      </c>
      <c r="C708" s="101" t="s">
        <v>35</v>
      </c>
      <c r="D708" s="15" t="s">
        <v>410</v>
      </c>
      <c r="E708" s="9" t="s">
        <v>411</v>
      </c>
      <c r="F708" s="8" t="s">
        <v>38</v>
      </c>
      <c r="G708" s="7" t="s">
        <v>39</v>
      </c>
      <c r="H708" s="8" t="s">
        <v>40</v>
      </c>
      <c r="I708" s="9" t="s">
        <v>3039</v>
      </c>
      <c r="J708" s="9" t="s">
        <v>3040</v>
      </c>
      <c r="K708" s="9" t="s">
        <v>3040</v>
      </c>
      <c r="L708" s="9" t="s">
        <v>1733</v>
      </c>
      <c r="M708" s="160">
        <v>1099204694</v>
      </c>
      <c r="N708" s="8" t="s">
        <v>59</v>
      </c>
      <c r="O708" s="10">
        <v>44433</v>
      </c>
      <c r="P708" s="33" t="s">
        <v>3020</v>
      </c>
      <c r="Q708" s="10">
        <v>44439</v>
      </c>
      <c r="R708" s="10">
        <v>44560</v>
      </c>
      <c r="S708" s="11" t="s">
        <v>46</v>
      </c>
      <c r="T708" s="11" t="s">
        <v>46</v>
      </c>
      <c r="U708" s="78" t="s">
        <v>46</v>
      </c>
      <c r="V708" s="7" t="s">
        <v>46</v>
      </c>
      <c r="W708" s="33"/>
      <c r="X708" s="7" t="s">
        <v>46</v>
      </c>
      <c r="Y708" s="7" t="s">
        <v>46</v>
      </c>
      <c r="Z708" s="11">
        <v>44560</v>
      </c>
      <c r="AA708" s="16">
        <v>20000000</v>
      </c>
      <c r="AB708" s="17">
        <v>0</v>
      </c>
      <c r="AC708" s="18">
        <f t="shared" si="11"/>
        <v>20000000</v>
      </c>
      <c r="AD708" s="31" t="s">
        <v>48</v>
      </c>
      <c r="AE708" s="245" t="s">
        <v>98</v>
      </c>
      <c r="AF708" s="8" t="s">
        <v>3041</v>
      </c>
      <c r="AG708" s="12" t="s">
        <v>655</v>
      </c>
      <c r="AH708" s="12" t="s">
        <v>75</v>
      </c>
      <c r="AI708" s="30">
        <v>20215420007093</v>
      </c>
    </row>
    <row r="709" spans="1:35" ht="15.75" x14ac:dyDescent="0.3">
      <c r="A709" s="7">
        <v>2022</v>
      </c>
      <c r="B709" s="7">
        <v>354</v>
      </c>
      <c r="C709" s="101" t="s">
        <v>35</v>
      </c>
      <c r="D709" s="15" t="s">
        <v>91</v>
      </c>
      <c r="E709" s="9" t="s">
        <v>66</v>
      </c>
      <c r="F709" s="8" t="s">
        <v>38</v>
      </c>
      <c r="G709" s="7" t="s">
        <v>39</v>
      </c>
      <c r="H709" s="8" t="s">
        <v>54</v>
      </c>
      <c r="I709" s="9" t="s">
        <v>1115</v>
      </c>
      <c r="J709" s="9" t="s">
        <v>3042</v>
      </c>
      <c r="K709" s="9" t="s">
        <v>1117</v>
      </c>
      <c r="L709" s="9" t="s">
        <v>3043</v>
      </c>
      <c r="M709" s="7">
        <v>79468757</v>
      </c>
      <c r="N709" s="8" t="s">
        <v>144</v>
      </c>
      <c r="O709" s="10">
        <v>44595</v>
      </c>
      <c r="P709" s="101">
        <v>6</v>
      </c>
      <c r="Q709" s="10">
        <v>44596</v>
      </c>
      <c r="R709" s="10">
        <v>44776</v>
      </c>
      <c r="S709" s="11" t="s">
        <v>46</v>
      </c>
      <c r="T709" s="11" t="s">
        <v>46</v>
      </c>
      <c r="U709" s="78" t="s">
        <v>46</v>
      </c>
      <c r="V709" s="7" t="s">
        <v>46</v>
      </c>
      <c r="W709" s="101">
        <v>6</v>
      </c>
      <c r="X709" s="7" t="s">
        <v>46</v>
      </c>
      <c r="Y709" s="7" t="s">
        <v>46</v>
      </c>
      <c r="Z709" s="11">
        <v>44776</v>
      </c>
      <c r="AA709" s="16">
        <v>33000000</v>
      </c>
      <c r="AB709" s="17">
        <v>0</v>
      </c>
      <c r="AC709" s="18">
        <f t="shared" si="11"/>
        <v>33000000</v>
      </c>
      <c r="AD709" s="31" t="s">
        <v>48</v>
      </c>
      <c r="AE709" s="168" t="s">
        <v>98</v>
      </c>
      <c r="AF709" s="8" t="s">
        <v>1119</v>
      </c>
      <c r="AG709" s="12" t="s">
        <v>100</v>
      </c>
      <c r="AH709" s="12" t="s">
        <v>101</v>
      </c>
      <c r="AI709" s="30" t="s">
        <v>102</v>
      </c>
    </row>
    <row r="710" spans="1:35" ht="15.75" x14ac:dyDescent="0.3">
      <c r="A710" s="7">
        <v>2021</v>
      </c>
      <c r="B710" s="7">
        <v>355</v>
      </c>
      <c r="C710" s="101" t="s">
        <v>1134</v>
      </c>
      <c r="D710" s="15" t="s">
        <v>403</v>
      </c>
      <c r="E710" s="9" t="s">
        <v>404</v>
      </c>
      <c r="F710" s="8" t="s">
        <v>2194</v>
      </c>
      <c r="G710" s="7" t="s">
        <v>2195</v>
      </c>
      <c r="H710" s="8" t="s">
        <v>2196</v>
      </c>
      <c r="I710" s="9" t="s">
        <v>3044</v>
      </c>
      <c r="J710" s="9" t="s">
        <v>3045</v>
      </c>
      <c r="K710" s="9" t="s">
        <v>3034</v>
      </c>
      <c r="L710" s="9" t="s">
        <v>3046</v>
      </c>
      <c r="M710" s="160">
        <v>830029017</v>
      </c>
      <c r="N710" s="8" t="s">
        <v>137</v>
      </c>
      <c r="O710" s="10">
        <v>44433</v>
      </c>
      <c r="P710" s="33" t="s">
        <v>2609</v>
      </c>
      <c r="Q710" s="10">
        <v>44447</v>
      </c>
      <c r="R710" s="10">
        <v>44811</v>
      </c>
      <c r="S710" s="11" t="s">
        <v>46</v>
      </c>
      <c r="T710" s="11" t="s">
        <v>46</v>
      </c>
      <c r="U710" s="78" t="s">
        <v>46</v>
      </c>
      <c r="V710" s="7" t="s">
        <v>322</v>
      </c>
      <c r="W710" s="33"/>
      <c r="X710" s="7" t="s">
        <v>46</v>
      </c>
      <c r="Y710" s="7" t="s">
        <v>46</v>
      </c>
      <c r="Z710" s="11">
        <v>44872</v>
      </c>
      <c r="AA710" s="16">
        <v>21500000</v>
      </c>
      <c r="AB710" s="17">
        <v>0</v>
      </c>
      <c r="AC710" s="18">
        <f t="shared" si="11"/>
        <v>21500000</v>
      </c>
      <c r="AD710" s="31" t="s">
        <v>48</v>
      </c>
      <c r="AE710" s="245" t="s">
        <v>98</v>
      </c>
      <c r="AF710" s="8" t="s">
        <v>3036</v>
      </c>
      <c r="AG710" s="12" t="s">
        <v>2780</v>
      </c>
      <c r="AH710" s="12" t="s">
        <v>1827</v>
      </c>
      <c r="AI710" s="30">
        <v>20235420001623</v>
      </c>
    </row>
    <row r="711" spans="1:35" ht="15.75" x14ac:dyDescent="0.3">
      <c r="A711" s="7">
        <v>2022</v>
      </c>
      <c r="B711" s="7">
        <v>355</v>
      </c>
      <c r="C711" s="101" t="s">
        <v>35</v>
      </c>
      <c r="D711" s="15" t="s">
        <v>91</v>
      </c>
      <c r="E711" s="9" t="s">
        <v>66</v>
      </c>
      <c r="F711" s="8" t="s">
        <v>38</v>
      </c>
      <c r="G711" s="7" t="s">
        <v>39</v>
      </c>
      <c r="H711" s="8" t="s">
        <v>54</v>
      </c>
      <c r="I711" s="9" t="s">
        <v>529</v>
      </c>
      <c r="J711" s="9" t="s">
        <v>3047</v>
      </c>
      <c r="K711" s="9" t="s">
        <v>531</v>
      </c>
      <c r="L711" s="9" t="s">
        <v>3048</v>
      </c>
      <c r="M711" s="7">
        <v>1023894240</v>
      </c>
      <c r="N711" s="8" t="s">
        <v>445</v>
      </c>
      <c r="O711" s="10">
        <v>44595</v>
      </c>
      <c r="P711" s="101">
        <v>8</v>
      </c>
      <c r="Q711" s="10">
        <v>44600</v>
      </c>
      <c r="R711" s="10">
        <v>44841</v>
      </c>
      <c r="S711" s="11">
        <v>44662</v>
      </c>
      <c r="T711" s="11" t="s">
        <v>3049</v>
      </c>
      <c r="U711" s="78">
        <v>1110444585</v>
      </c>
      <c r="V711" s="7" t="s">
        <v>46</v>
      </c>
      <c r="W711" s="101">
        <v>8</v>
      </c>
      <c r="X711" s="7" t="s">
        <v>46</v>
      </c>
      <c r="Y711" s="7" t="s">
        <v>46</v>
      </c>
      <c r="Z711" s="11">
        <v>44841</v>
      </c>
      <c r="AA711" s="16">
        <v>29664000</v>
      </c>
      <c r="AB711" s="17">
        <v>0</v>
      </c>
      <c r="AC711" s="18">
        <f t="shared" si="11"/>
        <v>29664000</v>
      </c>
      <c r="AD711" s="31" t="s">
        <v>48</v>
      </c>
      <c r="AE711" s="168" t="s">
        <v>48</v>
      </c>
      <c r="AF711" s="8" t="s">
        <v>533</v>
      </c>
      <c r="AG711" s="12" t="s">
        <v>302</v>
      </c>
      <c r="AH711" s="12" t="s">
        <v>303</v>
      </c>
      <c r="AI711" s="30" t="s">
        <v>304</v>
      </c>
    </row>
    <row r="712" spans="1:35" ht="15.75" x14ac:dyDescent="0.3">
      <c r="A712" s="7">
        <v>2021</v>
      </c>
      <c r="B712" s="7">
        <v>356</v>
      </c>
      <c r="C712" s="101" t="s">
        <v>1134</v>
      </c>
      <c r="D712" s="15" t="s">
        <v>403</v>
      </c>
      <c r="E712" s="9" t="s">
        <v>404</v>
      </c>
      <c r="F712" s="8" t="s">
        <v>2194</v>
      </c>
      <c r="G712" s="7" t="s">
        <v>2195</v>
      </c>
      <c r="H712" s="8" t="s">
        <v>2196</v>
      </c>
      <c r="I712" s="9" t="s">
        <v>3050</v>
      </c>
      <c r="J712" s="9" t="s">
        <v>3051</v>
      </c>
      <c r="K712" s="9" t="s">
        <v>3034</v>
      </c>
      <c r="L712" s="9" t="s">
        <v>3052</v>
      </c>
      <c r="M712" s="160">
        <v>900007203</v>
      </c>
      <c r="N712" s="8" t="s">
        <v>137</v>
      </c>
      <c r="O712" s="10">
        <v>44434</v>
      </c>
      <c r="P712" s="33" t="s">
        <v>2609</v>
      </c>
      <c r="Q712" s="10">
        <v>44447</v>
      </c>
      <c r="R712" s="10">
        <v>44811</v>
      </c>
      <c r="S712" s="11" t="s">
        <v>46</v>
      </c>
      <c r="T712" s="11" t="s">
        <v>46</v>
      </c>
      <c r="U712" s="78" t="s">
        <v>46</v>
      </c>
      <c r="V712" s="7" t="s">
        <v>46</v>
      </c>
      <c r="W712" s="33"/>
      <c r="X712" s="7" t="s">
        <v>46</v>
      </c>
      <c r="Y712" s="7" t="s">
        <v>46</v>
      </c>
      <c r="Z712" s="11">
        <v>44811</v>
      </c>
      <c r="AA712" s="16">
        <v>21500000</v>
      </c>
      <c r="AB712" s="17">
        <v>0</v>
      </c>
      <c r="AC712" s="18">
        <f t="shared" si="11"/>
        <v>21500000</v>
      </c>
      <c r="AD712" s="31" t="s">
        <v>48</v>
      </c>
      <c r="AE712" s="245" t="s">
        <v>98</v>
      </c>
      <c r="AF712" s="8" t="s">
        <v>3036</v>
      </c>
      <c r="AG712" s="12" t="s">
        <v>2780</v>
      </c>
      <c r="AH712" s="12" t="s">
        <v>1827</v>
      </c>
      <c r="AI712" s="30">
        <v>20225420006183</v>
      </c>
    </row>
    <row r="713" spans="1:35" ht="15.75" x14ac:dyDescent="0.3">
      <c r="A713" s="7">
        <v>2022</v>
      </c>
      <c r="B713" s="7">
        <v>356</v>
      </c>
      <c r="C713" s="101" t="s">
        <v>35</v>
      </c>
      <c r="D713" s="15" t="s">
        <v>91</v>
      </c>
      <c r="E713" s="9" t="s">
        <v>66</v>
      </c>
      <c r="F713" s="8" t="s">
        <v>38</v>
      </c>
      <c r="G713" s="7" t="s">
        <v>39</v>
      </c>
      <c r="H713" s="8" t="s">
        <v>54</v>
      </c>
      <c r="I713" s="9" t="s">
        <v>1115</v>
      </c>
      <c r="J713" s="9" t="s">
        <v>3053</v>
      </c>
      <c r="K713" s="9" t="s">
        <v>1117</v>
      </c>
      <c r="L713" s="9" t="s">
        <v>3054</v>
      </c>
      <c r="M713" s="7">
        <v>1026291089</v>
      </c>
      <c r="N713" s="8" t="s">
        <v>445</v>
      </c>
      <c r="O713" s="10">
        <v>44600</v>
      </c>
      <c r="P713" s="101">
        <v>8</v>
      </c>
      <c r="Q713" s="10">
        <v>44616</v>
      </c>
      <c r="R713" s="10">
        <v>44857</v>
      </c>
      <c r="S713" s="11">
        <v>44748</v>
      </c>
      <c r="T713" s="11" t="s">
        <v>3055</v>
      </c>
      <c r="U713" s="78">
        <v>1105685105</v>
      </c>
      <c r="V713" s="7" t="s">
        <v>3056</v>
      </c>
      <c r="W713" s="101" t="s">
        <v>374</v>
      </c>
      <c r="X713" s="7"/>
      <c r="Y713" s="7"/>
      <c r="Z713" s="11">
        <v>44956</v>
      </c>
      <c r="AA713" s="16">
        <v>44000000</v>
      </c>
      <c r="AB713" s="17">
        <f>12283333+5500000</f>
        <v>17783333</v>
      </c>
      <c r="AC713" s="18">
        <f t="shared" si="11"/>
        <v>61783333</v>
      </c>
      <c r="AD713" s="31" t="s">
        <v>48</v>
      </c>
      <c r="AE713" s="168" t="s">
        <v>98</v>
      </c>
      <c r="AF713" s="8" t="s">
        <v>1119</v>
      </c>
      <c r="AG713" s="12" t="s">
        <v>100</v>
      </c>
      <c r="AH713" s="12" t="s">
        <v>101</v>
      </c>
      <c r="AI713" s="30" t="s">
        <v>102</v>
      </c>
    </row>
    <row r="714" spans="1:35" ht="15.75" x14ac:dyDescent="0.3">
      <c r="A714" s="7">
        <v>2021</v>
      </c>
      <c r="B714" s="7">
        <v>357</v>
      </c>
      <c r="C714" s="101" t="s">
        <v>35</v>
      </c>
      <c r="D714" s="15" t="s">
        <v>65</v>
      </c>
      <c r="E714" s="9" t="s">
        <v>66</v>
      </c>
      <c r="F714" s="8" t="s">
        <v>38</v>
      </c>
      <c r="G714" s="7" t="s">
        <v>39</v>
      </c>
      <c r="H714" s="8" t="s">
        <v>40</v>
      </c>
      <c r="I714" s="9" t="s">
        <v>1273</v>
      </c>
      <c r="J714" s="9" t="s">
        <v>3057</v>
      </c>
      <c r="K714" s="9" t="s">
        <v>3057</v>
      </c>
      <c r="L714" s="9" t="s">
        <v>3058</v>
      </c>
      <c r="M714" s="160">
        <v>1026297651</v>
      </c>
      <c r="N714" s="8" t="s">
        <v>165</v>
      </c>
      <c r="O714" s="10">
        <v>44439</v>
      </c>
      <c r="P714" s="33" t="s">
        <v>3020</v>
      </c>
      <c r="Q714" s="10">
        <v>44445</v>
      </c>
      <c r="R714" s="10">
        <v>44566</v>
      </c>
      <c r="S714" s="11" t="s">
        <v>46</v>
      </c>
      <c r="T714" s="11" t="s">
        <v>46</v>
      </c>
      <c r="U714" s="78" t="s">
        <v>46</v>
      </c>
      <c r="V714" s="7" t="s">
        <v>46</v>
      </c>
      <c r="W714" s="33"/>
      <c r="X714" s="7" t="s">
        <v>46</v>
      </c>
      <c r="Y714" s="7" t="s">
        <v>46</v>
      </c>
      <c r="Z714" s="11">
        <v>44566</v>
      </c>
      <c r="AA714" s="16">
        <v>22000000</v>
      </c>
      <c r="AB714" s="17">
        <v>0</v>
      </c>
      <c r="AC714" s="18">
        <f t="shared" si="11"/>
        <v>22000000</v>
      </c>
      <c r="AD714" s="31" t="s">
        <v>48</v>
      </c>
      <c r="AE714" s="245" t="s">
        <v>98</v>
      </c>
      <c r="AF714" s="8" t="s">
        <v>3059</v>
      </c>
      <c r="AG714" s="12" t="s">
        <v>803</v>
      </c>
      <c r="AH714" s="12" t="s">
        <v>1289</v>
      </c>
      <c r="AI714" s="30">
        <v>20215420007703</v>
      </c>
    </row>
    <row r="715" spans="1:35" ht="28.5" x14ac:dyDescent="0.3">
      <c r="A715" s="7">
        <v>2022</v>
      </c>
      <c r="B715" s="7">
        <v>357</v>
      </c>
      <c r="C715" s="101" t="s">
        <v>35</v>
      </c>
      <c r="D715" s="15" t="s">
        <v>2145</v>
      </c>
      <c r="E715" s="9" t="s">
        <v>404</v>
      </c>
      <c r="F715" s="8" t="s">
        <v>38</v>
      </c>
      <c r="G715" s="7" t="s">
        <v>39</v>
      </c>
      <c r="H715" s="8" t="s">
        <v>54</v>
      </c>
      <c r="I715" s="9" t="s">
        <v>2380</v>
      </c>
      <c r="J715" s="9" t="s">
        <v>3060</v>
      </c>
      <c r="K715" s="9" t="s">
        <v>2382</v>
      </c>
      <c r="L715" s="9" t="s">
        <v>3061</v>
      </c>
      <c r="M715" s="7">
        <v>1024590623</v>
      </c>
      <c r="N715" s="8" t="s">
        <v>445</v>
      </c>
      <c r="O715" s="10">
        <v>44595</v>
      </c>
      <c r="P715" s="101">
        <v>6</v>
      </c>
      <c r="Q715" s="10">
        <v>44600</v>
      </c>
      <c r="R715" s="10">
        <v>44780</v>
      </c>
      <c r="S715" s="11" t="s">
        <v>46</v>
      </c>
      <c r="T715" s="11" t="s">
        <v>46</v>
      </c>
      <c r="U715" s="78" t="s">
        <v>46</v>
      </c>
      <c r="V715" s="7" t="s">
        <v>46</v>
      </c>
      <c r="W715" s="101">
        <v>6</v>
      </c>
      <c r="X715" s="7" t="s">
        <v>46</v>
      </c>
      <c r="Y715" s="7" t="s">
        <v>46</v>
      </c>
      <c r="Z715" s="11">
        <v>44780</v>
      </c>
      <c r="AA715" s="16">
        <v>27948000</v>
      </c>
      <c r="AB715" s="17">
        <v>0</v>
      </c>
      <c r="AC715" s="18">
        <f t="shared" si="11"/>
        <v>27948000</v>
      </c>
      <c r="AD715" s="31" t="s">
        <v>48</v>
      </c>
      <c r="AE715" s="168" t="s">
        <v>98</v>
      </c>
      <c r="AF715" s="8" t="s">
        <v>2384</v>
      </c>
      <c r="AG715" s="12" t="s">
        <v>390</v>
      </c>
      <c r="AH715" s="12" t="s">
        <v>401</v>
      </c>
      <c r="AI715" s="30" t="s">
        <v>402</v>
      </c>
    </row>
    <row r="716" spans="1:35" ht="15.75" x14ac:dyDescent="0.3">
      <c r="A716" s="7">
        <v>2021</v>
      </c>
      <c r="B716" s="7">
        <v>358</v>
      </c>
      <c r="C716" s="101" t="s">
        <v>35</v>
      </c>
      <c r="D716" s="15" t="s">
        <v>65</v>
      </c>
      <c r="E716" s="9" t="s">
        <v>66</v>
      </c>
      <c r="F716" s="8" t="s">
        <v>38</v>
      </c>
      <c r="G716" s="7" t="s">
        <v>39</v>
      </c>
      <c r="H716" s="8" t="s">
        <v>40</v>
      </c>
      <c r="I716" s="9" t="s">
        <v>2935</v>
      </c>
      <c r="J716" s="9" t="s">
        <v>3062</v>
      </c>
      <c r="K716" s="9" t="s">
        <v>3062</v>
      </c>
      <c r="L716" s="9" t="s">
        <v>1301</v>
      </c>
      <c r="M716" s="160" t="s">
        <v>3063</v>
      </c>
      <c r="N716" s="8" t="s">
        <v>165</v>
      </c>
      <c r="O716" s="10">
        <v>44447</v>
      </c>
      <c r="P716" s="33" t="s">
        <v>3064</v>
      </c>
      <c r="Q716" s="10">
        <v>44453</v>
      </c>
      <c r="R716" s="10">
        <v>44563</v>
      </c>
      <c r="S716" s="11" t="s">
        <v>46</v>
      </c>
      <c r="T716" s="11" t="s">
        <v>46</v>
      </c>
      <c r="U716" s="78" t="s">
        <v>46</v>
      </c>
      <c r="V716" s="7" t="s">
        <v>46</v>
      </c>
      <c r="W716" s="33"/>
      <c r="X716" s="7" t="s">
        <v>46</v>
      </c>
      <c r="Y716" s="7" t="s">
        <v>46</v>
      </c>
      <c r="Z716" s="11">
        <v>44563</v>
      </c>
      <c r="AA716" s="16">
        <v>6600000</v>
      </c>
      <c r="AB716" s="17">
        <v>0</v>
      </c>
      <c r="AC716" s="18">
        <f t="shared" si="11"/>
        <v>6600000</v>
      </c>
      <c r="AD716" s="31" t="s">
        <v>48</v>
      </c>
      <c r="AE716" s="245" t="s">
        <v>98</v>
      </c>
      <c r="AF716" s="8" t="s">
        <v>3065</v>
      </c>
      <c r="AG716" s="12" t="s">
        <v>286</v>
      </c>
      <c r="AH716" s="12" t="s">
        <v>515</v>
      </c>
      <c r="AI716" s="30">
        <v>20215420007753</v>
      </c>
    </row>
    <row r="717" spans="1:35" ht="15.75" x14ac:dyDescent="0.3">
      <c r="A717" s="7">
        <v>2022</v>
      </c>
      <c r="B717" s="7">
        <v>358</v>
      </c>
      <c r="C717" s="101" t="s">
        <v>35</v>
      </c>
      <c r="D717" s="15" t="s">
        <v>358</v>
      </c>
      <c r="E717" s="9" t="s">
        <v>359</v>
      </c>
      <c r="F717" s="8" t="s">
        <v>38</v>
      </c>
      <c r="G717" s="7" t="s">
        <v>39</v>
      </c>
      <c r="H717" s="8" t="s">
        <v>54</v>
      </c>
      <c r="I717" s="9" t="s">
        <v>900</v>
      </c>
      <c r="J717" s="9" t="s">
        <v>3066</v>
      </c>
      <c r="K717" s="9" t="s">
        <v>902</v>
      </c>
      <c r="L717" s="9" t="s">
        <v>3067</v>
      </c>
      <c r="M717" s="7">
        <v>80069129</v>
      </c>
      <c r="N717" s="8" t="s">
        <v>445</v>
      </c>
      <c r="O717" s="10">
        <v>44595</v>
      </c>
      <c r="P717" s="101">
        <v>6</v>
      </c>
      <c r="Q717" s="10">
        <v>44600</v>
      </c>
      <c r="R717" s="10">
        <v>44782</v>
      </c>
      <c r="S717" s="11">
        <v>44655</v>
      </c>
      <c r="T717" s="11" t="s">
        <v>3068</v>
      </c>
      <c r="U717" s="78">
        <v>1023867015</v>
      </c>
      <c r="V717" s="7" t="s">
        <v>46</v>
      </c>
      <c r="W717" s="101">
        <v>6</v>
      </c>
      <c r="X717" s="7" t="s">
        <v>46</v>
      </c>
      <c r="Y717" s="7" t="s">
        <v>46</v>
      </c>
      <c r="Z717" s="11">
        <v>44782</v>
      </c>
      <c r="AA717" s="16">
        <v>14400000</v>
      </c>
      <c r="AB717" s="17">
        <v>0</v>
      </c>
      <c r="AC717" s="18">
        <f t="shared" si="11"/>
        <v>14400000</v>
      </c>
      <c r="AD717" s="31" t="s">
        <v>48</v>
      </c>
      <c r="AE717" s="168" t="s">
        <v>98</v>
      </c>
      <c r="AF717" s="8" t="s">
        <v>1410</v>
      </c>
      <c r="AG717" s="12" t="s">
        <v>906</v>
      </c>
      <c r="AH717" s="12" t="s">
        <v>366</v>
      </c>
      <c r="AI717" s="30" t="s">
        <v>367</v>
      </c>
    </row>
    <row r="718" spans="1:35" ht="15.75" x14ac:dyDescent="0.3">
      <c r="A718" s="7">
        <v>2021</v>
      </c>
      <c r="B718" s="7">
        <v>359</v>
      </c>
      <c r="C718" s="101" t="s">
        <v>1134</v>
      </c>
      <c r="D718" s="15" t="s">
        <v>65</v>
      </c>
      <c r="E718" s="9" t="s">
        <v>66</v>
      </c>
      <c r="F718" s="8" t="s">
        <v>3069</v>
      </c>
      <c r="G718" s="7" t="s">
        <v>3070</v>
      </c>
      <c r="H718" s="8" t="s">
        <v>2765</v>
      </c>
      <c r="I718" s="9" t="s">
        <v>3071</v>
      </c>
      <c r="J718" s="9" t="s">
        <v>3072</v>
      </c>
      <c r="K718" s="9" t="s">
        <v>3073</v>
      </c>
      <c r="L718" s="9" t="s">
        <v>3074</v>
      </c>
      <c r="M718" s="160">
        <v>860526809</v>
      </c>
      <c r="N718" s="8" t="s">
        <v>165</v>
      </c>
      <c r="O718" s="10">
        <v>44446</v>
      </c>
      <c r="P718" s="33" t="s">
        <v>322</v>
      </c>
      <c r="Q718" s="10">
        <v>44452</v>
      </c>
      <c r="R718" s="10">
        <v>44512</v>
      </c>
      <c r="S718" s="11" t="s">
        <v>46</v>
      </c>
      <c r="T718" s="11" t="s">
        <v>46</v>
      </c>
      <c r="U718" s="78" t="s">
        <v>46</v>
      </c>
      <c r="V718" s="7" t="s">
        <v>46</v>
      </c>
      <c r="W718" s="33"/>
      <c r="X718" s="7" t="s">
        <v>46</v>
      </c>
      <c r="Y718" s="7" t="s">
        <v>46</v>
      </c>
      <c r="Z718" s="11">
        <v>44512</v>
      </c>
      <c r="AA718" s="16">
        <v>5481500</v>
      </c>
      <c r="AB718" s="17">
        <v>0</v>
      </c>
      <c r="AC718" s="18">
        <f t="shared" si="11"/>
        <v>5481500</v>
      </c>
      <c r="AD718" s="31" t="s">
        <v>48</v>
      </c>
      <c r="AE718" s="245" t="s">
        <v>98</v>
      </c>
      <c r="AF718" s="8" t="s">
        <v>3075</v>
      </c>
      <c r="AG718" s="12" t="s">
        <v>601</v>
      </c>
      <c r="AH718" s="12" t="s">
        <v>3076</v>
      </c>
      <c r="AI718" s="30">
        <v>20215420007923</v>
      </c>
    </row>
    <row r="719" spans="1:35" ht="15.75" x14ac:dyDescent="0.3">
      <c r="A719" s="7">
        <v>2022</v>
      </c>
      <c r="B719" s="7">
        <v>359</v>
      </c>
      <c r="C719" s="101" t="s">
        <v>35</v>
      </c>
      <c r="D719" s="15" t="s">
        <v>91</v>
      </c>
      <c r="E719" s="9" t="s">
        <v>66</v>
      </c>
      <c r="F719" s="8" t="s">
        <v>38</v>
      </c>
      <c r="G719" s="7" t="s">
        <v>39</v>
      </c>
      <c r="H719" s="8" t="s">
        <v>54</v>
      </c>
      <c r="I719" s="9" t="s">
        <v>1306</v>
      </c>
      <c r="J719" s="9" t="s">
        <v>3077</v>
      </c>
      <c r="K719" s="9" t="s">
        <v>1308</v>
      </c>
      <c r="L719" s="9" t="s">
        <v>3078</v>
      </c>
      <c r="M719" s="7">
        <v>52861778</v>
      </c>
      <c r="N719" s="8" t="s">
        <v>445</v>
      </c>
      <c r="O719" s="10">
        <v>44595</v>
      </c>
      <c r="P719" s="101">
        <v>8</v>
      </c>
      <c r="Q719" s="10">
        <v>44599</v>
      </c>
      <c r="R719" s="10">
        <v>44840</v>
      </c>
      <c r="S719" s="11" t="s">
        <v>46</v>
      </c>
      <c r="T719" s="11" t="s">
        <v>46</v>
      </c>
      <c r="U719" s="78" t="s">
        <v>46</v>
      </c>
      <c r="V719" s="7" t="s">
        <v>387</v>
      </c>
      <c r="W719" s="101" t="s">
        <v>388</v>
      </c>
      <c r="X719" s="7"/>
      <c r="Y719" s="7"/>
      <c r="Z719" s="11">
        <v>44925</v>
      </c>
      <c r="AA719" s="16">
        <v>20000000</v>
      </c>
      <c r="AB719" s="17">
        <v>7000000</v>
      </c>
      <c r="AC719" s="18">
        <f t="shared" si="11"/>
        <v>27000000</v>
      </c>
      <c r="AD719" s="31" t="s">
        <v>48</v>
      </c>
      <c r="AE719" s="168" t="s">
        <v>98</v>
      </c>
      <c r="AF719" s="8" t="s">
        <v>1310</v>
      </c>
      <c r="AG719" s="12" t="s">
        <v>564</v>
      </c>
      <c r="AH719" s="12" t="s">
        <v>580</v>
      </c>
      <c r="AI719" s="30" t="s">
        <v>581</v>
      </c>
    </row>
    <row r="720" spans="1:35" ht="15.75" x14ac:dyDescent="0.3">
      <c r="A720" s="7">
        <v>2021</v>
      </c>
      <c r="B720" s="7">
        <v>360</v>
      </c>
      <c r="C720" s="101" t="s">
        <v>35</v>
      </c>
      <c r="D720" s="15" t="s">
        <v>65</v>
      </c>
      <c r="E720" s="9" t="s">
        <v>66</v>
      </c>
      <c r="F720" s="8" t="s">
        <v>38</v>
      </c>
      <c r="G720" s="7" t="s">
        <v>39</v>
      </c>
      <c r="H720" s="8" t="s">
        <v>40</v>
      </c>
      <c r="I720" s="9" t="s">
        <v>3079</v>
      </c>
      <c r="J720" s="9" t="s">
        <v>3080</v>
      </c>
      <c r="K720" s="9" t="s">
        <v>3080</v>
      </c>
      <c r="L720" s="9" t="s">
        <v>3081</v>
      </c>
      <c r="M720" s="160">
        <v>79951051</v>
      </c>
      <c r="N720" s="8" t="s">
        <v>137</v>
      </c>
      <c r="O720" s="10">
        <v>44446</v>
      </c>
      <c r="P720" s="33" t="s">
        <v>3082</v>
      </c>
      <c r="Q720" s="10">
        <v>44447</v>
      </c>
      <c r="R720" s="10">
        <v>44561</v>
      </c>
      <c r="S720" s="11" t="s">
        <v>46</v>
      </c>
      <c r="T720" s="11" t="s">
        <v>46</v>
      </c>
      <c r="U720" s="78" t="s">
        <v>46</v>
      </c>
      <c r="V720" s="7" t="s">
        <v>46</v>
      </c>
      <c r="W720" s="33"/>
      <c r="X720" s="7" t="s">
        <v>46</v>
      </c>
      <c r="Y720" s="7" t="s">
        <v>46</v>
      </c>
      <c r="Z720" s="11">
        <v>44561</v>
      </c>
      <c r="AA720" s="16">
        <v>8286667</v>
      </c>
      <c r="AB720" s="17">
        <v>0</v>
      </c>
      <c r="AC720" s="18">
        <f t="shared" si="11"/>
        <v>8286667</v>
      </c>
      <c r="AD720" s="31" t="s">
        <v>48</v>
      </c>
      <c r="AE720" s="245" t="s">
        <v>98</v>
      </c>
      <c r="AF720" s="8" t="s">
        <v>3083</v>
      </c>
      <c r="AG720" s="12" t="s">
        <v>286</v>
      </c>
      <c r="AH720" s="12" t="s">
        <v>515</v>
      </c>
      <c r="AI720" s="30">
        <v>20215420007753</v>
      </c>
    </row>
    <row r="721" spans="1:35" ht="15.75" x14ac:dyDescent="0.3">
      <c r="A721" s="7">
        <v>2022</v>
      </c>
      <c r="B721" s="7">
        <v>360</v>
      </c>
      <c r="C721" s="101" t="s">
        <v>35</v>
      </c>
      <c r="D721" s="15" t="s">
        <v>278</v>
      </c>
      <c r="E721" s="9" t="s">
        <v>279</v>
      </c>
      <c r="F721" s="8" t="s">
        <v>38</v>
      </c>
      <c r="G721" s="7" t="s">
        <v>39</v>
      </c>
      <c r="H721" s="8" t="s">
        <v>54</v>
      </c>
      <c r="I721" s="9" t="s">
        <v>2949</v>
      </c>
      <c r="J721" s="9" t="s">
        <v>3084</v>
      </c>
      <c r="K721" s="9" t="s">
        <v>2951</v>
      </c>
      <c r="L721" s="9" t="s">
        <v>630</v>
      </c>
      <c r="M721" s="7">
        <v>52201579</v>
      </c>
      <c r="N721" s="8" t="s">
        <v>445</v>
      </c>
      <c r="O721" s="10">
        <v>44595</v>
      </c>
      <c r="P721" s="101">
        <v>6</v>
      </c>
      <c r="Q721" s="10">
        <v>44623</v>
      </c>
      <c r="R721" s="10">
        <v>44806</v>
      </c>
      <c r="S721" s="11">
        <v>44659</v>
      </c>
      <c r="T721" s="11" t="s">
        <v>3085</v>
      </c>
      <c r="U721" s="78">
        <v>22808650</v>
      </c>
      <c r="V721" s="7" t="s">
        <v>46</v>
      </c>
      <c r="W721" s="101">
        <v>6</v>
      </c>
      <c r="X721" s="7" t="s">
        <v>46</v>
      </c>
      <c r="Y721" s="7" t="s">
        <v>46</v>
      </c>
      <c r="Z721" s="11">
        <v>44806</v>
      </c>
      <c r="AA721" s="16">
        <v>23400000</v>
      </c>
      <c r="AB721" s="17">
        <v>0</v>
      </c>
      <c r="AC721" s="18">
        <f t="shared" si="11"/>
        <v>23400000</v>
      </c>
      <c r="AD721" s="31" t="s">
        <v>48</v>
      </c>
      <c r="AE721" s="168" t="s">
        <v>98</v>
      </c>
      <c r="AF721" s="8" t="s">
        <v>2953</v>
      </c>
      <c r="AG721" s="12" t="s">
        <v>286</v>
      </c>
      <c r="AH721" s="12" t="s">
        <v>287</v>
      </c>
      <c r="AI721" s="30" t="s">
        <v>288</v>
      </c>
    </row>
    <row r="722" spans="1:35" ht="15.75" x14ac:dyDescent="0.3">
      <c r="A722" s="7">
        <v>2021</v>
      </c>
      <c r="B722" s="7">
        <v>361</v>
      </c>
      <c r="C722" s="101" t="s">
        <v>1134</v>
      </c>
      <c r="D722" s="15" t="s">
        <v>1164</v>
      </c>
      <c r="E722" s="9" t="s">
        <v>1165</v>
      </c>
      <c r="F722" s="8" t="s">
        <v>3086</v>
      </c>
      <c r="G722" s="7" t="s">
        <v>39</v>
      </c>
      <c r="H722" s="8" t="s">
        <v>2765</v>
      </c>
      <c r="I722" s="9" t="s">
        <v>3087</v>
      </c>
      <c r="J722" s="9" t="s">
        <v>3088</v>
      </c>
      <c r="K722" s="9" t="s">
        <v>3089</v>
      </c>
      <c r="L722" s="9" t="s">
        <v>3090</v>
      </c>
      <c r="M722" s="160">
        <v>901453758</v>
      </c>
      <c r="N722" s="8" t="s">
        <v>165</v>
      </c>
      <c r="O722" s="10">
        <v>44447</v>
      </c>
      <c r="P722" s="33" t="s">
        <v>1205</v>
      </c>
      <c r="Q722" s="10">
        <v>44449</v>
      </c>
      <c r="R722" s="10">
        <v>44539</v>
      </c>
      <c r="S722" s="11" t="s">
        <v>46</v>
      </c>
      <c r="T722" s="11" t="s">
        <v>46</v>
      </c>
      <c r="U722" s="78" t="s">
        <v>46</v>
      </c>
      <c r="V722" s="7" t="s">
        <v>46</v>
      </c>
      <c r="W722" s="33"/>
      <c r="X722" s="7" t="s">
        <v>46</v>
      </c>
      <c r="Y722" s="7" t="s">
        <v>46</v>
      </c>
      <c r="Z722" s="11">
        <v>44539</v>
      </c>
      <c r="AA722" s="16">
        <v>25438728</v>
      </c>
      <c r="AB722" s="17">
        <v>0</v>
      </c>
      <c r="AC722" s="18">
        <f t="shared" si="11"/>
        <v>25438728</v>
      </c>
      <c r="AD722" s="31" t="s">
        <v>48</v>
      </c>
      <c r="AE722" s="245" t="s">
        <v>98</v>
      </c>
      <c r="AF722" s="8" t="s">
        <v>3083</v>
      </c>
      <c r="AG722" s="12" t="s">
        <v>655</v>
      </c>
      <c r="AH722" s="12" t="s">
        <v>832</v>
      </c>
      <c r="AI722" s="30">
        <v>20215420008123</v>
      </c>
    </row>
    <row r="723" spans="1:35" ht="15.75" x14ac:dyDescent="0.3">
      <c r="A723" s="7">
        <v>2022</v>
      </c>
      <c r="B723" s="7">
        <v>361</v>
      </c>
      <c r="C723" s="101" t="s">
        <v>1134</v>
      </c>
      <c r="D723" s="15" t="s">
        <v>886</v>
      </c>
      <c r="E723" s="9" t="s">
        <v>887</v>
      </c>
      <c r="F723" s="8" t="s">
        <v>3091</v>
      </c>
      <c r="G723" s="7" t="s">
        <v>39</v>
      </c>
      <c r="H723" s="8" t="s">
        <v>2765</v>
      </c>
      <c r="I723" s="9" t="s">
        <v>3092</v>
      </c>
      <c r="J723" s="9" t="s">
        <v>3093</v>
      </c>
      <c r="K723" s="9" t="s">
        <v>3094</v>
      </c>
      <c r="L723" s="9" t="s">
        <v>3095</v>
      </c>
      <c r="M723" s="7">
        <v>1122136094</v>
      </c>
      <c r="N723" s="8" t="s">
        <v>270</v>
      </c>
      <c r="O723" s="10">
        <v>44645</v>
      </c>
      <c r="P723" s="101" t="s">
        <v>3096</v>
      </c>
      <c r="Q723" s="10">
        <v>44645</v>
      </c>
      <c r="R723" s="10">
        <v>44651</v>
      </c>
      <c r="S723" s="11" t="s">
        <v>46</v>
      </c>
      <c r="T723" s="11" t="s">
        <v>46</v>
      </c>
      <c r="U723" s="78" t="s">
        <v>46</v>
      </c>
      <c r="V723" s="7" t="s">
        <v>46</v>
      </c>
      <c r="W723" s="101" t="s">
        <v>3096</v>
      </c>
      <c r="X723" s="7" t="s">
        <v>46</v>
      </c>
      <c r="Y723" s="7" t="s">
        <v>46</v>
      </c>
      <c r="Z723" s="11">
        <v>44651</v>
      </c>
      <c r="AA723" s="16">
        <v>21375000</v>
      </c>
      <c r="AB723" s="17">
        <v>0</v>
      </c>
      <c r="AC723" s="18">
        <f t="shared" si="11"/>
        <v>21375000</v>
      </c>
      <c r="AD723" s="31" t="s">
        <v>48</v>
      </c>
      <c r="AE723" s="168" t="s">
        <v>98</v>
      </c>
      <c r="AF723" s="8" t="s">
        <v>3097</v>
      </c>
      <c r="AG723" s="12" t="s">
        <v>893</v>
      </c>
      <c r="AH723" s="12" t="s">
        <v>894</v>
      </c>
      <c r="AI723" s="30" t="s">
        <v>3098</v>
      </c>
    </row>
    <row r="724" spans="1:35" ht="15.75" x14ac:dyDescent="0.3">
      <c r="A724" s="7">
        <v>2021</v>
      </c>
      <c r="B724" s="7">
        <v>362</v>
      </c>
      <c r="C724" s="101" t="s">
        <v>35</v>
      </c>
      <c r="D724" s="15" t="s">
        <v>65</v>
      </c>
      <c r="E724" s="9" t="s">
        <v>66</v>
      </c>
      <c r="F724" s="8" t="s">
        <v>38</v>
      </c>
      <c r="G724" s="7" t="s">
        <v>39</v>
      </c>
      <c r="H724" s="8" t="s">
        <v>40</v>
      </c>
      <c r="I724" s="9" t="s">
        <v>1273</v>
      </c>
      <c r="J724" s="9" t="s">
        <v>3099</v>
      </c>
      <c r="K724" s="9" t="s">
        <v>3099</v>
      </c>
      <c r="L724" s="9" t="s">
        <v>1294</v>
      </c>
      <c r="M724" s="160">
        <v>1090425332</v>
      </c>
      <c r="N724" s="8" t="s">
        <v>137</v>
      </c>
      <c r="O724" s="10">
        <v>44449</v>
      </c>
      <c r="P724" s="33" t="s">
        <v>3100</v>
      </c>
      <c r="Q724" s="10">
        <v>44452</v>
      </c>
      <c r="R724" s="10">
        <v>44561</v>
      </c>
      <c r="S724" s="11" t="s">
        <v>46</v>
      </c>
      <c r="T724" s="11" t="s">
        <v>46</v>
      </c>
      <c r="U724" s="78" t="s">
        <v>46</v>
      </c>
      <c r="V724" s="7" t="s">
        <v>46</v>
      </c>
      <c r="W724" s="33"/>
      <c r="X724" s="7" t="s">
        <v>46</v>
      </c>
      <c r="Y724" s="7" t="s">
        <v>46</v>
      </c>
      <c r="Z724" s="11">
        <v>44561</v>
      </c>
      <c r="AA724" s="16">
        <v>19800000</v>
      </c>
      <c r="AB724" s="17">
        <v>0</v>
      </c>
      <c r="AC724" s="18">
        <f t="shared" si="11"/>
        <v>19800000</v>
      </c>
      <c r="AD724" s="31" t="s">
        <v>48</v>
      </c>
      <c r="AE724" s="245" t="s">
        <v>98</v>
      </c>
      <c r="AF724" s="8" t="s">
        <v>3101</v>
      </c>
      <c r="AG724" s="12" t="s">
        <v>803</v>
      </c>
      <c r="AH724" s="12" t="s">
        <v>1283</v>
      </c>
      <c r="AI724" s="30">
        <v>20215420007753</v>
      </c>
    </row>
    <row r="725" spans="1:35" ht="42.75" x14ac:dyDescent="0.3">
      <c r="A725" s="7">
        <v>2022</v>
      </c>
      <c r="B725" s="7">
        <v>362</v>
      </c>
      <c r="C725" s="101" t="s">
        <v>1134</v>
      </c>
      <c r="D725" s="15" t="s">
        <v>3102</v>
      </c>
      <c r="E725" s="9" t="s">
        <v>3103</v>
      </c>
      <c r="F725" s="8" t="s">
        <v>3104</v>
      </c>
      <c r="G725" s="7" t="s">
        <v>3105</v>
      </c>
      <c r="H725" s="8" t="s">
        <v>2765</v>
      </c>
      <c r="I725" s="9" t="s">
        <v>3106</v>
      </c>
      <c r="J725" s="9" t="s">
        <v>3107</v>
      </c>
      <c r="K725" s="9" t="s">
        <v>3108</v>
      </c>
      <c r="L725" s="9" t="s">
        <v>3109</v>
      </c>
      <c r="M725" s="7">
        <v>860524654</v>
      </c>
      <c r="N725" s="8" t="s">
        <v>192</v>
      </c>
      <c r="O725" s="10">
        <v>44652</v>
      </c>
      <c r="P725" s="101">
        <v>12</v>
      </c>
      <c r="Q725" s="10">
        <v>44657</v>
      </c>
      <c r="R725" s="10">
        <v>45021</v>
      </c>
      <c r="S725" s="11" t="s">
        <v>46</v>
      </c>
      <c r="T725" s="11" t="s">
        <v>46</v>
      </c>
      <c r="U725" s="78" t="s">
        <v>46</v>
      </c>
      <c r="V725" s="7" t="s">
        <v>46</v>
      </c>
      <c r="W725" s="101">
        <v>12</v>
      </c>
      <c r="X725" s="11" t="s">
        <v>46</v>
      </c>
      <c r="Y725" s="11" t="s">
        <v>46</v>
      </c>
      <c r="Z725" s="11">
        <v>45219</v>
      </c>
      <c r="AA725" s="16">
        <v>13925090</v>
      </c>
      <c r="AB725" s="17">
        <v>0</v>
      </c>
      <c r="AC725" s="18">
        <f t="shared" si="11"/>
        <v>13925090</v>
      </c>
      <c r="AD725" s="166" t="s">
        <v>48</v>
      </c>
      <c r="AE725" s="168" t="s">
        <v>98</v>
      </c>
      <c r="AF725" s="8" t="s">
        <v>3110</v>
      </c>
      <c r="AG725" s="12" t="s">
        <v>277</v>
      </c>
      <c r="AH725" s="12" t="s">
        <v>1146</v>
      </c>
      <c r="AI725" s="30" t="s">
        <v>3111</v>
      </c>
    </row>
    <row r="726" spans="1:35" ht="15.75" x14ac:dyDescent="0.3">
      <c r="A726" s="7">
        <v>2021</v>
      </c>
      <c r="B726" s="7">
        <v>363</v>
      </c>
      <c r="C726" s="101" t="s">
        <v>35</v>
      </c>
      <c r="D726" s="15" t="s">
        <v>65</v>
      </c>
      <c r="E726" s="9" t="s">
        <v>66</v>
      </c>
      <c r="F726" s="8" t="s">
        <v>38</v>
      </c>
      <c r="G726" s="7" t="s">
        <v>39</v>
      </c>
      <c r="H726" s="8" t="s">
        <v>40</v>
      </c>
      <c r="I726" s="9" t="s">
        <v>1336</v>
      </c>
      <c r="J726" s="9" t="s">
        <v>3112</v>
      </c>
      <c r="K726" s="9" t="s">
        <v>3112</v>
      </c>
      <c r="L726" s="9" t="s">
        <v>1338</v>
      </c>
      <c r="M726" s="160">
        <v>1022340099</v>
      </c>
      <c r="N726" s="8" t="s">
        <v>165</v>
      </c>
      <c r="O726" s="10">
        <v>44452</v>
      </c>
      <c r="P726" s="33" t="s">
        <v>3113</v>
      </c>
      <c r="Q726" s="10">
        <v>44454</v>
      </c>
      <c r="R726" s="10">
        <v>44554</v>
      </c>
      <c r="S726" s="11" t="s">
        <v>46</v>
      </c>
      <c r="T726" s="11" t="s">
        <v>46</v>
      </c>
      <c r="U726" s="78" t="s">
        <v>46</v>
      </c>
      <c r="V726" s="7" t="s">
        <v>46</v>
      </c>
      <c r="W726" s="33"/>
      <c r="X726" s="7" t="s">
        <v>46</v>
      </c>
      <c r="Y726" s="7" t="s">
        <v>46</v>
      </c>
      <c r="Z726" s="11">
        <v>44554</v>
      </c>
      <c r="AA726" s="16">
        <v>18333333</v>
      </c>
      <c r="AB726" s="17">
        <v>0</v>
      </c>
      <c r="AC726" s="18">
        <f t="shared" si="11"/>
        <v>18333333</v>
      </c>
      <c r="AD726" s="31" t="s">
        <v>48</v>
      </c>
      <c r="AE726" s="245" t="s">
        <v>98</v>
      </c>
      <c r="AF726" s="8" t="s">
        <v>3114</v>
      </c>
      <c r="AG726" s="12" t="s">
        <v>803</v>
      </c>
      <c r="AH726" s="12" t="s">
        <v>875</v>
      </c>
      <c r="AI726" s="30">
        <v>20215420007753</v>
      </c>
    </row>
    <row r="727" spans="1:35" ht="15.75" x14ac:dyDescent="0.3">
      <c r="A727" s="7">
        <v>2022</v>
      </c>
      <c r="B727" s="7">
        <v>363</v>
      </c>
      <c r="C727" s="101" t="s">
        <v>1134</v>
      </c>
      <c r="D727" s="15" t="s">
        <v>2639</v>
      </c>
      <c r="E727" s="9" t="s">
        <v>2639</v>
      </c>
      <c r="F727" s="8" t="s">
        <v>3115</v>
      </c>
      <c r="G727" s="7" t="s">
        <v>3116</v>
      </c>
      <c r="H727" s="8" t="s">
        <v>3117</v>
      </c>
      <c r="I727" s="9" t="s">
        <v>3118</v>
      </c>
      <c r="J727" s="9" t="s">
        <v>3119</v>
      </c>
      <c r="K727" s="9" t="s">
        <v>3120</v>
      </c>
      <c r="L727" s="9" t="s">
        <v>3121</v>
      </c>
      <c r="M727" s="7">
        <v>830005671</v>
      </c>
      <c r="N727" s="8" t="s">
        <v>59</v>
      </c>
      <c r="O727" s="10">
        <v>44656</v>
      </c>
      <c r="P727" s="101">
        <v>12</v>
      </c>
      <c r="Q727" s="10">
        <v>44657</v>
      </c>
      <c r="R727" s="10">
        <v>45021</v>
      </c>
      <c r="S727" s="11" t="s">
        <v>46</v>
      </c>
      <c r="T727" s="11" t="s">
        <v>46</v>
      </c>
      <c r="U727" s="78" t="s">
        <v>46</v>
      </c>
      <c r="V727" s="7" t="s">
        <v>3122</v>
      </c>
      <c r="W727" s="101" t="s">
        <v>3123</v>
      </c>
      <c r="X727" s="11" t="s">
        <v>46</v>
      </c>
      <c r="Y727" s="11" t="s">
        <v>46</v>
      </c>
      <c r="Z727" s="11">
        <v>45387</v>
      </c>
      <c r="AA727" s="16">
        <v>0</v>
      </c>
      <c r="AB727" s="17">
        <v>0</v>
      </c>
      <c r="AC727" s="18">
        <f t="shared" si="11"/>
        <v>0</v>
      </c>
      <c r="AD727" s="32" t="s">
        <v>98</v>
      </c>
      <c r="AE727" s="168" t="s">
        <v>98</v>
      </c>
      <c r="AF727" s="8" t="s">
        <v>3124</v>
      </c>
      <c r="AG727" s="12" t="s">
        <v>277</v>
      </c>
      <c r="AH727" s="12" t="s">
        <v>3125</v>
      </c>
      <c r="AI727" s="30">
        <v>20225420013163</v>
      </c>
    </row>
    <row r="728" spans="1:35" ht="15.75" x14ac:dyDescent="0.3">
      <c r="A728" s="7">
        <v>2021</v>
      </c>
      <c r="B728" s="7">
        <v>364</v>
      </c>
      <c r="C728" s="101" t="s">
        <v>35</v>
      </c>
      <c r="D728" s="15" t="s">
        <v>65</v>
      </c>
      <c r="E728" s="9" t="s">
        <v>66</v>
      </c>
      <c r="F728" s="8" t="s">
        <v>38</v>
      </c>
      <c r="G728" s="7" t="s">
        <v>39</v>
      </c>
      <c r="H728" s="8" t="s">
        <v>40</v>
      </c>
      <c r="I728" s="9" t="s">
        <v>1464</v>
      </c>
      <c r="J728" s="9" t="s">
        <v>3126</v>
      </c>
      <c r="K728" s="9" t="s">
        <v>3126</v>
      </c>
      <c r="L728" s="9" t="s">
        <v>1609</v>
      </c>
      <c r="M728" s="160">
        <v>53079823</v>
      </c>
      <c r="N728" s="8" t="s">
        <v>44</v>
      </c>
      <c r="O728" s="10">
        <v>44449</v>
      </c>
      <c r="P728" s="33" t="s">
        <v>3127</v>
      </c>
      <c r="Q728" s="10">
        <v>44452</v>
      </c>
      <c r="R728" s="10">
        <v>44561</v>
      </c>
      <c r="S728" s="11" t="s">
        <v>46</v>
      </c>
      <c r="T728" s="11" t="s">
        <v>46</v>
      </c>
      <c r="U728" s="78" t="s">
        <v>46</v>
      </c>
      <c r="V728" s="7" t="s">
        <v>46</v>
      </c>
      <c r="W728" s="33"/>
      <c r="X728" s="7" t="s">
        <v>46</v>
      </c>
      <c r="Y728" s="7" t="s">
        <v>46</v>
      </c>
      <c r="Z728" s="11">
        <v>44561</v>
      </c>
      <c r="AA728" s="16">
        <v>8720000</v>
      </c>
      <c r="AB728" s="17">
        <v>0</v>
      </c>
      <c r="AC728" s="18">
        <f t="shared" si="11"/>
        <v>8720000</v>
      </c>
      <c r="AD728" s="31" t="s">
        <v>48</v>
      </c>
      <c r="AE728" s="245" t="s">
        <v>98</v>
      </c>
      <c r="AF728" s="8" t="s">
        <v>3128</v>
      </c>
      <c r="AG728" s="12" t="s">
        <v>803</v>
      </c>
      <c r="AH728" s="12" t="s">
        <v>1283</v>
      </c>
      <c r="AI728" s="30">
        <v>20215420007753</v>
      </c>
    </row>
    <row r="729" spans="1:35" ht="15.75" x14ac:dyDescent="0.3">
      <c r="A729" s="7">
        <v>2022</v>
      </c>
      <c r="B729" s="7">
        <v>364</v>
      </c>
      <c r="C729" s="101" t="s">
        <v>1134</v>
      </c>
      <c r="D729" s="15" t="s">
        <v>3129</v>
      </c>
      <c r="E729" s="9" t="s">
        <v>2536</v>
      </c>
      <c r="F729" s="8" t="s">
        <v>3091</v>
      </c>
      <c r="G729" s="7" t="s">
        <v>39</v>
      </c>
      <c r="H729" s="8" t="s">
        <v>3130</v>
      </c>
      <c r="I729" s="9" t="s">
        <v>3131</v>
      </c>
      <c r="J729" s="9" t="s">
        <v>3132</v>
      </c>
      <c r="K729" s="9" t="s">
        <v>3133</v>
      </c>
      <c r="L729" s="9" t="s">
        <v>3134</v>
      </c>
      <c r="M729" s="7">
        <v>900431565</v>
      </c>
      <c r="N729" s="8" t="s">
        <v>3135</v>
      </c>
      <c r="O729" s="10">
        <v>44657</v>
      </c>
      <c r="P729" s="101">
        <v>8</v>
      </c>
      <c r="Q729" s="10">
        <v>44668</v>
      </c>
      <c r="R729" s="10">
        <v>44911</v>
      </c>
      <c r="S729" s="11" t="s">
        <v>46</v>
      </c>
      <c r="T729" s="11" t="s">
        <v>46</v>
      </c>
      <c r="U729" s="78" t="s">
        <v>46</v>
      </c>
      <c r="V729" s="7" t="s">
        <v>3136</v>
      </c>
      <c r="W729" s="101" t="s">
        <v>3137</v>
      </c>
      <c r="X729" s="7" t="s">
        <v>46</v>
      </c>
      <c r="Y729" s="7" t="s">
        <v>46</v>
      </c>
      <c r="Z729" s="11">
        <v>45085</v>
      </c>
      <c r="AA729" s="16">
        <v>675249168</v>
      </c>
      <c r="AB729" s="17">
        <f>105857832+100000000+129764919+39000000</f>
        <v>374622751</v>
      </c>
      <c r="AC729" s="18">
        <f t="shared" si="11"/>
        <v>1049871919</v>
      </c>
      <c r="AD729" s="31" t="s">
        <v>48</v>
      </c>
      <c r="AE729" s="168" t="s">
        <v>98</v>
      </c>
      <c r="AF729" s="8" t="s">
        <v>3138</v>
      </c>
      <c r="AG729" s="12" t="s">
        <v>601</v>
      </c>
      <c r="AH729" s="12" t="s">
        <v>599</v>
      </c>
      <c r="AI729" s="30" t="s">
        <v>3139</v>
      </c>
    </row>
    <row r="730" spans="1:35" ht="15.75" x14ac:dyDescent="0.3">
      <c r="A730" s="7">
        <v>2021</v>
      </c>
      <c r="B730" s="7">
        <v>365</v>
      </c>
      <c r="C730" s="101" t="s">
        <v>35</v>
      </c>
      <c r="D730" s="15" t="s">
        <v>1076</v>
      </c>
      <c r="E730" s="9" t="s">
        <v>1077</v>
      </c>
      <c r="F730" s="8" t="s">
        <v>38</v>
      </c>
      <c r="G730" s="7" t="s">
        <v>39</v>
      </c>
      <c r="H730" s="8" t="s">
        <v>40</v>
      </c>
      <c r="I730" s="9" t="s">
        <v>3140</v>
      </c>
      <c r="J730" s="9" t="s">
        <v>3141</v>
      </c>
      <c r="K730" s="9" t="s">
        <v>3141</v>
      </c>
      <c r="L730" s="9" t="s">
        <v>3142</v>
      </c>
      <c r="M730" s="160">
        <v>79985077</v>
      </c>
      <c r="N730" s="8" t="s">
        <v>59</v>
      </c>
      <c r="O730" s="10">
        <v>44453</v>
      </c>
      <c r="P730" s="33" t="s">
        <v>3143</v>
      </c>
      <c r="Q730" s="10">
        <v>44459</v>
      </c>
      <c r="R730" s="10">
        <v>44565</v>
      </c>
      <c r="S730" s="11" t="s">
        <v>46</v>
      </c>
      <c r="T730" s="11" t="s">
        <v>46</v>
      </c>
      <c r="U730" s="78" t="s">
        <v>46</v>
      </c>
      <c r="V730" s="7" t="s">
        <v>46</v>
      </c>
      <c r="W730" s="33"/>
      <c r="X730" s="7" t="s">
        <v>46</v>
      </c>
      <c r="Y730" s="7" t="s">
        <v>46</v>
      </c>
      <c r="Z730" s="11">
        <v>44565</v>
      </c>
      <c r="AA730" s="16">
        <v>15750000</v>
      </c>
      <c r="AB730" s="17">
        <v>0</v>
      </c>
      <c r="AC730" s="18">
        <f t="shared" si="11"/>
        <v>15750000</v>
      </c>
      <c r="AD730" s="31" t="s">
        <v>48</v>
      </c>
      <c r="AE730" s="245" t="s">
        <v>98</v>
      </c>
      <c r="AF730" s="8" t="s">
        <v>3144</v>
      </c>
      <c r="AG730" s="12" t="s">
        <v>62</v>
      </c>
      <c r="AH730" s="12" t="s">
        <v>1082</v>
      </c>
      <c r="AI730" s="30">
        <v>20215420008053</v>
      </c>
    </row>
    <row r="731" spans="1:35" ht="15.75" x14ac:dyDescent="0.3">
      <c r="A731" s="7">
        <v>2022</v>
      </c>
      <c r="B731" s="7">
        <v>365</v>
      </c>
      <c r="C731" s="101" t="s">
        <v>1134</v>
      </c>
      <c r="D731" s="15" t="s">
        <v>91</v>
      </c>
      <c r="E731" s="9" t="s">
        <v>66</v>
      </c>
      <c r="F731" s="8" t="s">
        <v>3091</v>
      </c>
      <c r="G731" s="7" t="s">
        <v>39</v>
      </c>
      <c r="H731" s="8" t="s">
        <v>2765</v>
      </c>
      <c r="I731" s="9" t="s">
        <v>3145</v>
      </c>
      <c r="J731" s="9" t="s">
        <v>3146</v>
      </c>
      <c r="K731" s="9" t="s">
        <v>3147</v>
      </c>
      <c r="L731" s="9" t="s">
        <v>3148</v>
      </c>
      <c r="M731" s="7">
        <v>900521780</v>
      </c>
      <c r="N731" s="8" t="s">
        <v>192</v>
      </c>
      <c r="O731" s="10">
        <v>44672</v>
      </c>
      <c r="P731" s="101">
        <v>3</v>
      </c>
      <c r="Q731" s="10">
        <v>44673</v>
      </c>
      <c r="R731" s="10">
        <v>44763</v>
      </c>
      <c r="S731" s="11" t="s">
        <v>46</v>
      </c>
      <c r="T731" s="11" t="s">
        <v>46</v>
      </c>
      <c r="U731" s="78" t="s">
        <v>46</v>
      </c>
      <c r="V731" s="7" t="s">
        <v>46</v>
      </c>
      <c r="W731" s="101">
        <v>3</v>
      </c>
      <c r="X731" s="7" t="s">
        <v>46</v>
      </c>
      <c r="Y731" s="7" t="s">
        <v>46</v>
      </c>
      <c r="Z731" s="11">
        <v>44763</v>
      </c>
      <c r="AA731" s="16">
        <v>33709650</v>
      </c>
      <c r="AB731" s="17">
        <v>0</v>
      </c>
      <c r="AC731" s="18">
        <f t="shared" si="11"/>
        <v>33709650</v>
      </c>
      <c r="AD731" s="31" t="s">
        <v>48</v>
      </c>
      <c r="AE731" s="168" t="s">
        <v>98</v>
      </c>
      <c r="AF731" s="8" t="s">
        <v>3149</v>
      </c>
      <c r="AG731" s="12" t="s">
        <v>380</v>
      </c>
      <c r="AH731" s="12" t="s">
        <v>71</v>
      </c>
      <c r="AI731" s="30" t="s">
        <v>3150</v>
      </c>
    </row>
    <row r="732" spans="1:35" ht="15.75" x14ac:dyDescent="0.3">
      <c r="A732" s="7">
        <v>2021</v>
      </c>
      <c r="B732" s="7">
        <v>366</v>
      </c>
      <c r="C732" s="101" t="s">
        <v>35</v>
      </c>
      <c r="D732" s="15" t="s">
        <v>65</v>
      </c>
      <c r="E732" s="9" t="s">
        <v>66</v>
      </c>
      <c r="F732" s="8" t="s">
        <v>38</v>
      </c>
      <c r="G732" s="7" t="s">
        <v>39</v>
      </c>
      <c r="H732" s="8" t="s">
        <v>40</v>
      </c>
      <c r="I732" s="9" t="s">
        <v>1922</v>
      </c>
      <c r="J732" s="9" t="s">
        <v>3151</v>
      </c>
      <c r="K732" s="9" t="s">
        <v>3151</v>
      </c>
      <c r="L732" s="9" t="s">
        <v>3152</v>
      </c>
      <c r="M732" s="160">
        <v>52785108</v>
      </c>
      <c r="N732" s="8" t="s">
        <v>137</v>
      </c>
      <c r="O732" s="10">
        <v>44452</v>
      </c>
      <c r="P732" s="33" t="s">
        <v>3153</v>
      </c>
      <c r="Q732" s="10">
        <v>44454</v>
      </c>
      <c r="R732" s="10">
        <v>44561</v>
      </c>
      <c r="S732" s="11">
        <v>44489</v>
      </c>
      <c r="T732" s="11" t="s">
        <v>3154</v>
      </c>
      <c r="U732" s="78">
        <v>74244411</v>
      </c>
      <c r="V732" s="7" t="s">
        <v>46</v>
      </c>
      <c r="W732" s="33"/>
      <c r="X732" s="7" t="s">
        <v>46</v>
      </c>
      <c r="Y732" s="7" t="s">
        <v>46</v>
      </c>
      <c r="Z732" s="11">
        <v>44561</v>
      </c>
      <c r="AA732" s="16">
        <v>17666667</v>
      </c>
      <c r="AB732" s="17">
        <v>0</v>
      </c>
      <c r="AC732" s="18">
        <f t="shared" si="11"/>
        <v>17666667</v>
      </c>
      <c r="AD732" s="31" t="s">
        <v>48</v>
      </c>
      <c r="AE732" s="245" t="s">
        <v>87</v>
      </c>
      <c r="AF732" s="8" t="s">
        <v>3155</v>
      </c>
      <c r="AG732" s="12" t="s">
        <v>916</v>
      </c>
      <c r="AH732" s="12" t="s">
        <v>3156</v>
      </c>
      <c r="AI732" s="30">
        <v>20215420007753</v>
      </c>
    </row>
    <row r="733" spans="1:35" ht="15.75" x14ac:dyDescent="0.3">
      <c r="A733" s="7">
        <v>2022</v>
      </c>
      <c r="B733" s="7">
        <v>366</v>
      </c>
      <c r="C733" s="101" t="s">
        <v>1134</v>
      </c>
      <c r="D733" s="15" t="s">
        <v>3157</v>
      </c>
      <c r="E733" s="9" t="s">
        <v>3158</v>
      </c>
      <c r="F733" s="8" t="s">
        <v>3104</v>
      </c>
      <c r="G733" s="7" t="s">
        <v>3105</v>
      </c>
      <c r="H733" s="8" t="s">
        <v>3159</v>
      </c>
      <c r="I733" s="9" t="s">
        <v>3160</v>
      </c>
      <c r="J733" s="9" t="s">
        <v>3161</v>
      </c>
      <c r="K733" s="9" t="s">
        <v>3162</v>
      </c>
      <c r="L733" s="9" t="s">
        <v>3163</v>
      </c>
      <c r="M733" s="7">
        <v>860524654</v>
      </c>
      <c r="N733" s="8" t="s">
        <v>59</v>
      </c>
      <c r="O733" s="10">
        <v>44673</v>
      </c>
      <c r="P733" s="101" t="s">
        <v>3164</v>
      </c>
      <c r="Q733" s="10">
        <v>44673</v>
      </c>
      <c r="R733" s="10">
        <v>44967</v>
      </c>
      <c r="S733" s="11" t="s">
        <v>46</v>
      </c>
      <c r="T733" s="11" t="s">
        <v>46</v>
      </c>
      <c r="U733" s="78" t="s">
        <v>46</v>
      </c>
      <c r="V733" s="7" t="s">
        <v>3165</v>
      </c>
      <c r="W733" s="101" t="s">
        <v>3166</v>
      </c>
      <c r="X733" s="7" t="s">
        <v>46</v>
      </c>
      <c r="Y733" s="7" t="s">
        <v>46</v>
      </c>
      <c r="Z733" s="11">
        <v>45075</v>
      </c>
      <c r="AA733" s="16">
        <v>121802577</v>
      </c>
      <c r="AB733" s="17">
        <f>18291152+32721816</f>
        <v>51012968</v>
      </c>
      <c r="AC733" s="18">
        <f t="shared" si="11"/>
        <v>172815545</v>
      </c>
      <c r="AD733" s="31" t="s">
        <v>48</v>
      </c>
      <c r="AE733" s="168" t="s">
        <v>98</v>
      </c>
      <c r="AF733" s="8" t="s">
        <v>3167</v>
      </c>
      <c r="AG733" s="12" t="s">
        <v>277</v>
      </c>
      <c r="AH733" s="12" t="s">
        <v>1146</v>
      </c>
      <c r="AI733" s="30" t="s">
        <v>3168</v>
      </c>
    </row>
    <row r="734" spans="1:35" ht="15.75" x14ac:dyDescent="0.3">
      <c r="A734" s="7">
        <v>2021</v>
      </c>
      <c r="B734" s="7">
        <v>367</v>
      </c>
      <c r="C734" s="101" t="s">
        <v>35</v>
      </c>
      <c r="D734" s="15" t="s">
        <v>65</v>
      </c>
      <c r="E734" s="9" t="s">
        <v>66</v>
      </c>
      <c r="F734" s="8" t="s">
        <v>38</v>
      </c>
      <c r="G734" s="7" t="s">
        <v>39</v>
      </c>
      <c r="H734" s="8" t="s">
        <v>40</v>
      </c>
      <c r="I734" s="9" t="s">
        <v>1311</v>
      </c>
      <c r="J734" s="9" t="s">
        <v>3169</v>
      </c>
      <c r="K734" s="9" t="s">
        <v>3169</v>
      </c>
      <c r="L734" s="9" t="s">
        <v>3170</v>
      </c>
      <c r="M734" s="160">
        <v>80504271</v>
      </c>
      <c r="N734" s="8" t="s">
        <v>250</v>
      </c>
      <c r="O734" s="10">
        <v>44453</v>
      </c>
      <c r="P734" s="33" t="s">
        <v>3171</v>
      </c>
      <c r="Q734" s="10">
        <v>44454</v>
      </c>
      <c r="R734" s="10">
        <v>44562</v>
      </c>
      <c r="S734" s="11" t="s">
        <v>46</v>
      </c>
      <c r="T734" s="11" t="s">
        <v>46</v>
      </c>
      <c r="U734" s="78" t="s">
        <v>46</v>
      </c>
      <c r="V734" s="7" t="s">
        <v>46</v>
      </c>
      <c r="W734" s="33"/>
      <c r="X734" s="7" t="s">
        <v>46</v>
      </c>
      <c r="Y734" s="7" t="s">
        <v>46</v>
      </c>
      <c r="Z734" s="11">
        <v>44562</v>
      </c>
      <c r="AA734" s="16">
        <v>19616666</v>
      </c>
      <c r="AB734" s="17">
        <v>0</v>
      </c>
      <c r="AC734" s="18">
        <f t="shared" si="11"/>
        <v>19616666</v>
      </c>
      <c r="AD734" s="31" t="s">
        <v>48</v>
      </c>
      <c r="AE734" s="245" t="s">
        <v>98</v>
      </c>
      <c r="AF734" s="8" t="s">
        <v>3172</v>
      </c>
      <c r="AG734" s="12" t="s">
        <v>803</v>
      </c>
      <c r="AH734" s="12" t="s">
        <v>815</v>
      </c>
      <c r="AI734" s="30">
        <v>20215420008093</v>
      </c>
    </row>
    <row r="735" spans="1:35" ht="15.75" x14ac:dyDescent="0.3">
      <c r="A735" s="7">
        <v>2022</v>
      </c>
      <c r="B735" s="7">
        <v>367</v>
      </c>
      <c r="C735" s="101" t="s">
        <v>1134</v>
      </c>
      <c r="D735" s="15" t="s">
        <v>1219</v>
      </c>
      <c r="E735" s="9" t="s">
        <v>1220</v>
      </c>
      <c r="F735" s="8" t="s">
        <v>3173</v>
      </c>
      <c r="G735" s="7" t="s">
        <v>3174</v>
      </c>
      <c r="H735" s="8" t="s">
        <v>3117</v>
      </c>
      <c r="I735" s="9" t="s">
        <v>3175</v>
      </c>
      <c r="J735" s="9" t="s">
        <v>3176</v>
      </c>
      <c r="K735" s="9" t="s">
        <v>3177</v>
      </c>
      <c r="L735" s="9" t="s">
        <v>3178</v>
      </c>
      <c r="M735" s="7">
        <v>901601348</v>
      </c>
      <c r="N735" s="8" t="s">
        <v>463</v>
      </c>
      <c r="O735" s="10">
        <v>44713</v>
      </c>
      <c r="P735" s="101">
        <v>14</v>
      </c>
      <c r="Q735" s="10">
        <v>44735</v>
      </c>
      <c r="R735" s="10">
        <v>45160</v>
      </c>
      <c r="S735" s="11" t="s">
        <v>46</v>
      </c>
      <c r="T735" s="11" t="s">
        <v>46</v>
      </c>
      <c r="U735" s="78" t="s">
        <v>46</v>
      </c>
      <c r="V735" s="7" t="s">
        <v>3179</v>
      </c>
      <c r="W735" s="101">
        <v>18</v>
      </c>
      <c r="X735" s="11" t="s">
        <v>46</v>
      </c>
      <c r="Y735" s="11" t="s">
        <v>46</v>
      </c>
      <c r="Z735" s="11">
        <v>45282</v>
      </c>
      <c r="AA735" s="16">
        <v>1415771295</v>
      </c>
      <c r="AB735" s="17">
        <v>404285000</v>
      </c>
      <c r="AC735" s="18">
        <f t="shared" si="11"/>
        <v>1820056295</v>
      </c>
      <c r="AD735" s="32" t="s">
        <v>98</v>
      </c>
      <c r="AE735" s="168" t="s">
        <v>98</v>
      </c>
      <c r="AF735" s="8" t="s">
        <v>3180</v>
      </c>
      <c r="AG735" s="12" t="s">
        <v>286</v>
      </c>
      <c r="AH735" s="12" t="s">
        <v>3181</v>
      </c>
      <c r="AI735" s="30" t="s">
        <v>3182</v>
      </c>
    </row>
    <row r="736" spans="1:35" ht="15.75" x14ac:dyDescent="0.3">
      <c r="A736" s="7">
        <v>2021</v>
      </c>
      <c r="B736" s="7">
        <v>368</v>
      </c>
      <c r="C736" s="101" t="s">
        <v>35</v>
      </c>
      <c r="D736" s="15" t="s">
        <v>410</v>
      </c>
      <c r="E736" s="9" t="s">
        <v>411</v>
      </c>
      <c r="F736" s="8" t="s">
        <v>38</v>
      </c>
      <c r="G736" s="7" t="s">
        <v>39</v>
      </c>
      <c r="H736" s="8" t="s">
        <v>40</v>
      </c>
      <c r="I736" s="9" t="s">
        <v>3183</v>
      </c>
      <c r="J736" s="9" t="s">
        <v>3184</v>
      </c>
      <c r="K736" s="9" t="s">
        <v>3184</v>
      </c>
      <c r="L736" s="9" t="s">
        <v>3185</v>
      </c>
      <c r="M736" s="160">
        <v>79636537</v>
      </c>
      <c r="N736" s="8" t="s">
        <v>59</v>
      </c>
      <c r="O736" s="10">
        <v>44454</v>
      </c>
      <c r="P736" s="33" t="s">
        <v>3143</v>
      </c>
      <c r="Q736" s="10">
        <v>44456</v>
      </c>
      <c r="R736" s="10">
        <v>44575</v>
      </c>
      <c r="S736" s="11" t="s">
        <v>46</v>
      </c>
      <c r="T736" s="11" t="s">
        <v>46</v>
      </c>
      <c r="U736" s="78" t="s">
        <v>46</v>
      </c>
      <c r="V736" s="7" t="s">
        <v>139</v>
      </c>
      <c r="W736" s="33"/>
      <c r="X736" s="7" t="s">
        <v>46</v>
      </c>
      <c r="Y736" s="7" t="s">
        <v>46</v>
      </c>
      <c r="Z736" s="11">
        <v>44575</v>
      </c>
      <c r="AA736" s="16">
        <v>17430000</v>
      </c>
      <c r="AB736" s="17">
        <v>2324000</v>
      </c>
      <c r="AC736" s="18">
        <f t="shared" si="11"/>
        <v>19754000</v>
      </c>
      <c r="AD736" s="31" t="s">
        <v>48</v>
      </c>
      <c r="AE736" s="245" t="s">
        <v>98</v>
      </c>
      <c r="AF736" s="8" t="s">
        <v>3186</v>
      </c>
      <c r="AG736" s="12" t="s">
        <v>655</v>
      </c>
      <c r="AH736" s="12" t="s">
        <v>75</v>
      </c>
      <c r="AI736" s="30">
        <v>20215420008083</v>
      </c>
    </row>
    <row r="737" spans="1:35" ht="15.75" x14ac:dyDescent="0.3">
      <c r="A737" s="7">
        <v>2022</v>
      </c>
      <c r="B737" s="7">
        <v>368</v>
      </c>
      <c r="C737" s="101" t="s">
        <v>1134</v>
      </c>
      <c r="D737" s="15" t="s">
        <v>1219</v>
      </c>
      <c r="E737" s="9" t="s">
        <v>3187</v>
      </c>
      <c r="F737" s="8" t="s">
        <v>3188</v>
      </c>
      <c r="G737" s="7" t="s">
        <v>3189</v>
      </c>
      <c r="H737" s="8" t="s">
        <v>3130</v>
      </c>
      <c r="I737" s="9" t="s">
        <v>3190</v>
      </c>
      <c r="J737" s="9" t="s">
        <v>3191</v>
      </c>
      <c r="K737" s="9" t="s">
        <v>3192</v>
      </c>
      <c r="L737" s="9" t="s">
        <v>3193</v>
      </c>
      <c r="M737" s="7">
        <v>900351236</v>
      </c>
      <c r="N737" s="8" t="s">
        <v>463</v>
      </c>
      <c r="O737" s="10">
        <v>44712</v>
      </c>
      <c r="P737" s="101">
        <v>14</v>
      </c>
      <c r="Q737" s="10">
        <v>44735</v>
      </c>
      <c r="R737" s="10">
        <v>45160</v>
      </c>
      <c r="S737" s="11" t="s">
        <v>46</v>
      </c>
      <c r="T737" s="11" t="s">
        <v>46</v>
      </c>
      <c r="U737" s="78" t="s">
        <v>46</v>
      </c>
      <c r="V737" s="7" t="s">
        <v>3179</v>
      </c>
      <c r="W737" s="101">
        <v>18</v>
      </c>
      <c r="X737" s="11" t="s">
        <v>46</v>
      </c>
      <c r="Y737" s="11" t="s">
        <v>46</v>
      </c>
      <c r="Z737" s="11">
        <v>45282</v>
      </c>
      <c r="AA737" s="16">
        <v>14900820381</v>
      </c>
      <c r="AB737" s="17">
        <v>3795715000</v>
      </c>
      <c r="AC737" s="18">
        <f t="shared" si="11"/>
        <v>18696535381</v>
      </c>
      <c r="AD737" s="32" t="s">
        <v>98</v>
      </c>
      <c r="AE737" s="168" t="s">
        <v>98</v>
      </c>
      <c r="AF737" s="8" t="s">
        <v>3194</v>
      </c>
      <c r="AG737" s="12" t="s">
        <v>286</v>
      </c>
      <c r="AH737" s="12" t="s">
        <v>3178</v>
      </c>
      <c r="AI737" s="30" t="s">
        <v>3176</v>
      </c>
    </row>
    <row r="738" spans="1:35" ht="15.75" x14ac:dyDescent="0.3">
      <c r="A738" s="7">
        <v>2021</v>
      </c>
      <c r="B738" s="7">
        <v>369</v>
      </c>
      <c r="C738" s="101" t="s">
        <v>35</v>
      </c>
      <c r="D738" s="15" t="s">
        <v>2238</v>
      </c>
      <c r="E738" s="9" t="s">
        <v>1267</v>
      </c>
      <c r="F738" s="8" t="s">
        <v>38</v>
      </c>
      <c r="G738" s="7" t="s">
        <v>39</v>
      </c>
      <c r="H738" s="8" t="s">
        <v>40</v>
      </c>
      <c r="I738" s="9" t="s">
        <v>3195</v>
      </c>
      <c r="J738" s="9" t="s">
        <v>3196</v>
      </c>
      <c r="K738" s="9" t="s">
        <v>3196</v>
      </c>
      <c r="L738" s="9" t="s">
        <v>1491</v>
      </c>
      <c r="M738" s="160">
        <v>52445767</v>
      </c>
      <c r="N738" s="8" t="s">
        <v>59</v>
      </c>
      <c r="O738" s="10">
        <v>44455</v>
      </c>
      <c r="P738" s="33" t="s">
        <v>3143</v>
      </c>
      <c r="Q738" s="10">
        <v>44469</v>
      </c>
      <c r="R738" s="10">
        <v>44574</v>
      </c>
      <c r="S738" s="11" t="s">
        <v>46</v>
      </c>
      <c r="T738" s="11" t="s">
        <v>46</v>
      </c>
      <c r="U738" s="78" t="s">
        <v>46</v>
      </c>
      <c r="V738" s="7" t="s">
        <v>46</v>
      </c>
      <c r="W738" s="33"/>
      <c r="X738" s="7" t="s">
        <v>46</v>
      </c>
      <c r="Y738" s="7" t="s">
        <v>46</v>
      </c>
      <c r="Z738" s="11">
        <v>44574</v>
      </c>
      <c r="AA738" s="16">
        <v>13230000</v>
      </c>
      <c r="AB738" s="17">
        <v>0</v>
      </c>
      <c r="AC738" s="18">
        <f t="shared" si="11"/>
        <v>13230000</v>
      </c>
      <c r="AD738" s="31" t="s">
        <v>48</v>
      </c>
      <c r="AE738" s="245" t="s">
        <v>98</v>
      </c>
      <c r="AF738" s="8" t="s">
        <v>3197</v>
      </c>
      <c r="AG738" s="12" t="s">
        <v>811</v>
      </c>
      <c r="AH738" s="12" t="s">
        <v>808</v>
      </c>
      <c r="AI738" s="30" t="s">
        <v>3198</v>
      </c>
    </row>
    <row r="739" spans="1:35" ht="15.75" x14ac:dyDescent="0.3">
      <c r="A739" s="7">
        <v>2022</v>
      </c>
      <c r="B739" s="7">
        <v>369</v>
      </c>
      <c r="C739" s="101" t="s">
        <v>1134</v>
      </c>
      <c r="D739" s="15" t="s">
        <v>3199</v>
      </c>
      <c r="E739" s="9" t="s">
        <v>3200</v>
      </c>
      <c r="F739" s="8" t="s">
        <v>1137</v>
      </c>
      <c r="G739" s="7" t="s">
        <v>1138</v>
      </c>
      <c r="H739" s="8" t="s">
        <v>54</v>
      </c>
      <c r="I739" s="9" t="s">
        <v>3201</v>
      </c>
      <c r="J739" s="9" t="s">
        <v>3202</v>
      </c>
      <c r="K739" s="9" t="s">
        <v>3203</v>
      </c>
      <c r="L739" s="9" t="s">
        <v>1142</v>
      </c>
      <c r="M739" s="7">
        <v>899999115</v>
      </c>
      <c r="N739" s="8" t="s">
        <v>3204</v>
      </c>
      <c r="O739" s="10">
        <v>44733</v>
      </c>
      <c r="P739" s="101">
        <v>12</v>
      </c>
      <c r="Q739" s="10">
        <v>44734</v>
      </c>
      <c r="R739" s="10">
        <v>45098</v>
      </c>
      <c r="S739" s="11" t="s">
        <v>46</v>
      </c>
      <c r="T739" s="11" t="s">
        <v>46</v>
      </c>
      <c r="U739" s="78" t="s">
        <v>46</v>
      </c>
      <c r="V739" s="7" t="s">
        <v>46</v>
      </c>
      <c r="W739" s="101">
        <v>12</v>
      </c>
      <c r="X739" s="7" t="s">
        <v>46</v>
      </c>
      <c r="Y739" s="7" t="s">
        <v>46</v>
      </c>
      <c r="Z739" s="11">
        <v>45098</v>
      </c>
      <c r="AA739" s="16">
        <v>17293080</v>
      </c>
      <c r="AB739" s="17">
        <v>0</v>
      </c>
      <c r="AC739" s="18">
        <f t="shared" si="11"/>
        <v>17293080</v>
      </c>
      <c r="AD739" s="31" t="s">
        <v>48</v>
      </c>
      <c r="AE739" s="168" t="s">
        <v>98</v>
      </c>
      <c r="AF739" s="8" t="s">
        <v>3205</v>
      </c>
      <c r="AG739" s="12" t="s">
        <v>160</v>
      </c>
      <c r="AH739" s="12" t="s">
        <v>156</v>
      </c>
      <c r="AI739" s="30" t="s">
        <v>1144</v>
      </c>
    </row>
    <row r="740" spans="1:35" ht="15.75" x14ac:dyDescent="0.3">
      <c r="A740" s="7">
        <v>2021</v>
      </c>
      <c r="B740" s="7">
        <v>370</v>
      </c>
      <c r="C740" s="101" t="s">
        <v>35</v>
      </c>
      <c r="D740" s="15" t="s">
        <v>65</v>
      </c>
      <c r="E740" s="9" t="s">
        <v>66</v>
      </c>
      <c r="F740" s="8" t="s">
        <v>38</v>
      </c>
      <c r="G740" s="7" t="s">
        <v>39</v>
      </c>
      <c r="H740" s="8" t="s">
        <v>40</v>
      </c>
      <c r="I740" s="9" t="s">
        <v>92</v>
      </c>
      <c r="J740" s="9" t="s">
        <v>3206</v>
      </c>
      <c r="K740" s="9" t="s">
        <v>3206</v>
      </c>
      <c r="L740" s="9" t="s">
        <v>114</v>
      </c>
      <c r="M740" s="160">
        <v>65776970</v>
      </c>
      <c r="N740" s="8" t="s">
        <v>70</v>
      </c>
      <c r="O740" s="10">
        <v>44454</v>
      </c>
      <c r="P740" s="33" t="s">
        <v>3207</v>
      </c>
      <c r="Q740" s="10">
        <v>44459</v>
      </c>
      <c r="R740" s="10">
        <v>44575</v>
      </c>
      <c r="S740" s="11" t="s">
        <v>46</v>
      </c>
      <c r="T740" s="11" t="s">
        <v>46</v>
      </c>
      <c r="U740" s="78" t="s">
        <v>46</v>
      </c>
      <c r="V740" s="7" t="s">
        <v>139</v>
      </c>
      <c r="W740" s="33"/>
      <c r="X740" s="7" t="s">
        <v>46</v>
      </c>
      <c r="Y740" s="7" t="s">
        <v>46</v>
      </c>
      <c r="Z740" s="11">
        <v>44575</v>
      </c>
      <c r="AA740" s="16">
        <v>18516666</v>
      </c>
      <c r="AB740" s="17">
        <v>2566666</v>
      </c>
      <c r="AC740" s="18">
        <f t="shared" si="11"/>
        <v>21083332</v>
      </c>
      <c r="AD740" s="31" t="s">
        <v>48</v>
      </c>
      <c r="AE740" s="245" t="s">
        <v>98</v>
      </c>
      <c r="AF740" s="8" t="s">
        <v>3208</v>
      </c>
      <c r="AG740" s="12" t="s">
        <v>100</v>
      </c>
      <c r="AH740" s="12" t="s">
        <v>2841</v>
      </c>
      <c r="AI740" s="30">
        <v>20215420008133</v>
      </c>
    </row>
    <row r="741" spans="1:35" ht="15.75" x14ac:dyDescent="0.3">
      <c r="A741" s="7">
        <v>2022</v>
      </c>
      <c r="B741" s="7">
        <v>370</v>
      </c>
      <c r="C741" s="101" t="s">
        <v>1134</v>
      </c>
      <c r="D741" s="15" t="s">
        <v>3209</v>
      </c>
      <c r="E741" s="9" t="s">
        <v>3210</v>
      </c>
      <c r="F741" s="8" t="s">
        <v>3211</v>
      </c>
      <c r="G741" s="7" t="s">
        <v>2195</v>
      </c>
      <c r="H741" s="8" t="s">
        <v>2765</v>
      </c>
      <c r="I741" s="9" t="s">
        <v>3212</v>
      </c>
      <c r="J741" s="9" t="s">
        <v>3213</v>
      </c>
      <c r="K741" s="9" t="s">
        <v>3214</v>
      </c>
      <c r="L741" s="9" t="s">
        <v>3215</v>
      </c>
      <c r="M741" s="7">
        <v>901577291</v>
      </c>
      <c r="N741" s="8" t="s">
        <v>345</v>
      </c>
      <c r="O741" s="10">
        <v>44735</v>
      </c>
      <c r="P741" s="101">
        <v>5</v>
      </c>
      <c r="Q741" s="10">
        <v>44736</v>
      </c>
      <c r="R741" s="10">
        <v>44888</v>
      </c>
      <c r="S741" s="11" t="s">
        <v>46</v>
      </c>
      <c r="T741" s="11" t="s">
        <v>46</v>
      </c>
      <c r="U741" s="78" t="s">
        <v>46</v>
      </c>
      <c r="V741" s="7" t="s">
        <v>46</v>
      </c>
      <c r="W741" s="101">
        <v>5</v>
      </c>
      <c r="X741" s="7" t="s">
        <v>46</v>
      </c>
      <c r="Y741" s="7" t="s">
        <v>46</v>
      </c>
      <c r="Z741" s="11">
        <v>44888</v>
      </c>
      <c r="AA741" s="16">
        <v>40000000</v>
      </c>
      <c r="AB741" s="17">
        <v>0</v>
      </c>
      <c r="AC741" s="18">
        <f t="shared" si="11"/>
        <v>40000000</v>
      </c>
      <c r="AD741" s="31" t="s">
        <v>48</v>
      </c>
      <c r="AE741" s="168" t="s">
        <v>98</v>
      </c>
      <c r="AF741" s="8" t="s">
        <v>3216</v>
      </c>
      <c r="AG741" s="12" t="s">
        <v>277</v>
      </c>
      <c r="AH741" s="12" t="s">
        <v>599</v>
      </c>
      <c r="AI741" s="30">
        <v>20235410000163</v>
      </c>
    </row>
    <row r="742" spans="1:35" ht="15.75" x14ac:dyDescent="0.3">
      <c r="A742" s="7">
        <v>2021</v>
      </c>
      <c r="B742" s="7">
        <v>371</v>
      </c>
      <c r="C742" s="101" t="s">
        <v>35</v>
      </c>
      <c r="D742" s="15" t="s">
        <v>65</v>
      </c>
      <c r="E742" s="9" t="s">
        <v>66</v>
      </c>
      <c r="F742" s="8" t="s">
        <v>38</v>
      </c>
      <c r="G742" s="7" t="s">
        <v>39</v>
      </c>
      <c r="H742" s="8" t="s">
        <v>40</v>
      </c>
      <c r="I742" s="9" t="s">
        <v>1464</v>
      </c>
      <c r="J742" s="9" t="s">
        <v>3217</v>
      </c>
      <c r="K742" s="9" t="s">
        <v>3217</v>
      </c>
      <c r="L742" s="9" t="s">
        <v>1623</v>
      </c>
      <c r="M742" s="160">
        <v>80228009</v>
      </c>
      <c r="N742" s="8" t="s">
        <v>137</v>
      </c>
      <c r="O742" s="10">
        <v>44453</v>
      </c>
      <c r="P742" s="33" t="s">
        <v>3153</v>
      </c>
      <c r="Q742" s="10">
        <v>44455</v>
      </c>
      <c r="R742" s="10">
        <v>44562</v>
      </c>
      <c r="S742" s="11" t="s">
        <v>46</v>
      </c>
      <c r="T742" s="11" t="s">
        <v>46</v>
      </c>
      <c r="U742" s="78" t="s">
        <v>46</v>
      </c>
      <c r="V742" s="7" t="s">
        <v>46</v>
      </c>
      <c r="W742" s="33"/>
      <c r="X742" s="7" t="s">
        <v>46</v>
      </c>
      <c r="Y742" s="7" t="s">
        <v>46</v>
      </c>
      <c r="Z742" s="11">
        <v>44562</v>
      </c>
      <c r="AA742" s="16">
        <v>8480000</v>
      </c>
      <c r="AB742" s="17">
        <v>0</v>
      </c>
      <c r="AC742" s="18">
        <f t="shared" si="11"/>
        <v>8480000</v>
      </c>
      <c r="AD742" s="31" t="s">
        <v>48</v>
      </c>
      <c r="AE742" s="245" t="s">
        <v>98</v>
      </c>
      <c r="AF742" s="8" t="s">
        <v>3218</v>
      </c>
      <c r="AG742" s="12" t="s">
        <v>803</v>
      </c>
      <c r="AH742" s="12" t="s">
        <v>815</v>
      </c>
      <c r="AI742" s="30">
        <v>20215420008093</v>
      </c>
    </row>
    <row r="743" spans="1:35" ht="28.5" x14ac:dyDescent="0.3">
      <c r="A743" s="7">
        <v>2022</v>
      </c>
      <c r="B743" s="7">
        <v>371</v>
      </c>
      <c r="C743" s="101" t="s">
        <v>1134</v>
      </c>
      <c r="D743" s="15" t="s">
        <v>278</v>
      </c>
      <c r="E743" s="9" t="s">
        <v>279</v>
      </c>
      <c r="F743" s="8" t="s">
        <v>3211</v>
      </c>
      <c r="G743" s="7" t="s">
        <v>2195</v>
      </c>
      <c r="H743" s="8" t="s">
        <v>3219</v>
      </c>
      <c r="I743" s="9" t="s">
        <v>3220</v>
      </c>
      <c r="J743" s="9" t="s">
        <v>3221</v>
      </c>
      <c r="K743" s="9" t="s">
        <v>3222</v>
      </c>
      <c r="L743" s="9" t="s">
        <v>3223</v>
      </c>
      <c r="M743" s="7">
        <v>900495749</v>
      </c>
      <c r="N743" s="8" t="s">
        <v>3135</v>
      </c>
      <c r="O743" s="10">
        <v>44736</v>
      </c>
      <c r="P743" s="101">
        <v>9</v>
      </c>
      <c r="Q743" s="10">
        <v>44743</v>
      </c>
      <c r="R743" s="10">
        <v>45046</v>
      </c>
      <c r="S743" s="11" t="s">
        <v>46</v>
      </c>
      <c r="T743" s="11" t="s">
        <v>46</v>
      </c>
      <c r="U743" s="78" t="s">
        <v>46</v>
      </c>
      <c r="V743" s="7" t="s">
        <v>3224</v>
      </c>
      <c r="W743" s="101">
        <v>12</v>
      </c>
      <c r="X743" s="7" t="s">
        <v>46</v>
      </c>
      <c r="Y743" s="7" t="s">
        <v>46</v>
      </c>
      <c r="Z743" s="11">
        <v>45107</v>
      </c>
      <c r="AA743" s="16">
        <v>208830784</v>
      </c>
      <c r="AB743" s="17">
        <v>0</v>
      </c>
      <c r="AC743" s="18">
        <f t="shared" si="11"/>
        <v>208830784</v>
      </c>
      <c r="AD743" s="31" t="s">
        <v>48</v>
      </c>
      <c r="AE743" s="168" t="s">
        <v>98</v>
      </c>
      <c r="AF743" s="8" t="s">
        <v>3225</v>
      </c>
      <c r="AG743" s="12" t="s">
        <v>286</v>
      </c>
      <c r="AH743" s="12" t="s">
        <v>3226</v>
      </c>
      <c r="AI743" s="30" t="s">
        <v>3227</v>
      </c>
    </row>
    <row r="744" spans="1:35" ht="15.75" x14ac:dyDescent="0.3">
      <c r="A744" s="7">
        <v>2021</v>
      </c>
      <c r="B744" s="7">
        <v>372</v>
      </c>
      <c r="C744" s="101" t="s">
        <v>35</v>
      </c>
      <c r="D744" s="15" t="s">
        <v>65</v>
      </c>
      <c r="E744" s="9" t="s">
        <v>66</v>
      </c>
      <c r="F744" s="8" t="s">
        <v>38</v>
      </c>
      <c r="G744" s="7" t="s">
        <v>39</v>
      </c>
      <c r="H744" s="8" t="s">
        <v>40</v>
      </c>
      <c r="I744" s="9" t="s">
        <v>3228</v>
      </c>
      <c r="J744" s="9" t="s">
        <v>3229</v>
      </c>
      <c r="K744" s="9" t="s">
        <v>3229</v>
      </c>
      <c r="L744" s="9" t="s">
        <v>3230</v>
      </c>
      <c r="M744" s="160">
        <v>80120984</v>
      </c>
      <c r="N744" s="8" t="s">
        <v>70</v>
      </c>
      <c r="O744" s="10">
        <v>44454</v>
      </c>
      <c r="P744" s="33" t="s">
        <v>3231</v>
      </c>
      <c r="Q744" s="10">
        <v>44460</v>
      </c>
      <c r="R744" s="10">
        <v>44565</v>
      </c>
      <c r="S744" s="11" t="s">
        <v>46</v>
      </c>
      <c r="T744" s="11" t="s">
        <v>46</v>
      </c>
      <c r="U744" s="78" t="s">
        <v>46</v>
      </c>
      <c r="V744" s="7" t="s">
        <v>46</v>
      </c>
      <c r="W744" s="33"/>
      <c r="X744" s="7" t="s">
        <v>46</v>
      </c>
      <c r="Y744" s="7" t="s">
        <v>46</v>
      </c>
      <c r="Z744" s="11">
        <v>44565</v>
      </c>
      <c r="AA744" s="16">
        <v>8597333</v>
      </c>
      <c r="AB744" s="17">
        <v>0</v>
      </c>
      <c r="AC744" s="18">
        <f t="shared" si="11"/>
        <v>8597333</v>
      </c>
      <c r="AD744" s="31" t="s">
        <v>48</v>
      </c>
      <c r="AE744" s="245" t="s">
        <v>98</v>
      </c>
      <c r="AF744" s="8" t="s">
        <v>3232</v>
      </c>
      <c r="AG744" s="12" t="s">
        <v>3233</v>
      </c>
      <c r="AH744" s="12" t="s">
        <v>90</v>
      </c>
      <c r="AI744" s="30">
        <v>20215420007913</v>
      </c>
    </row>
    <row r="745" spans="1:35" ht="15.75" x14ac:dyDescent="0.3">
      <c r="A745" s="7">
        <v>2022</v>
      </c>
      <c r="B745" s="7">
        <v>372</v>
      </c>
      <c r="C745" s="101" t="s">
        <v>1134</v>
      </c>
      <c r="D745" s="15" t="s">
        <v>886</v>
      </c>
      <c r="E745" s="9" t="s">
        <v>887</v>
      </c>
      <c r="F745" s="8" t="s">
        <v>3091</v>
      </c>
      <c r="G745" s="7" t="s">
        <v>39</v>
      </c>
      <c r="H745" s="8" t="s">
        <v>2765</v>
      </c>
      <c r="I745" s="9" t="s">
        <v>3234</v>
      </c>
      <c r="J745" s="9" t="s">
        <v>3235</v>
      </c>
      <c r="K745" s="9" t="s">
        <v>3236</v>
      </c>
      <c r="L745" s="9" t="s">
        <v>3237</v>
      </c>
      <c r="M745" s="7">
        <v>901229309</v>
      </c>
      <c r="N745" s="8" t="s">
        <v>270</v>
      </c>
      <c r="O745" s="10">
        <v>44736</v>
      </c>
      <c r="P745" s="101">
        <v>1</v>
      </c>
      <c r="Q745" s="10">
        <v>44735</v>
      </c>
      <c r="R745" s="10">
        <v>44740</v>
      </c>
      <c r="S745" s="11" t="s">
        <v>46</v>
      </c>
      <c r="T745" s="11" t="s">
        <v>46</v>
      </c>
      <c r="U745" s="78" t="s">
        <v>46</v>
      </c>
      <c r="V745" s="7" t="s">
        <v>46</v>
      </c>
      <c r="W745" s="101">
        <v>1</v>
      </c>
      <c r="X745" s="7" t="s">
        <v>46</v>
      </c>
      <c r="Y745" s="7" t="s">
        <v>46</v>
      </c>
      <c r="Z745" s="11">
        <v>44739</v>
      </c>
      <c r="AA745" s="16">
        <v>17943099</v>
      </c>
      <c r="AB745" s="17">
        <v>0</v>
      </c>
      <c r="AC745" s="18">
        <f t="shared" si="11"/>
        <v>17943099</v>
      </c>
      <c r="AD745" s="31" t="s">
        <v>48</v>
      </c>
      <c r="AE745" s="168" t="s">
        <v>98</v>
      </c>
      <c r="AF745" s="8" t="s">
        <v>3238</v>
      </c>
      <c r="AG745" s="12" t="s">
        <v>893</v>
      </c>
      <c r="AH745" s="12" t="s">
        <v>894</v>
      </c>
      <c r="AI745" s="30">
        <v>20235410000153</v>
      </c>
    </row>
    <row r="746" spans="1:35" ht="15.75" x14ac:dyDescent="0.3">
      <c r="A746" s="7">
        <v>2021</v>
      </c>
      <c r="B746" s="7">
        <v>373</v>
      </c>
      <c r="C746" s="101" t="s">
        <v>35</v>
      </c>
      <c r="D746" s="15" t="s">
        <v>65</v>
      </c>
      <c r="E746" s="9" t="s">
        <v>66</v>
      </c>
      <c r="F746" s="8" t="s">
        <v>38</v>
      </c>
      <c r="G746" s="7" t="s">
        <v>39</v>
      </c>
      <c r="H746" s="8" t="s">
        <v>40</v>
      </c>
      <c r="I746" s="9" t="s">
        <v>153</v>
      </c>
      <c r="J746" s="9" t="s">
        <v>3239</v>
      </c>
      <c r="K746" s="9" t="s">
        <v>3239</v>
      </c>
      <c r="L746" s="9" t="s">
        <v>156</v>
      </c>
      <c r="M746" s="160">
        <v>1070585045</v>
      </c>
      <c r="N746" s="8" t="s">
        <v>165</v>
      </c>
      <c r="O746" s="10">
        <v>44454</v>
      </c>
      <c r="P746" s="33" t="s">
        <v>3240</v>
      </c>
      <c r="Q746" s="10">
        <v>44455</v>
      </c>
      <c r="R746" s="10">
        <v>44575</v>
      </c>
      <c r="S746" s="11" t="s">
        <v>46</v>
      </c>
      <c r="T746" s="11" t="s">
        <v>46</v>
      </c>
      <c r="U746" s="78" t="s">
        <v>46</v>
      </c>
      <c r="V746" s="7" t="s">
        <v>233</v>
      </c>
      <c r="W746" s="33"/>
      <c r="X746" s="7" t="s">
        <v>46</v>
      </c>
      <c r="Y746" s="7" t="s">
        <v>46</v>
      </c>
      <c r="Z746" s="11">
        <v>44575</v>
      </c>
      <c r="AA746" s="16">
        <v>19570000</v>
      </c>
      <c r="AB746" s="17">
        <v>3040000</v>
      </c>
      <c r="AC746" s="18">
        <f t="shared" si="11"/>
        <v>22610000</v>
      </c>
      <c r="AD746" s="31" t="s">
        <v>48</v>
      </c>
      <c r="AE746" s="245" t="s">
        <v>98</v>
      </c>
      <c r="AF746" s="8" t="s">
        <v>3241</v>
      </c>
      <c r="AG746" s="12" t="s">
        <v>160</v>
      </c>
      <c r="AH746" s="12" t="s">
        <v>3076</v>
      </c>
      <c r="AI746" s="30">
        <v>20215420007913</v>
      </c>
    </row>
    <row r="747" spans="1:35" ht="28.5" x14ac:dyDescent="0.3">
      <c r="A747" s="7">
        <v>2022</v>
      </c>
      <c r="B747" s="7">
        <v>373</v>
      </c>
      <c r="C747" s="101" t="s">
        <v>1134</v>
      </c>
      <c r="D747" s="15" t="s">
        <v>278</v>
      </c>
      <c r="E747" s="9" t="s">
        <v>279</v>
      </c>
      <c r="F747" s="8" t="s">
        <v>3211</v>
      </c>
      <c r="G747" s="7" t="s">
        <v>2195</v>
      </c>
      <c r="H747" s="8" t="s">
        <v>3219</v>
      </c>
      <c r="I747" s="9" t="s">
        <v>3242</v>
      </c>
      <c r="J747" s="9" t="s">
        <v>3243</v>
      </c>
      <c r="K747" s="9" t="s">
        <v>3244</v>
      </c>
      <c r="L747" s="9" t="s">
        <v>3245</v>
      </c>
      <c r="M747" s="7">
        <v>830073703</v>
      </c>
      <c r="N747" s="8" t="s">
        <v>3135</v>
      </c>
      <c r="O747" s="10">
        <v>44748</v>
      </c>
      <c r="P747" s="101">
        <v>9</v>
      </c>
      <c r="Q747" s="10">
        <v>44750</v>
      </c>
      <c r="R747" s="10">
        <v>45023</v>
      </c>
      <c r="S747" s="11" t="s">
        <v>46</v>
      </c>
      <c r="T747" s="11" t="s">
        <v>46</v>
      </c>
      <c r="U747" s="78" t="s">
        <v>46</v>
      </c>
      <c r="V747" s="7" t="s">
        <v>3246</v>
      </c>
      <c r="W747" s="101">
        <v>12</v>
      </c>
      <c r="X747" s="11" t="s">
        <v>3247</v>
      </c>
      <c r="Y747" s="11" t="s">
        <v>46</v>
      </c>
      <c r="Z747" s="11">
        <v>45167</v>
      </c>
      <c r="AA747" s="16">
        <v>1270087103</v>
      </c>
      <c r="AB747" s="17">
        <v>373650548</v>
      </c>
      <c r="AC747" s="18">
        <f t="shared" si="11"/>
        <v>1643737651</v>
      </c>
      <c r="AD747" s="85" t="s">
        <v>48</v>
      </c>
      <c r="AE747" s="168" t="s">
        <v>3248</v>
      </c>
      <c r="AF747" s="8" t="s">
        <v>3249</v>
      </c>
      <c r="AG747" s="12" t="s">
        <v>286</v>
      </c>
      <c r="AH747" s="12" t="s">
        <v>3226</v>
      </c>
      <c r="AI747" s="30" t="s">
        <v>3250</v>
      </c>
    </row>
    <row r="748" spans="1:35" ht="15.75" x14ac:dyDescent="0.3">
      <c r="A748" s="7">
        <v>2021</v>
      </c>
      <c r="B748" s="7">
        <v>374</v>
      </c>
      <c r="C748" s="101" t="s">
        <v>35</v>
      </c>
      <c r="D748" s="15" t="s">
        <v>65</v>
      </c>
      <c r="E748" s="9" t="s">
        <v>66</v>
      </c>
      <c r="F748" s="8" t="s">
        <v>38</v>
      </c>
      <c r="G748" s="7" t="s">
        <v>39</v>
      </c>
      <c r="H748" s="8" t="s">
        <v>40</v>
      </c>
      <c r="I748" s="9" t="s">
        <v>3251</v>
      </c>
      <c r="J748" s="9" t="s">
        <v>3252</v>
      </c>
      <c r="K748" s="9" t="s">
        <v>3252</v>
      </c>
      <c r="L748" s="9" t="s">
        <v>170</v>
      </c>
      <c r="M748" s="239">
        <v>1033698738</v>
      </c>
      <c r="N748" s="8" t="s">
        <v>44</v>
      </c>
      <c r="O748" s="10">
        <v>44454</v>
      </c>
      <c r="P748" s="33" t="s">
        <v>3171</v>
      </c>
      <c r="Q748" s="10">
        <v>44455</v>
      </c>
      <c r="R748" s="10">
        <v>44562</v>
      </c>
      <c r="S748" s="11" t="s">
        <v>46</v>
      </c>
      <c r="T748" s="11" t="s">
        <v>46</v>
      </c>
      <c r="U748" s="78" t="s">
        <v>46</v>
      </c>
      <c r="V748" s="7" t="s">
        <v>46</v>
      </c>
      <c r="W748" s="33"/>
      <c r="X748" s="7" t="s">
        <v>46</v>
      </c>
      <c r="Y748" s="7" t="s">
        <v>46</v>
      </c>
      <c r="Z748" s="11">
        <v>44562</v>
      </c>
      <c r="AA748" s="16">
        <v>19616667</v>
      </c>
      <c r="AB748" s="17">
        <v>0</v>
      </c>
      <c r="AC748" s="18">
        <f t="shared" si="11"/>
        <v>19616667</v>
      </c>
      <c r="AD748" s="31" t="s">
        <v>48</v>
      </c>
      <c r="AE748" s="245" t="s">
        <v>98</v>
      </c>
      <c r="AF748" s="8" t="s">
        <v>3253</v>
      </c>
      <c r="AG748" s="12" t="s">
        <v>803</v>
      </c>
      <c r="AH748" s="12" t="s">
        <v>815</v>
      </c>
      <c r="AI748" s="30">
        <v>20215420008093</v>
      </c>
    </row>
    <row r="749" spans="1:35" ht="15.75" x14ac:dyDescent="0.3">
      <c r="A749" s="7">
        <v>2022</v>
      </c>
      <c r="B749" s="7">
        <v>374</v>
      </c>
      <c r="C749" s="101" t="s">
        <v>1134</v>
      </c>
      <c r="D749" s="15" t="s">
        <v>3254</v>
      </c>
      <c r="E749" s="9" t="s">
        <v>3255</v>
      </c>
      <c r="F749" s="8" t="s">
        <v>2640</v>
      </c>
      <c r="G749" s="7" t="s">
        <v>3256</v>
      </c>
      <c r="H749" s="8" t="s">
        <v>54</v>
      </c>
      <c r="I749" s="9" t="s">
        <v>3257</v>
      </c>
      <c r="J749" s="9" t="s">
        <v>3258</v>
      </c>
      <c r="K749" s="9" t="s">
        <v>3259</v>
      </c>
      <c r="L749" s="9" t="s">
        <v>3260</v>
      </c>
      <c r="M749" s="7" t="s">
        <v>3261</v>
      </c>
      <c r="N749" s="8" t="s">
        <v>192</v>
      </c>
      <c r="O749" s="10">
        <v>44750</v>
      </c>
      <c r="P749" s="101">
        <v>13</v>
      </c>
      <c r="Q749" s="10">
        <v>44761</v>
      </c>
      <c r="R749" s="10">
        <v>45169</v>
      </c>
      <c r="S749" s="11" t="s">
        <v>46</v>
      </c>
      <c r="T749" s="11"/>
      <c r="U749" s="78"/>
      <c r="V749" s="7"/>
      <c r="W749" s="101">
        <v>13</v>
      </c>
      <c r="X749" s="11"/>
      <c r="Y749" s="11"/>
      <c r="Z749" s="11">
        <v>45169</v>
      </c>
      <c r="AA749" s="16">
        <v>1817061036</v>
      </c>
      <c r="AB749" s="17"/>
      <c r="AC749" s="18">
        <f t="shared" si="11"/>
        <v>1817061036</v>
      </c>
      <c r="AD749" s="86" t="s">
        <v>48</v>
      </c>
      <c r="AE749" s="168" t="s">
        <v>2778</v>
      </c>
      <c r="AF749" s="8" t="s">
        <v>3262</v>
      </c>
      <c r="AG749" s="12" t="s">
        <v>655</v>
      </c>
      <c r="AH749" s="12" t="s">
        <v>1699</v>
      </c>
      <c r="AI749" s="30" t="s">
        <v>3263</v>
      </c>
    </row>
    <row r="750" spans="1:35" ht="15.75" x14ac:dyDescent="0.3">
      <c r="A750" s="7">
        <v>2021</v>
      </c>
      <c r="B750" s="7">
        <v>375</v>
      </c>
      <c r="C750" s="101" t="s">
        <v>35</v>
      </c>
      <c r="D750" s="15" t="s">
        <v>65</v>
      </c>
      <c r="E750" s="9" t="s">
        <v>66</v>
      </c>
      <c r="F750" s="8" t="s">
        <v>38</v>
      </c>
      <c r="G750" s="7" t="s">
        <v>39</v>
      </c>
      <c r="H750" s="8" t="s">
        <v>40</v>
      </c>
      <c r="I750" s="9" t="s">
        <v>92</v>
      </c>
      <c r="J750" s="9" t="s">
        <v>3264</v>
      </c>
      <c r="K750" s="9" t="s">
        <v>3264</v>
      </c>
      <c r="L750" s="9" t="s">
        <v>108</v>
      </c>
      <c r="M750" s="160">
        <v>79724937</v>
      </c>
      <c r="N750" s="8" t="s">
        <v>70</v>
      </c>
      <c r="O750" s="10">
        <v>44455</v>
      </c>
      <c r="P750" s="33" t="s">
        <v>3231</v>
      </c>
      <c r="Q750" s="10">
        <v>44461</v>
      </c>
      <c r="R750" s="10">
        <v>44566</v>
      </c>
      <c r="S750" s="11" t="s">
        <v>46</v>
      </c>
      <c r="T750" s="11" t="s">
        <v>46</v>
      </c>
      <c r="U750" s="78" t="s">
        <v>46</v>
      </c>
      <c r="V750" s="7" t="s">
        <v>46</v>
      </c>
      <c r="W750" s="33"/>
      <c r="X750" s="7" t="s">
        <v>46</v>
      </c>
      <c r="Y750" s="7" t="s">
        <v>46</v>
      </c>
      <c r="Z750" s="11">
        <v>44566</v>
      </c>
      <c r="AA750" s="16">
        <v>19066666</v>
      </c>
      <c r="AB750" s="17">
        <v>0</v>
      </c>
      <c r="AC750" s="18">
        <f t="shared" si="11"/>
        <v>19066666</v>
      </c>
      <c r="AD750" s="31" t="s">
        <v>48</v>
      </c>
      <c r="AE750" s="245" t="s">
        <v>98</v>
      </c>
      <c r="AF750" s="8" t="s">
        <v>3265</v>
      </c>
      <c r="AG750" s="12" t="s">
        <v>100</v>
      </c>
      <c r="AH750" s="12" t="s">
        <v>2841</v>
      </c>
      <c r="AI750" s="30">
        <v>20215420008133</v>
      </c>
    </row>
    <row r="751" spans="1:35" ht="15.75" x14ac:dyDescent="0.3">
      <c r="A751" s="7">
        <v>2022</v>
      </c>
      <c r="B751" s="7">
        <v>375</v>
      </c>
      <c r="C751" s="101" t="s">
        <v>35</v>
      </c>
      <c r="D751" s="15" t="s">
        <v>1932</v>
      </c>
      <c r="E751" s="9" t="s">
        <v>1933</v>
      </c>
      <c r="F751" s="8" t="s">
        <v>38</v>
      </c>
      <c r="G751" s="7" t="s">
        <v>39</v>
      </c>
      <c r="H751" s="8" t="s">
        <v>54</v>
      </c>
      <c r="I751" s="9" t="s">
        <v>3266</v>
      </c>
      <c r="J751" s="9" t="s">
        <v>3267</v>
      </c>
      <c r="K751" s="9" t="s">
        <v>3268</v>
      </c>
      <c r="L751" s="9" t="s">
        <v>1699</v>
      </c>
      <c r="M751" s="7">
        <v>80810133</v>
      </c>
      <c r="N751" s="8" t="s">
        <v>345</v>
      </c>
      <c r="O751" s="10">
        <v>44755</v>
      </c>
      <c r="P751" s="101">
        <v>5</v>
      </c>
      <c r="Q751" s="10">
        <v>44760</v>
      </c>
      <c r="R751" s="10">
        <v>44912</v>
      </c>
      <c r="S751" s="11" t="s">
        <v>46</v>
      </c>
      <c r="T751" s="11"/>
      <c r="U751" s="78"/>
      <c r="V751" s="7" t="s">
        <v>3269</v>
      </c>
      <c r="W751" s="101">
        <v>6</v>
      </c>
      <c r="X751" s="7"/>
      <c r="Y751" s="7"/>
      <c r="Z751" s="11">
        <v>44943</v>
      </c>
      <c r="AA751" s="16">
        <v>32500000</v>
      </c>
      <c r="AB751" s="17">
        <v>6500000</v>
      </c>
      <c r="AC751" s="18">
        <f t="shared" si="11"/>
        <v>39000000</v>
      </c>
      <c r="AD751" s="31" t="s">
        <v>48</v>
      </c>
      <c r="AE751" s="168" t="s">
        <v>98</v>
      </c>
      <c r="AF751" s="8" t="s">
        <v>3270</v>
      </c>
      <c r="AG751" s="12" t="s">
        <v>655</v>
      </c>
      <c r="AH751" s="12" t="s">
        <v>208</v>
      </c>
      <c r="AI751" s="30" t="s">
        <v>209</v>
      </c>
    </row>
    <row r="752" spans="1:35" ht="15.75" x14ac:dyDescent="0.3">
      <c r="A752" s="7">
        <v>2021</v>
      </c>
      <c r="B752" s="7">
        <v>376</v>
      </c>
      <c r="C752" s="101" t="s">
        <v>35</v>
      </c>
      <c r="D752" s="15" t="s">
        <v>65</v>
      </c>
      <c r="E752" s="9" t="s">
        <v>66</v>
      </c>
      <c r="F752" s="8" t="s">
        <v>38</v>
      </c>
      <c r="G752" s="7" t="s">
        <v>39</v>
      </c>
      <c r="H752" s="8" t="s">
        <v>40</v>
      </c>
      <c r="I752" s="9" t="s">
        <v>3271</v>
      </c>
      <c r="J752" s="9" t="s">
        <v>3272</v>
      </c>
      <c r="K752" s="9" t="s">
        <v>3272</v>
      </c>
      <c r="L752" s="9" t="s">
        <v>562</v>
      </c>
      <c r="M752" s="160">
        <v>52011192</v>
      </c>
      <c r="N752" s="8" t="s">
        <v>70</v>
      </c>
      <c r="O752" s="10">
        <v>44455</v>
      </c>
      <c r="P752" s="33" t="s">
        <v>3273</v>
      </c>
      <c r="Q752" s="10">
        <v>44459</v>
      </c>
      <c r="R752" s="10">
        <v>44578</v>
      </c>
      <c r="S752" s="11" t="s">
        <v>46</v>
      </c>
      <c r="T752" s="11" t="s">
        <v>46</v>
      </c>
      <c r="U752" s="78" t="s">
        <v>46</v>
      </c>
      <c r="V752" s="7" t="s">
        <v>139</v>
      </c>
      <c r="W752" s="33"/>
      <c r="X752" s="7" t="s">
        <v>46</v>
      </c>
      <c r="Y752" s="7" t="s">
        <v>46</v>
      </c>
      <c r="Z752" s="11">
        <v>44578</v>
      </c>
      <c r="AA752" s="16">
        <v>12480000</v>
      </c>
      <c r="AB752" s="17">
        <v>1680000</v>
      </c>
      <c r="AC752" s="18">
        <f t="shared" si="11"/>
        <v>14160000</v>
      </c>
      <c r="AD752" s="31" t="s">
        <v>48</v>
      </c>
      <c r="AE752" s="245" t="s">
        <v>98</v>
      </c>
      <c r="AF752" s="8" t="s">
        <v>3274</v>
      </c>
      <c r="AG752" s="12" t="s">
        <v>564</v>
      </c>
      <c r="AH752" s="12" t="s">
        <v>3076</v>
      </c>
      <c r="AI752" s="30">
        <v>20215420007913</v>
      </c>
    </row>
    <row r="753" spans="1:35" ht="28.5" x14ac:dyDescent="0.3">
      <c r="A753" s="7">
        <v>2022</v>
      </c>
      <c r="B753" s="7">
        <v>376</v>
      </c>
      <c r="C753" s="101" t="s">
        <v>1134</v>
      </c>
      <c r="D753" s="15" t="s">
        <v>3275</v>
      </c>
      <c r="E753" s="9" t="s">
        <v>3276</v>
      </c>
      <c r="F753" s="8" t="s">
        <v>3277</v>
      </c>
      <c r="G753" s="7" t="s">
        <v>3278</v>
      </c>
      <c r="H753" s="8" t="s">
        <v>2765</v>
      </c>
      <c r="I753" s="9" t="s">
        <v>3279</v>
      </c>
      <c r="J753" s="9" t="s">
        <v>3280</v>
      </c>
      <c r="K753" s="9" t="s">
        <v>3281</v>
      </c>
      <c r="L753" s="9" t="s">
        <v>3282</v>
      </c>
      <c r="M753" s="7">
        <v>830085106</v>
      </c>
      <c r="N753" s="8" t="s">
        <v>270</v>
      </c>
      <c r="O753" s="10">
        <v>44763</v>
      </c>
      <c r="P753" s="101">
        <v>2</v>
      </c>
      <c r="Q753" s="10">
        <v>44771</v>
      </c>
      <c r="R753" s="10">
        <v>44832</v>
      </c>
      <c r="S753" s="11" t="s">
        <v>46</v>
      </c>
      <c r="T753" s="11"/>
      <c r="U753" s="78"/>
      <c r="V753" s="7" t="s">
        <v>322</v>
      </c>
      <c r="W753" s="101">
        <v>4</v>
      </c>
      <c r="X753" s="7"/>
      <c r="Y753" s="7"/>
      <c r="Z753" s="11">
        <v>44923</v>
      </c>
      <c r="AA753" s="16">
        <v>13373756</v>
      </c>
      <c r="AB753" s="17">
        <v>6686878</v>
      </c>
      <c r="AC753" s="18">
        <f t="shared" si="11"/>
        <v>20060634</v>
      </c>
      <c r="AD753" s="31" t="s">
        <v>48</v>
      </c>
      <c r="AE753" s="168" t="s">
        <v>98</v>
      </c>
      <c r="AF753" s="8" t="s">
        <v>3283</v>
      </c>
      <c r="AG753" s="12" t="s">
        <v>564</v>
      </c>
      <c r="AH753" s="12" t="s">
        <v>3284</v>
      </c>
      <c r="AI753" s="30" t="s">
        <v>3285</v>
      </c>
    </row>
    <row r="754" spans="1:35" ht="15.75" x14ac:dyDescent="0.3">
      <c r="A754" s="7">
        <v>2021</v>
      </c>
      <c r="B754" s="7">
        <v>377</v>
      </c>
      <c r="C754" s="101" t="s">
        <v>35</v>
      </c>
      <c r="D754" s="15" t="s">
        <v>410</v>
      </c>
      <c r="E754" s="9" t="s">
        <v>411</v>
      </c>
      <c r="F754" s="8" t="s">
        <v>38</v>
      </c>
      <c r="G754" s="7" t="s">
        <v>39</v>
      </c>
      <c r="H754" s="8" t="s">
        <v>40</v>
      </c>
      <c r="I754" s="9" t="s">
        <v>412</v>
      </c>
      <c r="J754" s="9" t="s">
        <v>3286</v>
      </c>
      <c r="K754" s="9" t="s">
        <v>3286</v>
      </c>
      <c r="L754" s="9" t="s">
        <v>1162</v>
      </c>
      <c r="M754" s="160">
        <v>1023977736</v>
      </c>
      <c r="N754" s="8" t="s">
        <v>165</v>
      </c>
      <c r="O754" s="10">
        <v>44455</v>
      </c>
      <c r="P754" s="33" t="s">
        <v>3113</v>
      </c>
      <c r="Q754" s="10">
        <v>44459</v>
      </c>
      <c r="R754" s="10">
        <v>44559</v>
      </c>
      <c r="S754" s="11" t="s">
        <v>46</v>
      </c>
      <c r="T754" s="11" t="s">
        <v>46</v>
      </c>
      <c r="U754" s="78" t="s">
        <v>46</v>
      </c>
      <c r="V754" s="7" t="s">
        <v>46</v>
      </c>
      <c r="W754" s="33"/>
      <c r="X754" s="7" t="s">
        <v>46</v>
      </c>
      <c r="Y754" s="7" t="s">
        <v>46</v>
      </c>
      <c r="Z754" s="11">
        <v>44559</v>
      </c>
      <c r="AA754" s="16">
        <v>8266666</v>
      </c>
      <c r="AB754" s="17">
        <v>0</v>
      </c>
      <c r="AC754" s="18">
        <f t="shared" si="11"/>
        <v>8266666</v>
      </c>
      <c r="AD754" s="31" t="s">
        <v>48</v>
      </c>
      <c r="AE754" s="245" t="s">
        <v>98</v>
      </c>
      <c r="AF754" s="8" t="s">
        <v>3287</v>
      </c>
      <c r="AG754" s="12" t="s">
        <v>2891</v>
      </c>
      <c r="AH754" s="12" t="s">
        <v>264</v>
      </c>
      <c r="AI754" s="30">
        <v>20215420008063</v>
      </c>
    </row>
    <row r="755" spans="1:35" ht="15.75" x14ac:dyDescent="0.3">
      <c r="A755" s="7">
        <v>2022</v>
      </c>
      <c r="B755" s="7">
        <v>377</v>
      </c>
      <c r="C755" s="101" t="s">
        <v>35</v>
      </c>
      <c r="D755" s="15" t="s">
        <v>76</v>
      </c>
      <c r="E755" s="9" t="s">
        <v>77</v>
      </c>
      <c r="F755" s="8" t="s">
        <v>38</v>
      </c>
      <c r="G755" s="7" t="s">
        <v>39</v>
      </c>
      <c r="H755" s="8" t="s">
        <v>54</v>
      </c>
      <c r="I755" s="9" t="s">
        <v>78</v>
      </c>
      <c r="J755" s="9" t="s">
        <v>3288</v>
      </c>
      <c r="K755" s="9" t="s">
        <v>3289</v>
      </c>
      <c r="L755" s="9" t="s">
        <v>81</v>
      </c>
      <c r="M755" s="7">
        <v>80809271</v>
      </c>
      <c r="N755" s="8" t="s">
        <v>345</v>
      </c>
      <c r="O755" s="10">
        <v>44764</v>
      </c>
      <c r="P755" s="101">
        <v>5</v>
      </c>
      <c r="Q755" s="10">
        <v>44768</v>
      </c>
      <c r="R755" s="10">
        <v>44920</v>
      </c>
      <c r="S755" s="11" t="s">
        <v>46</v>
      </c>
      <c r="T755" s="11"/>
      <c r="U755" s="78"/>
      <c r="V755" s="7" t="s">
        <v>46</v>
      </c>
      <c r="W755" s="101">
        <v>5</v>
      </c>
      <c r="X755" s="7" t="s">
        <v>46</v>
      </c>
      <c r="Y755" s="7" t="s">
        <v>46</v>
      </c>
      <c r="Z755" s="11">
        <v>44920</v>
      </c>
      <c r="AA755" s="16">
        <v>25875000</v>
      </c>
      <c r="AB755" s="17">
        <v>0</v>
      </c>
      <c r="AC755" s="18">
        <f t="shared" si="11"/>
        <v>25875000</v>
      </c>
      <c r="AD755" s="31" t="s">
        <v>48</v>
      </c>
      <c r="AE755" s="168" t="s">
        <v>98</v>
      </c>
      <c r="AF755" s="8" t="s">
        <v>3290</v>
      </c>
      <c r="AG755" s="12" t="s">
        <v>62</v>
      </c>
      <c r="AH755" s="12" t="s">
        <v>63</v>
      </c>
      <c r="AI755" s="30" t="s">
        <v>3291</v>
      </c>
    </row>
    <row r="756" spans="1:35" ht="15.75" x14ac:dyDescent="0.3">
      <c r="A756" s="7">
        <v>2021</v>
      </c>
      <c r="B756" s="7">
        <v>378</v>
      </c>
      <c r="C756" s="101" t="s">
        <v>35</v>
      </c>
      <c r="D756" s="15" t="s">
        <v>65</v>
      </c>
      <c r="E756" s="9" t="s">
        <v>66</v>
      </c>
      <c r="F756" s="8" t="s">
        <v>38</v>
      </c>
      <c r="G756" s="7" t="s">
        <v>39</v>
      </c>
      <c r="H756" s="8" t="s">
        <v>40</v>
      </c>
      <c r="I756" s="9" t="s">
        <v>3292</v>
      </c>
      <c r="J756" s="9" t="s">
        <v>3293</v>
      </c>
      <c r="K756" s="9" t="s">
        <v>3293</v>
      </c>
      <c r="L756" s="9" t="s">
        <v>730</v>
      </c>
      <c r="M756" s="160">
        <v>1013650314</v>
      </c>
      <c r="N756" s="8" t="s">
        <v>137</v>
      </c>
      <c r="O756" s="10">
        <v>44455</v>
      </c>
      <c r="P756" s="33" t="s">
        <v>3231</v>
      </c>
      <c r="Q756" s="10">
        <v>44456</v>
      </c>
      <c r="R756" s="10">
        <v>44576</v>
      </c>
      <c r="S756" s="11" t="s">
        <v>46</v>
      </c>
      <c r="T756" s="11" t="s">
        <v>46</v>
      </c>
      <c r="U756" s="78" t="s">
        <v>46</v>
      </c>
      <c r="V756" s="7" t="s">
        <v>188</v>
      </c>
      <c r="W756" s="33"/>
      <c r="X756" s="7" t="s">
        <v>46</v>
      </c>
      <c r="Y756" s="7" t="s">
        <v>46</v>
      </c>
      <c r="Z756" s="11">
        <v>44576</v>
      </c>
      <c r="AA756" s="16">
        <v>13797334</v>
      </c>
      <c r="AB756" s="17">
        <v>1990000</v>
      </c>
      <c r="AC756" s="18">
        <f t="shared" si="11"/>
        <v>15787334</v>
      </c>
      <c r="AD756" s="31" t="s">
        <v>48</v>
      </c>
      <c r="AE756" s="245" t="s">
        <v>98</v>
      </c>
      <c r="AF756" s="8" t="s">
        <v>3294</v>
      </c>
      <c r="AG756" s="12" t="s">
        <v>74</v>
      </c>
      <c r="AH756" s="12" t="s">
        <v>75</v>
      </c>
      <c r="AI756" s="30">
        <v>20215420008173</v>
      </c>
    </row>
    <row r="757" spans="1:35" ht="15.75" x14ac:dyDescent="0.3">
      <c r="A757" s="7">
        <v>2022</v>
      </c>
      <c r="B757" s="7">
        <v>378</v>
      </c>
      <c r="C757" s="101" t="s">
        <v>1134</v>
      </c>
      <c r="D757" s="15" t="s">
        <v>278</v>
      </c>
      <c r="E757" s="9" t="s">
        <v>279</v>
      </c>
      <c r="F757" s="8" t="s">
        <v>3188</v>
      </c>
      <c r="G757" s="7" t="s">
        <v>3295</v>
      </c>
      <c r="H757" s="8" t="s">
        <v>2538</v>
      </c>
      <c r="I757" s="9" t="s">
        <v>3296</v>
      </c>
      <c r="J757" s="9" t="s">
        <v>3297</v>
      </c>
      <c r="K757" s="9" t="s">
        <v>3298</v>
      </c>
      <c r="L757" s="9" t="s">
        <v>3299</v>
      </c>
      <c r="M757" s="7">
        <v>900128706</v>
      </c>
      <c r="N757" s="8" t="s">
        <v>463</v>
      </c>
      <c r="O757" s="10">
        <v>44764</v>
      </c>
      <c r="P757" s="101">
        <v>6</v>
      </c>
      <c r="Q757" s="10">
        <v>44776</v>
      </c>
      <c r="R757" s="10">
        <v>44912</v>
      </c>
      <c r="S757" s="11" t="s">
        <v>46</v>
      </c>
      <c r="T757" s="11"/>
      <c r="U757" s="78"/>
      <c r="V757" s="7" t="s">
        <v>3300</v>
      </c>
      <c r="W757" s="101" t="s">
        <v>3301</v>
      </c>
      <c r="X757" s="7"/>
      <c r="Y757" s="7"/>
      <c r="Z757" s="11">
        <v>44959</v>
      </c>
      <c r="AA757" s="16">
        <v>821487273</v>
      </c>
      <c r="AB757" s="17">
        <v>355411028</v>
      </c>
      <c r="AC757" s="18">
        <f t="shared" si="11"/>
        <v>1176898301</v>
      </c>
      <c r="AD757" s="31" t="s">
        <v>48</v>
      </c>
      <c r="AE757" s="168" t="s">
        <v>98</v>
      </c>
      <c r="AF757" s="8" t="s">
        <v>3302</v>
      </c>
      <c r="AG757" s="12" t="s">
        <v>286</v>
      </c>
      <c r="AH757" s="12" t="s">
        <v>3303</v>
      </c>
      <c r="AI757" s="30" t="s">
        <v>3304</v>
      </c>
    </row>
    <row r="758" spans="1:35" ht="15.75" x14ac:dyDescent="0.3">
      <c r="A758" s="7">
        <v>2021</v>
      </c>
      <c r="B758" s="7">
        <v>379</v>
      </c>
      <c r="C758" s="101" t="s">
        <v>35</v>
      </c>
      <c r="D758" s="15" t="s">
        <v>65</v>
      </c>
      <c r="E758" s="9" t="s">
        <v>66</v>
      </c>
      <c r="F758" s="8" t="s">
        <v>38</v>
      </c>
      <c r="G758" s="7" t="s">
        <v>39</v>
      </c>
      <c r="H758" s="8" t="s">
        <v>40</v>
      </c>
      <c r="I758" s="9" t="s">
        <v>639</v>
      </c>
      <c r="J758" s="9" t="s">
        <v>3305</v>
      </c>
      <c r="K758" s="9" t="s">
        <v>3305</v>
      </c>
      <c r="L758" s="9" t="s">
        <v>799</v>
      </c>
      <c r="M758" s="160">
        <v>1023943024</v>
      </c>
      <c r="N758" s="8" t="s">
        <v>59</v>
      </c>
      <c r="O758" s="10">
        <v>44454</v>
      </c>
      <c r="P758" s="33" t="s">
        <v>3064</v>
      </c>
      <c r="Q758" s="10">
        <v>44459</v>
      </c>
      <c r="R758" s="10">
        <v>44569</v>
      </c>
      <c r="S758" s="11" t="s">
        <v>46</v>
      </c>
      <c r="T758" s="11" t="s">
        <v>46</v>
      </c>
      <c r="U758" s="78" t="s">
        <v>46</v>
      </c>
      <c r="V758" s="7" t="s">
        <v>46</v>
      </c>
      <c r="W758" s="33"/>
      <c r="X758" s="7" t="s">
        <v>46</v>
      </c>
      <c r="Y758" s="7" t="s">
        <v>46</v>
      </c>
      <c r="Z758" s="11">
        <v>44569</v>
      </c>
      <c r="AA758" s="16">
        <v>13200000</v>
      </c>
      <c r="AB758" s="17">
        <v>0</v>
      </c>
      <c r="AC758" s="18">
        <f t="shared" si="11"/>
        <v>13200000</v>
      </c>
      <c r="AD758" s="31" t="s">
        <v>48</v>
      </c>
      <c r="AE758" s="245" t="s">
        <v>98</v>
      </c>
      <c r="AF758" s="8" t="s">
        <v>3306</v>
      </c>
      <c r="AG758" s="12" t="s">
        <v>579</v>
      </c>
      <c r="AH758" s="12" t="s">
        <v>3076</v>
      </c>
      <c r="AI758" s="30">
        <v>20215420007913</v>
      </c>
    </row>
    <row r="759" spans="1:35" ht="28.5" x14ac:dyDescent="0.3">
      <c r="A759" s="7">
        <v>2022</v>
      </c>
      <c r="B759" s="7">
        <v>379</v>
      </c>
      <c r="C759" s="101" t="s">
        <v>1134</v>
      </c>
      <c r="D759" s="15" t="s">
        <v>278</v>
      </c>
      <c r="E759" s="9" t="s">
        <v>279</v>
      </c>
      <c r="F759" s="8" t="s">
        <v>3173</v>
      </c>
      <c r="G759" s="7" t="s">
        <v>3174</v>
      </c>
      <c r="H759" s="8" t="s">
        <v>3117</v>
      </c>
      <c r="I759" s="9" t="s">
        <v>3307</v>
      </c>
      <c r="J759" s="9" t="s">
        <v>3304</v>
      </c>
      <c r="K759" s="9" t="s">
        <v>3308</v>
      </c>
      <c r="L759" s="9" t="s">
        <v>3303</v>
      </c>
      <c r="M759" s="7">
        <v>901172605</v>
      </c>
      <c r="N759" s="8" t="s">
        <v>463</v>
      </c>
      <c r="O759" s="10">
        <v>44764</v>
      </c>
      <c r="P759" s="101">
        <v>6</v>
      </c>
      <c r="Q759" s="10">
        <v>44776</v>
      </c>
      <c r="R759" s="10">
        <v>44912</v>
      </c>
      <c r="S759" s="11" t="s">
        <v>46</v>
      </c>
      <c r="T759" s="11"/>
      <c r="U759" s="78"/>
      <c r="V759" s="7" t="s">
        <v>3300</v>
      </c>
      <c r="W759" s="101" t="s">
        <v>3301</v>
      </c>
      <c r="X759" s="7"/>
      <c r="Y759" s="7"/>
      <c r="Z759" s="11">
        <v>44959</v>
      </c>
      <c r="AA759" s="16">
        <v>82148721</v>
      </c>
      <c r="AB759" s="17">
        <v>33486100</v>
      </c>
      <c r="AC759" s="18">
        <f t="shared" si="11"/>
        <v>115634821</v>
      </c>
      <c r="AD759" s="31" t="s">
        <v>48</v>
      </c>
      <c r="AE759" s="168" t="s">
        <v>98</v>
      </c>
      <c r="AF759" s="8" t="s">
        <v>3309</v>
      </c>
      <c r="AG759" s="12" t="s">
        <v>286</v>
      </c>
      <c r="AH759" s="12" t="s">
        <v>3310</v>
      </c>
      <c r="AI759" s="30" t="s">
        <v>3311</v>
      </c>
    </row>
    <row r="760" spans="1:35" ht="15.75" x14ac:dyDescent="0.3">
      <c r="A760" s="7">
        <v>2021</v>
      </c>
      <c r="B760" s="7">
        <v>380</v>
      </c>
      <c r="C760" s="101" t="s">
        <v>35</v>
      </c>
      <c r="D760" s="15" t="s">
        <v>403</v>
      </c>
      <c r="E760" s="9" t="s">
        <v>404</v>
      </c>
      <c r="F760" s="8" t="s">
        <v>38</v>
      </c>
      <c r="G760" s="7" t="s">
        <v>39</v>
      </c>
      <c r="H760" s="8" t="s">
        <v>40</v>
      </c>
      <c r="I760" s="9" t="s">
        <v>1855</v>
      </c>
      <c r="J760" s="9" t="s">
        <v>3312</v>
      </c>
      <c r="K760" s="9" t="s">
        <v>3312</v>
      </c>
      <c r="L760" s="9" t="s">
        <v>1596</v>
      </c>
      <c r="M760" s="160">
        <v>80114984</v>
      </c>
      <c r="N760" s="8" t="s">
        <v>137</v>
      </c>
      <c r="O760" s="10">
        <v>44455</v>
      </c>
      <c r="P760" s="33" t="s">
        <v>3231</v>
      </c>
      <c r="Q760" s="10">
        <v>44456</v>
      </c>
      <c r="R760" s="10">
        <v>44575</v>
      </c>
      <c r="S760" s="11" t="s">
        <v>46</v>
      </c>
      <c r="T760" s="11" t="s">
        <v>46</v>
      </c>
      <c r="U760" s="78" t="s">
        <v>46</v>
      </c>
      <c r="V760" s="7" t="s">
        <v>139</v>
      </c>
      <c r="W760" s="33"/>
      <c r="X760" s="7" t="s">
        <v>46</v>
      </c>
      <c r="Y760" s="7" t="s">
        <v>46</v>
      </c>
      <c r="Z760" s="11">
        <v>44575</v>
      </c>
      <c r="AA760" s="16">
        <v>15600000</v>
      </c>
      <c r="AB760" s="17">
        <v>2100000</v>
      </c>
      <c r="AC760" s="18">
        <f t="shared" si="11"/>
        <v>17700000</v>
      </c>
      <c r="AD760" s="31" t="s">
        <v>48</v>
      </c>
      <c r="AE760" s="245" t="s">
        <v>98</v>
      </c>
      <c r="AF760" s="8" t="s">
        <v>3313</v>
      </c>
      <c r="AG760" s="12" t="s">
        <v>390</v>
      </c>
      <c r="AH760" s="12" t="s">
        <v>407</v>
      </c>
      <c r="AI760" s="30">
        <v>20215420008013</v>
      </c>
    </row>
    <row r="761" spans="1:35" ht="15.75" x14ac:dyDescent="0.3">
      <c r="A761" s="7">
        <v>2022</v>
      </c>
      <c r="B761" s="7">
        <v>380</v>
      </c>
      <c r="C761" s="101" t="s">
        <v>35</v>
      </c>
      <c r="D761" s="15" t="s">
        <v>91</v>
      </c>
      <c r="E761" s="9" t="s">
        <v>66</v>
      </c>
      <c r="F761" s="8" t="s">
        <v>38</v>
      </c>
      <c r="G761" s="7" t="s">
        <v>39</v>
      </c>
      <c r="H761" s="8" t="s">
        <v>54</v>
      </c>
      <c r="I761" s="9" t="s">
        <v>3314</v>
      </c>
      <c r="J761" s="9" t="s">
        <v>3315</v>
      </c>
      <c r="K761" s="9" t="s">
        <v>3316</v>
      </c>
      <c r="L761" s="9" t="s">
        <v>3317</v>
      </c>
      <c r="M761" s="7">
        <v>1024562155</v>
      </c>
      <c r="N761" s="8" t="s">
        <v>345</v>
      </c>
      <c r="O761" s="10">
        <v>44764</v>
      </c>
      <c r="P761" s="101" t="s">
        <v>3318</v>
      </c>
      <c r="Q761" s="10">
        <v>44768</v>
      </c>
      <c r="R761" s="10">
        <v>44936</v>
      </c>
      <c r="S761" s="11" t="s">
        <v>46</v>
      </c>
      <c r="T761" s="11"/>
      <c r="U761" s="78"/>
      <c r="V761" s="7"/>
      <c r="W761" s="101" t="s">
        <v>3318</v>
      </c>
      <c r="X761" s="7"/>
      <c r="Y761" s="7"/>
      <c r="Z761" s="11">
        <v>44925</v>
      </c>
      <c r="AA761" s="16">
        <v>22000000</v>
      </c>
      <c r="AB761" s="17"/>
      <c r="AC761" s="18">
        <f t="shared" si="11"/>
        <v>22000000</v>
      </c>
      <c r="AD761" s="31" t="s">
        <v>47</v>
      </c>
      <c r="AE761" s="168" t="s">
        <v>48</v>
      </c>
      <c r="AF761" s="8" t="s">
        <v>3319</v>
      </c>
      <c r="AG761" s="12" t="s">
        <v>356</v>
      </c>
      <c r="AH761" s="12" t="s">
        <v>299</v>
      </c>
      <c r="AI761" s="30" t="s">
        <v>3320</v>
      </c>
    </row>
    <row r="762" spans="1:35" ht="15.75" x14ac:dyDescent="0.3">
      <c r="A762" s="7">
        <v>2021</v>
      </c>
      <c r="B762" s="7">
        <v>381</v>
      </c>
      <c r="C762" s="101" t="s">
        <v>35</v>
      </c>
      <c r="D762" s="15" t="s">
        <v>65</v>
      </c>
      <c r="E762" s="9" t="s">
        <v>66</v>
      </c>
      <c r="F762" s="8" t="s">
        <v>38</v>
      </c>
      <c r="G762" s="7" t="s">
        <v>39</v>
      </c>
      <c r="H762" s="8" t="s">
        <v>40</v>
      </c>
      <c r="I762" s="9" t="s">
        <v>3321</v>
      </c>
      <c r="J762" s="9" t="s">
        <v>3322</v>
      </c>
      <c r="K762" s="9" t="s">
        <v>3322</v>
      </c>
      <c r="L762" s="9" t="s">
        <v>1852</v>
      </c>
      <c r="M762" s="160">
        <v>53164606</v>
      </c>
      <c r="N762" s="8" t="s">
        <v>250</v>
      </c>
      <c r="O762" s="10">
        <v>44455</v>
      </c>
      <c r="P762" s="33" t="s">
        <v>3143</v>
      </c>
      <c r="Q762" s="10">
        <v>44456</v>
      </c>
      <c r="R762" s="10">
        <v>44575</v>
      </c>
      <c r="S762" s="11" t="s">
        <v>46</v>
      </c>
      <c r="T762" s="11" t="s">
        <v>46</v>
      </c>
      <c r="U762" s="78" t="s">
        <v>46</v>
      </c>
      <c r="V762" s="7" t="s">
        <v>1202</v>
      </c>
      <c r="W762" s="33"/>
      <c r="X762" s="7" t="s">
        <v>46</v>
      </c>
      <c r="Y762" s="7" t="s">
        <v>46</v>
      </c>
      <c r="Z762" s="11">
        <v>44575</v>
      </c>
      <c r="AA762" s="16">
        <v>21000000</v>
      </c>
      <c r="AB762" s="17">
        <v>2600000</v>
      </c>
      <c r="AC762" s="18">
        <f t="shared" si="11"/>
        <v>23600000</v>
      </c>
      <c r="AD762" s="31" t="s">
        <v>48</v>
      </c>
      <c r="AE762" s="245" t="s">
        <v>98</v>
      </c>
      <c r="AF762" s="8" t="s">
        <v>3323</v>
      </c>
      <c r="AG762" s="12" t="s">
        <v>2948</v>
      </c>
      <c r="AH762" s="12" t="s">
        <v>3324</v>
      </c>
      <c r="AI762" s="30">
        <v>20215420007933</v>
      </c>
    </row>
    <row r="763" spans="1:35" ht="15.75" x14ac:dyDescent="0.3">
      <c r="A763" s="7">
        <v>2022</v>
      </c>
      <c r="B763" s="7">
        <v>381</v>
      </c>
      <c r="C763" s="101" t="s">
        <v>35</v>
      </c>
      <c r="D763" s="15" t="s">
        <v>1932</v>
      </c>
      <c r="E763" s="9" t="s">
        <v>1933</v>
      </c>
      <c r="F763" s="8" t="s">
        <v>38</v>
      </c>
      <c r="G763" s="7" t="s">
        <v>39</v>
      </c>
      <c r="H763" s="8" t="s">
        <v>54</v>
      </c>
      <c r="I763" s="9" t="s">
        <v>3325</v>
      </c>
      <c r="J763" s="9" t="s">
        <v>3326</v>
      </c>
      <c r="K763" s="9" t="s">
        <v>3327</v>
      </c>
      <c r="L763" s="9" t="s">
        <v>1937</v>
      </c>
      <c r="M763" s="7">
        <v>80113110</v>
      </c>
      <c r="N763" s="8" t="s">
        <v>171</v>
      </c>
      <c r="O763" s="10">
        <v>44774</v>
      </c>
      <c r="P763" s="101">
        <v>5</v>
      </c>
      <c r="Q763" s="10">
        <v>44776</v>
      </c>
      <c r="R763" s="10">
        <v>44926</v>
      </c>
      <c r="S763" s="11" t="s">
        <v>46</v>
      </c>
      <c r="T763" s="11"/>
      <c r="U763" s="78"/>
      <c r="V763" s="7"/>
      <c r="W763" s="101">
        <v>5</v>
      </c>
      <c r="X763" s="7"/>
      <c r="Y763" s="7"/>
      <c r="Z763" s="11">
        <v>44924</v>
      </c>
      <c r="AA763" s="16">
        <v>13565100</v>
      </c>
      <c r="AB763" s="17"/>
      <c r="AC763" s="18">
        <f t="shared" si="11"/>
        <v>13565100</v>
      </c>
      <c r="AD763" s="31" t="s">
        <v>47</v>
      </c>
      <c r="AE763" s="168" t="s">
        <v>48</v>
      </c>
      <c r="AF763" s="8" t="s">
        <v>3328</v>
      </c>
      <c r="AG763" s="12" t="s">
        <v>655</v>
      </c>
      <c r="AH763" s="12" t="s">
        <v>1699</v>
      </c>
      <c r="AI763" s="30" t="s">
        <v>3329</v>
      </c>
    </row>
    <row r="764" spans="1:35" ht="15.75" x14ac:dyDescent="0.3">
      <c r="A764" s="7">
        <v>2021</v>
      </c>
      <c r="B764" s="7">
        <v>382</v>
      </c>
      <c r="C764" s="101" t="s">
        <v>35</v>
      </c>
      <c r="D764" s="15" t="s">
        <v>65</v>
      </c>
      <c r="E764" s="9" t="s">
        <v>66</v>
      </c>
      <c r="F764" s="8" t="s">
        <v>38</v>
      </c>
      <c r="G764" s="7" t="s">
        <v>39</v>
      </c>
      <c r="H764" s="8" t="s">
        <v>40</v>
      </c>
      <c r="I764" s="9" t="s">
        <v>3330</v>
      </c>
      <c r="J764" s="9" t="s">
        <v>3331</v>
      </c>
      <c r="K764" s="9" t="s">
        <v>3331</v>
      </c>
      <c r="L764" s="9" t="s">
        <v>1366</v>
      </c>
      <c r="M764" s="160">
        <v>79719940</v>
      </c>
      <c r="N764" s="8" t="s">
        <v>137</v>
      </c>
      <c r="O764" s="10">
        <v>44455</v>
      </c>
      <c r="P764" s="33" t="s">
        <v>3231</v>
      </c>
      <c r="Q764" s="10">
        <v>44456</v>
      </c>
      <c r="R764" s="10">
        <v>44575</v>
      </c>
      <c r="S764" s="11" t="s">
        <v>46</v>
      </c>
      <c r="T764" s="11" t="s">
        <v>46</v>
      </c>
      <c r="U764" s="78" t="s">
        <v>46</v>
      </c>
      <c r="V764" s="7" t="s">
        <v>139</v>
      </c>
      <c r="W764" s="33"/>
      <c r="X764" s="7" t="s">
        <v>46</v>
      </c>
      <c r="Y764" s="7" t="s">
        <v>46</v>
      </c>
      <c r="Z764" s="11">
        <v>44575</v>
      </c>
      <c r="AA764" s="16">
        <v>19292000</v>
      </c>
      <c r="AB764" s="17">
        <v>2597000</v>
      </c>
      <c r="AC764" s="18">
        <f t="shared" si="11"/>
        <v>21889000</v>
      </c>
      <c r="AD764" s="31" t="s">
        <v>48</v>
      </c>
      <c r="AE764" s="245" t="s">
        <v>98</v>
      </c>
      <c r="AF764" s="8" t="s">
        <v>3332</v>
      </c>
      <c r="AG764" s="12" t="s">
        <v>100</v>
      </c>
      <c r="AH764" s="12" t="s">
        <v>2841</v>
      </c>
      <c r="AI764" s="30">
        <v>20215420008133</v>
      </c>
    </row>
    <row r="765" spans="1:35" ht="15.75" x14ac:dyDescent="0.3">
      <c r="A765" s="7">
        <v>2022</v>
      </c>
      <c r="B765" s="7">
        <v>382</v>
      </c>
      <c r="C765" s="101" t="s">
        <v>35</v>
      </c>
      <c r="D765" s="15" t="s">
        <v>91</v>
      </c>
      <c r="E765" s="9" t="s">
        <v>66</v>
      </c>
      <c r="F765" s="8" t="s">
        <v>38</v>
      </c>
      <c r="G765" s="7" t="s">
        <v>39</v>
      </c>
      <c r="H765" s="8" t="s">
        <v>54</v>
      </c>
      <c r="I765" s="9" t="s">
        <v>821</v>
      </c>
      <c r="J765" s="9" t="s">
        <v>3333</v>
      </c>
      <c r="K765" s="9" t="s">
        <v>3334</v>
      </c>
      <c r="L765" s="9" t="s">
        <v>870</v>
      </c>
      <c r="M765" s="7">
        <v>1016072674</v>
      </c>
      <c r="N765" s="8" t="s">
        <v>171</v>
      </c>
      <c r="O765" s="10">
        <v>44777</v>
      </c>
      <c r="P765" s="101">
        <v>4</v>
      </c>
      <c r="Q765" s="10">
        <v>44783</v>
      </c>
      <c r="R765" s="10">
        <v>44904</v>
      </c>
      <c r="S765" s="11" t="s">
        <v>46</v>
      </c>
      <c r="T765" s="11"/>
      <c r="U765" s="78"/>
      <c r="V765" s="7"/>
      <c r="W765" s="101">
        <v>4</v>
      </c>
      <c r="X765" s="7"/>
      <c r="Y765" s="7"/>
      <c r="Z765" s="11">
        <v>44904</v>
      </c>
      <c r="AA765" s="16">
        <v>10217600</v>
      </c>
      <c r="AB765" s="17"/>
      <c r="AC765" s="18">
        <f t="shared" si="11"/>
        <v>10217600</v>
      </c>
      <c r="AD765" s="31" t="s">
        <v>48</v>
      </c>
      <c r="AE765" s="168" t="s">
        <v>98</v>
      </c>
      <c r="AF765" s="8" t="s">
        <v>3335</v>
      </c>
      <c r="AG765" s="12" t="s">
        <v>482</v>
      </c>
      <c r="AH765" s="12" t="s">
        <v>483</v>
      </c>
      <c r="AI765" s="30" t="s">
        <v>3336</v>
      </c>
    </row>
    <row r="766" spans="1:35" ht="15.75" x14ac:dyDescent="0.3">
      <c r="A766" s="7">
        <v>2021</v>
      </c>
      <c r="B766" s="7">
        <v>383</v>
      </c>
      <c r="C766" s="101" t="s">
        <v>35</v>
      </c>
      <c r="D766" s="15" t="s">
        <v>65</v>
      </c>
      <c r="E766" s="9" t="s">
        <v>66</v>
      </c>
      <c r="F766" s="8" t="s">
        <v>38</v>
      </c>
      <c r="G766" s="7" t="s">
        <v>39</v>
      </c>
      <c r="H766" s="8" t="s">
        <v>40</v>
      </c>
      <c r="I766" s="9" t="s">
        <v>1464</v>
      </c>
      <c r="J766" s="9" t="s">
        <v>3337</v>
      </c>
      <c r="K766" s="9" t="s">
        <v>3337</v>
      </c>
      <c r="L766" s="9" t="s">
        <v>1618</v>
      </c>
      <c r="M766" s="160">
        <v>51903772</v>
      </c>
      <c r="N766" s="8" t="s">
        <v>44</v>
      </c>
      <c r="O766" s="10">
        <v>44455</v>
      </c>
      <c r="P766" s="33" t="s">
        <v>3338</v>
      </c>
      <c r="Q766" s="10">
        <v>44456</v>
      </c>
      <c r="R766" s="10">
        <v>44561</v>
      </c>
      <c r="S766" s="11" t="s">
        <v>46</v>
      </c>
      <c r="T766" s="11" t="s">
        <v>46</v>
      </c>
      <c r="U766" s="78" t="s">
        <v>46</v>
      </c>
      <c r="V766" s="7" t="s">
        <v>46</v>
      </c>
      <c r="W766" s="33"/>
      <c r="X766" s="7" t="s">
        <v>46</v>
      </c>
      <c r="Y766" s="7" t="s">
        <v>46</v>
      </c>
      <c r="Z766" s="11">
        <v>44561</v>
      </c>
      <c r="AA766" s="16">
        <v>8480000</v>
      </c>
      <c r="AB766" s="17">
        <v>0</v>
      </c>
      <c r="AC766" s="18">
        <f t="shared" si="11"/>
        <v>8480000</v>
      </c>
      <c r="AD766" s="31" t="s">
        <v>48</v>
      </c>
      <c r="AE766" s="245" t="s">
        <v>98</v>
      </c>
      <c r="AF766" s="8" t="s">
        <v>3339</v>
      </c>
      <c r="AG766" s="12" t="s">
        <v>803</v>
      </c>
      <c r="AH766" s="12" t="s">
        <v>1582</v>
      </c>
      <c r="AI766" s="30">
        <v>20215420008183</v>
      </c>
    </row>
    <row r="767" spans="1:35" ht="15.75" x14ac:dyDescent="0.3">
      <c r="A767" s="7">
        <v>2022</v>
      </c>
      <c r="B767" s="7">
        <v>383</v>
      </c>
      <c r="C767" s="101" t="s">
        <v>35</v>
      </c>
      <c r="D767" s="15" t="s">
        <v>91</v>
      </c>
      <c r="E767" s="9" t="s">
        <v>66</v>
      </c>
      <c r="F767" s="8" t="s">
        <v>38</v>
      </c>
      <c r="G767" s="7" t="s">
        <v>39</v>
      </c>
      <c r="H767" s="8" t="s">
        <v>54</v>
      </c>
      <c r="I767" s="9" t="s">
        <v>3340</v>
      </c>
      <c r="J767" s="9" t="s">
        <v>3341</v>
      </c>
      <c r="K767" s="9" t="s">
        <v>3342</v>
      </c>
      <c r="L767" s="9" t="s">
        <v>3343</v>
      </c>
      <c r="M767" s="7">
        <v>52273387</v>
      </c>
      <c r="N767" s="8" t="s">
        <v>171</v>
      </c>
      <c r="O767" s="10">
        <v>44775</v>
      </c>
      <c r="P767" s="101">
        <v>5</v>
      </c>
      <c r="Q767" s="10">
        <v>44776</v>
      </c>
      <c r="R767" s="10">
        <v>44926</v>
      </c>
      <c r="S767" s="11" t="s">
        <v>46</v>
      </c>
      <c r="T767" s="11"/>
      <c r="U767" s="78"/>
      <c r="V767" s="7" t="s">
        <v>3344</v>
      </c>
      <c r="W767" s="101">
        <v>5</v>
      </c>
      <c r="X767" s="7"/>
      <c r="Y767" s="7"/>
      <c r="Z767" s="11">
        <v>44928</v>
      </c>
      <c r="AA767" s="16">
        <v>25815000</v>
      </c>
      <c r="AB767" s="17">
        <v>5163000</v>
      </c>
      <c r="AC767" s="18">
        <f t="shared" si="11"/>
        <v>30978000</v>
      </c>
      <c r="AD767" s="31" t="s">
        <v>48</v>
      </c>
      <c r="AE767" s="168" t="s">
        <v>2883</v>
      </c>
      <c r="AF767" s="8" t="s">
        <v>3345</v>
      </c>
      <c r="AG767" s="12" t="s">
        <v>916</v>
      </c>
      <c r="AH767" s="12" t="s">
        <v>161</v>
      </c>
      <c r="AI767" s="30" t="s">
        <v>3346</v>
      </c>
    </row>
    <row r="768" spans="1:35" ht="15.75" x14ac:dyDescent="0.3">
      <c r="A768" s="7">
        <v>2021</v>
      </c>
      <c r="B768" s="7">
        <v>384</v>
      </c>
      <c r="C768" s="101" t="s">
        <v>35</v>
      </c>
      <c r="D768" s="15" t="s">
        <v>65</v>
      </c>
      <c r="E768" s="9" t="s">
        <v>66</v>
      </c>
      <c r="F768" s="8" t="s">
        <v>38</v>
      </c>
      <c r="G768" s="7" t="s">
        <v>39</v>
      </c>
      <c r="H768" s="8" t="s">
        <v>40</v>
      </c>
      <c r="I768" s="9" t="s">
        <v>3347</v>
      </c>
      <c r="J768" s="9" t="s">
        <v>3348</v>
      </c>
      <c r="K768" s="9" t="s">
        <v>3348</v>
      </c>
      <c r="L768" s="9" t="s">
        <v>967</v>
      </c>
      <c r="M768" s="160">
        <v>1023959178</v>
      </c>
      <c r="N768" s="8" t="s">
        <v>250</v>
      </c>
      <c r="O768" s="10">
        <v>44455</v>
      </c>
      <c r="P768" s="33" t="s">
        <v>3231</v>
      </c>
      <c r="Q768" s="10">
        <v>44456</v>
      </c>
      <c r="R768" s="10">
        <v>44560</v>
      </c>
      <c r="S768" s="11" t="s">
        <v>46</v>
      </c>
      <c r="T768" s="11" t="s">
        <v>46</v>
      </c>
      <c r="U768" s="78" t="s">
        <v>46</v>
      </c>
      <c r="V768" s="7" t="s">
        <v>46</v>
      </c>
      <c r="W768" s="33"/>
      <c r="X768" s="7" t="s">
        <v>46</v>
      </c>
      <c r="Y768" s="7" t="s">
        <v>46</v>
      </c>
      <c r="Z768" s="11">
        <v>44560</v>
      </c>
      <c r="AA768" s="16">
        <v>13520000</v>
      </c>
      <c r="AB768" s="17">
        <v>0</v>
      </c>
      <c r="AC768" s="18">
        <f t="shared" si="11"/>
        <v>13520000</v>
      </c>
      <c r="AD768" s="31" t="s">
        <v>48</v>
      </c>
      <c r="AE768" s="245" t="s">
        <v>98</v>
      </c>
      <c r="AF768" s="8" t="s">
        <v>3349</v>
      </c>
      <c r="AG768" s="12" t="s">
        <v>286</v>
      </c>
      <c r="AH768" s="12" t="s">
        <v>515</v>
      </c>
      <c r="AI768" s="30">
        <v>20215420008163</v>
      </c>
    </row>
    <row r="769" spans="1:35" ht="15.75" x14ac:dyDescent="0.3">
      <c r="A769" s="7">
        <v>2022</v>
      </c>
      <c r="B769" s="7">
        <v>384</v>
      </c>
      <c r="C769" s="101" t="s">
        <v>35</v>
      </c>
      <c r="D769" s="15" t="s">
        <v>36</v>
      </c>
      <c r="E769" s="9" t="s">
        <v>37</v>
      </c>
      <c r="F769" s="8" t="s">
        <v>38</v>
      </c>
      <c r="G769" s="7" t="s">
        <v>39</v>
      </c>
      <c r="H769" s="8" t="s">
        <v>54</v>
      </c>
      <c r="I769" s="9" t="s">
        <v>1399</v>
      </c>
      <c r="J769" s="9" t="s">
        <v>3350</v>
      </c>
      <c r="K769" s="9" t="s">
        <v>1401</v>
      </c>
      <c r="L769" s="9" t="s">
        <v>1279</v>
      </c>
      <c r="M769" s="7">
        <v>79810863</v>
      </c>
      <c r="N769" s="8" t="s">
        <v>345</v>
      </c>
      <c r="O769" s="10">
        <v>44768</v>
      </c>
      <c r="P769" s="101">
        <v>5</v>
      </c>
      <c r="Q769" s="10">
        <v>44771</v>
      </c>
      <c r="R769" s="10">
        <v>44923</v>
      </c>
      <c r="S769" s="11" t="s">
        <v>46</v>
      </c>
      <c r="T769" s="11" t="s">
        <v>46</v>
      </c>
      <c r="U769" s="78" t="s">
        <v>46</v>
      </c>
      <c r="V769" s="7"/>
      <c r="W769" s="101">
        <v>5</v>
      </c>
      <c r="X769" s="7"/>
      <c r="Y769" s="7"/>
      <c r="Z769" s="11">
        <v>44923</v>
      </c>
      <c r="AA769" s="16">
        <v>12000000</v>
      </c>
      <c r="AB769" s="17"/>
      <c r="AC769" s="18">
        <f t="shared" si="11"/>
        <v>12000000</v>
      </c>
      <c r="AD769" s="31" t="s">
        <v>48</v>
      </c>
      <c r="AE769" s="168" t="s">
        <v>98</v>
      </c>
      <c r="AF769" s="8" t="s">
        <v>1402</v>
      </c>
      <c r="AG769" s="12" t="s">
        <v>258</v>
      </c>
      <c r="AH769" s="12" t="s">
        <v>232</v>
      </c>
      <c r="AI769" s="30" t="s">
        <v>1403</v>
      </c>
    </row>
    <row r="770" spans="1:35" ht="15.75" x14ac:dyDescent="0.3">
      <c r="A770" s="7">
        <v>2021</v>
      </c>
      <c r="B770" s="7">
        <v>385</v>
      </c>
      <c r="C770" s="101" t="s">
        <v>35</v>
      </c>
      <c r="D770" s="15" t="s">
        <v>65</v>
      </c>
      <c r="E770" s="9" t="s">
        <v>66</v>
      </c>
      <c r="F770" s="8" t="s">
        <v>38</v>
      </c>
      <c r="G770" s="7" t="s">
        <v>39</v>
      </c>
      <c r="H770" s="8" t="s">
        <v>40</v>
      </c>
      <c r="I770" s="9" t="s">
        <v>3351</v>
      </c>
      <c r="J770" s="9" t="s">
        <v>3352</v>
      </c>
      <c r="K770" s="9" t="s">
        <v>3352</v>
      </c>
      <c r="L770" s="9" t="s">
        <v>692</v>
      </c>
      <c r="M770" s="160">
        <v>1031150040</v>
      </c>
      <c r="N770" s="8" t="s">
        <v>70</v>
      </c>
      <c r="O770" s="10">
        <v>44456</v>
      </c>
      <c r="P770" s="33" t="s">
        <v>3113</v>
      </c>
      <c r="Q770" s="10">
        <v>44463</v>
      </c>
      <c r="R770" s="10">
        <v>44575</v>
      </c>
      <c r="S770" s="11" t="s">
        <v>46</v>
      </c>
      <c r="T770" s="11" t="s">
        <v>46</v>
      </c>
      <c r="U770" s="78" t="s">
        <v>46</v>
      </c>
      <c r="V770" s="7" t="s">
        <v>3353</v>
      </c>
      <c r="W770" s="33"/>
      <c r="X770" s="7" t="s">
        <v>46</v>
      </c>
      <c r="Y770" s="7" t="s">
        <v>46</v>
      </c>
      <c r="Z770" s="11">
        <v>44575</v>
      </c>
      <c r="AA770" s="16">
        <v>18966666</v>
      </c>
      <c r="AB770" s="17">
        <v>2086333</v>
      </c>
      <c r="AC770" s="18">
        <f t="shared" ref="AC770:AC833" si="12">+AA770+AB770</f>
        <v>21052999</v>
      </c>
      <c r="AD770" s="31" t="s">
        <v>48</v>
      </c>
      <c r="AE770" s="245" t="s">
        <v>98</v>
      </c>
      <c r="AF770" s="8" t="s">
        <v>3354</v>
      </c>
      <c r="AG770" s="12" t="s">
        <v>2948</v>
      </c>
      <c r="AH770" s="12" t="s">
        <v>1646</v>
      </c>
      <c r="AI770" s="30">
        <v>20215420008143</v>
      </c>
    </row>
    <row r="771" spans="1:35" ht="15.75" x14ac:dyDescent="0.3">
      <c r="A771" s="7">
        <v>2022</v>
      </c>
      <c r="B771" s="7">
        <v>385</v>
      </c>
      <c r="C771" s="101" t="s">
        <v>35</v>
      </c>
      <c r="D771" s="15" t="s">
        <v>36</v>
      </c>
      <c r="E771" s="9" t="s">
        <v>37</v>
      </c>
      <c r="F771" s="8" t="s">
        <v>38</v>
      </c>
      <c r="G771" s="7" t="s">
        <v>39</v>
      </c>
      <c r="H771" s="8" t="s">
        <v>54</v>
      </c>
      <c r="I771" s="9" t="s">
        <v>1399</v>
      </c>
      <c r="J771" s="9" t="s">
        <v>3355</v>
      </c>
      <c r="K771" s="9" t="s">
        <v>1401</v>
      </c>
      <c r="L771" s="9" t="s">
        <v>1285</v>
      </c>
      <c r="M771" s="7">
        <v>1000618560</v>
      </c>
      <c r="N771" s="8" t="s">
        <v>345</v>
      </c>
      <c r="O771" s="10">
        <v>44771</v>
      </c>
      <c r="P771" s="101">
        <v>5</v>
      </c>
      <c r="Q771" s="10">
        <v>44775</v>
      </c>
      <c r="R771" s="10">
        <v>44927</v>
      </c>
      <c r="S771" s="11" t="s">
        <v>46</v>
      </c>
      <c r="T771" s="11"/>
      <c r="U771" s="78"/>
      <c r="V771" s="7"/>
      <c r="W771" s="101">
        <v>5</v>
      </c>
      <c r="X771" s="7"/>
      <c r="Y771" s="7"/>
      <c r="Z771" s="11">
        <v>44927</v>
      </c>
      <c r="AA771" s="16">
        <v>12000000</v>
      </c>
      <c r="AB771" s="17"/>
      <c r="AC771" s="18">
        <f t="shared" si="12"/>
        <v>12000000</v>
      </c>
      <c r="AD771" s="31" t="s">
        <v>48</v>
      </c>
      <c r="AE771" s="168" t="s">
        <v>98</v>
      </c>
      <c r="AF771" s="8" t="s">
        <v>1402</v>
      </c>
      <c r="AG771" s="12" t="s">
        <v>258</v>
      </c>
      <c r="AH771" s="12" t="s">
        <v>232</v>
      </c>
      <c r="AI771" s="30" t="s">
        <v>1403</v>
      </c>
    </row>
    <row r="772" spans="1:35" ht="15.75" x14ac:dyDescent="0.3">
      <c r="A772" s="7">
        <v>2021</v>
      </c>
      <c r="B772" s="7">
        <v>386</v>
      </c>
      <c r="C772" s="101" t="s">
        <v>35</v>
      </c>
      <c r="D772" s="15" t="s">
        <v>65</v>
      </c>
      <c r="E772" s="9" t="s">
        <v>66</v>
      </c>
      <c r="F772" s="8" t="s">
        <v>38</v>
      </c>
      <c r="G772" s="7" t="s">
        <v>39</v>
      </c>
      <c r="H772" s="8" t="s">
        <v>40</v>
      </c>
      <c r="I772" s="9" t="s">
        <v>3356</v>
      </c>
      <c r="J772" s="9" t="s">
        <v>3357</v>
      </c>
      <c r="K772" s="9" t="s">
        <v>3357</v>
      </c>
      <c r="L772" s="9" t="s">
        <v>1146</v>
      </c>
      <c r="M772" s="160">
        <v>1026587134</v>
      </c>
      <c r="N772" s="8" t="s">
        <v>165</v>
      </c>
      <c r="O772" s="10">
        <v>44459</v>
      </c>
      <c r="P772" s="33" t="s">
        <v>3358</v>
      </c>
      <c r="Q772" s="10">
        <v>44466</v>
      </c>
      <c r="R772" s="10">
        <v>44565</v>
      </c>
      <c r="S772" s="11" t="s">
        <v>46</v>
      </c>
      <c r="T772" s="11" t="s">
        <v>46</v>
      </c>
      <c r="U772" s="78" t="s">
        <v>46</v>
      </c>
      <c r="V772" s="7" t="s">
        <v>46</v>
      </c>
      <c r="W772" s="33"/>
      <c r="X772" s="7" t="s">
        <v>46</v>
      </c>
      <c r="Y772" s="7" t="s">
        <v>46</v>
      </c>
      <c r="Z772" s="11">
        <v>44565</v>
      </c>
      <c r="AA772" s="16">
        <v>14259000</v>
      </c>
      <c r="AB772" s="17">
        <v>0</v>
      </c>
      <c r="AC772" s="18">
        <f t="shared" si="12"/>
        <v>14259000</v>
      </c>
      <c r="AD772" s="31" t="s">
        <v>48</v>
      </c>
      <c r="AE772" s="245" t="s">
        <v>98</v>
      </c>
      <c r="AF772" s="8" t="s">
        <v>3359</v>
      </c>
      <c r="AG772" s="12" t="s">
        <v>277</v>
      </c>
      <c r="AH772" s="12" t="s">
        <v>121</v>
      </c>
      <c r="AI772" s="30">
        <v>20215420008113</v>
      </c>
    </row>
    <row r="773" spans="1:35" ht="15.75" x14ac:dyDescent="0.3">
      <c r="A773" s="7">
        <v>2022</v>
      </c>
      <c r="B773" s="7">
        <v>386</v>
      </c>
      <c r="C773" s="101" t="s">
        <v>35</v>
      </c>
      <c r="D773" s="15" t="s">
        <v>36</v>
      </c>
      <c r="E773" s="9" t="s">
        <v>37</v>
      </c>
      <c r="F773" s="8" t="s">
        <v>38</v>
      </c>
      <c r="G773" s="7" t="s">
        <v>39</v>
      </c>
      <c r="H773" s="8" t="s">
        <v>54</v>
      </c>
      <c r="I773" s="9" t="s">
        <v>1399</v>
      </c>
      <c r="J773" s="9" t="s">
        <v>3360</v>
      </c>
      <c r="K773" s="9" t="s">
        <v>1401</v>
      </c>
      <c r="L773" s="9" t="s">
        <v>1301</v>
      </c>
      <c r="M773" s="7">
        <v>79812509</v>
      </c>
      <c r="N773" s="8" t="s">
        <v>345</v>
      </c>
      <c r="O773" s="10">
        <v>44771</v>
      </c>
      <c r="P773" s="101">
        <v>5</v>
      </c>
      <c r="Q773" s="10">
        <v>44775</v>
      </c>
      <c r="R773" s="10">
        <v>44926</v>
      </c>
      <c r="S773" s="11" t="s">
        <v>46</v>
      </c>
      <c r="T773" s="11"/>
      <c r="U773" s="78"/>
      <c r="V773" s="7" t="s">
        <v>3344</v>
      </c>
      <c r="W773" s="101">
        <v>5</v>
      </c>
      <c r="X773" s="7"/>
      <c r="Y773" s="7"/>
      <c r="Z773" s="11">
        <v>44927</v>
      </c>
      <c r="AA773" s="16">
        <v>12000000</v>
      </c>
      <c r="AB773" s="17"/>
      <c r="AC773" s="18">
        <f t="shared" si="12"/>
        <v>12000000</v>
      </c>
      <c r="AD773" s="31" t="s">
        <v>48</v>
      </c>
      <c r="AE773" s="168" t="s">
        <v>98</v>
      </c>
      <c r="AF773" s="8" t="s">
        <v>1402</v>
      </c>
      <c r="AG773" s="12" t="s">
        <v>258</v>
      </c>
      <c r="AH773" s="12" t="s">
        <v>232</v>
      </c>
      <c r="AI773" s="30" t="s">
        <v>1403</v>
      </c>
    </row>
    <row r="774" spans="1:35" ht="15.75" x14ac:dyDescent="0.3">
      <c r="A774" s="7">
        <v>2021</v>
      </c>
      <c r="B774" s="7">
        <v>387</v>
      </c>
      <c r="C774" s="101" t="s">
        <v>35</v>
      </c>
      <c r="D774" s="15" t="s">
        <v>2238</v>
      </c>
      <c r="E774" s="9" t="s">
        <v>1267</v>
      </c>
      <c r="F774" s="8" t="s">
        <v>38</v>
      </c>
      <c r="G774" s="7" t="s">
        <v>39</v>
      </c>
      <c r="H774" s="8" t="s">
        <v>40</v>
      </c>
      <c r="I774" s="9" t="s">
        <v>3361</v>
      </c>
      <c r="J774" s="9" t="s">
        <v>3362</v>
      </c>
      <c r="K774" s="9" t="s">
        <v>3362</v>
      </c>
      <c r="L774" s="9" t="s">
        <v>1448</v>
      </c>
      <c r="M774" s="160">
        <v>1010205046</v>
      </c>
      <c r="N774" s="8" t="s">
        <v>165</v>
      </c>
      <c r="O774" s="10">
        <v>44461</v>
      </c>
      <c r="P774" s="33" t="s">
        <v>3358</v>
      </c>
      <c r="Q774" s="10">
        <v>44467</v>
      </c>
      <c r="R774" s="10">
        <v>44566</v>
      </c>
      <c r="S774" s="11" t="s">
        <v>46</v>
      </c>
      <c r="T774" s="11" t="s">
        <v>46</v>
      </c>
      <c r="U774" s="78" t="s">
        <v>46</v>
      </c>
      <c r="V774" s="7" t="s">
        <v>46</v>
      </c>
      <c r="W774" s="33"/>
      <c r="X774" s="7" t="s">
        <v>46</v>
      </c>
      <c r="Y774" s="7" t="s">
        <v>46</v>
      </c>
      <c r="Z774" s="11">
        <v>44566</v>
      </c>
      <c r="AA774" s="16">
        <v>14245933</v>
      </c>
      <c r="AB774" s="17">
        <v>0</v>
      </c>
      <c r="AC774" s="18">
        <f t="shared" si="12"/>
        <v>14245933</v>
      </c>
      <c r="AD774" s="31" t="s">
        <v>48</v>
      </c>
      <c r="AE774" s="245" t="s">
        <v>98</v>
      </c>
      <c r="AF774" s="8" t="s">
        <v>3363</v>
      </c>
      <c r="AG774" s="12" t="s">
        <v>811</v>
      </c>
      <c r="AH774" s="12" t="s">
        <v>808</v>
      </c>
      <c r="AI774" s="30">
        <v>20215420008663</v>
      </c>
    </row>
    <row r="775" spans="1:35" ht="15.75" x14ac:dyDescent="0.3">
      <c r="A775" s="7">
        <v>2022</v>
      </c>
      <c r="B775" s="7">
        <v>387</v>
      </c>
      <c r="C775" s="101" t="s">
        <v>35</v>
      </c>
      <c r="D775" s="15" t="s">
        <v>91</v>
      </c>
      <c r="E775" s="9" t="s">
        <v>66</v>
      </c>
      <c r="F775" s="8" t="s">
        <v>38</v>
      </c>
      <c r="G775" s="7" t="s">
        <v>39</v>
      </c>
      <c r="H775" s="8" t="s">
        <v>54</v>
      </c>
      <c r="I775" s="9" t="s">
        <v>912</v>
      </c>
      <c r="J775" s="9" t="s">
        <v>3364</v>
      </c>
      <c r="K775" s="9" t="s">
        <v>3365</v>
      </c>
      <c r="L775" s="9" t="s">
        <v>3366</v>
      </c>
      <c r="M775" s="7">
        <v>1032434207</v>
      </c>
      <c r="N775" s="8" t="s">
        <v>345</v>
      </c>
      <c r="O775" s="10">
        <v>44785</v>
      </c>
      <c r="P775" s="101">
        <v>5</v>
      </c>
      <c r="Q775" s="10">
        <v>44796</v>
      </c>
      <c r="R775" s="10">
        <v>44926</v>
      </c>
      <c r="S775" s="11" t="s">
        <v>46</v>
      </c>
      <c r="T775" s="11"/>
      <c r="U775" s="78"/>
      <c r="V775" s="7" t="s">
        <v>3344</v>
      </c>
      <c r="W775" s="101">
        <v>5</v>
      </c>
      <c r="X775" s="7"/>
      <c r="Y775" s="7"/>
      <c r="Z775" s="11">
        <v>44948</v>
      </c>
      <c r="AA775" s="16">
        <v>19570000</v>
      </c>
      <c r="AB775" s="17"/>
      <c r="AC775" s="18">
        <f t="shared" si="12"/>
        <v>19570000</v>
      </c>
      <c r="AD775" s="31" t="s">
        <v>48</v>
      </c>
      <c r="AE775" s="168" t="s">
        <v>98</v>
      </c>
      <c r="AF775" s="8" t="s">
        <v>3367</v>
      </c>
      <c r="AG775" s="12" t="s">
        <v>916</v>
      </c>
      <c r="AH775" s="12" t="s">
        <v>161</v>
      </c>
      <c r="AI775" s="30" t="s">
        <v>3346</v>
      </c>
    </row>
    <row r="776" spans="1:35" ht="15.75" x14ac:dyDescent="0.3">
      <c r="A776" s="7">
        <v>2021</v>
      </c>
      <c r="B776" s="7">
        <v>388</v>
      </c>
      <c r="C776" s="101" t="s">
        <v>35</v>
      </c>
      <c r="D776" s="15" t="s">
        <v>410</v>
      </c>
      <c r="E776" s="9" t="s">
        <v>411</v>
      </c>
      <c r="F776" s="8" t="s">
        <v>38</v>
      </c>
      <c r="G776" s="7" t="s">
        <v>39</v>
      </c>
      <c r="H776" s="8" t="s">
        <v>40</v>
      </c>
      <c r="I776" s="9" t="s">
        <v>3368</v>
      </c>
      <c r="J776" s="9" t="s">
        <v>3369</v>
      </c>
      <c r="K776" s="9" t="s">
        <v>3369</v>
      </c>
      <c r="L776" s="9" t="s">
        <v>1024</v>
      </c>
      <c r="M776" s="160">
        <v>80188444</v>
      </c>
      <c r="N776" s="8" t="s">
        <v>44</v>
      </c>
      <c r="O776" s="10">
        <v>44459</v>
      </c>
      <c r="P776" s="33" t="s">
        <v>3370</v>
      </c>
      <c r="Q776" s="10">
        <v>44467</v>
      </c>
      <c r="R776" s="10">
        <v>44569</v>
      </c>
      <c r="S776" s="11" t="s">
        <v>46</v>
      </c>
      <c r="T776" s="11" t="s">
        <v>46</v>
      </c>
      <c r="U776" s="78" t="s">
        <v>46</v>
      </c>
      <c r="V776" s="7" t="s">
        <v>46</v>
      </c>
      <c r="W776" s="33"/>
      <c r="X776" s="7" t="s">
        <v>46</v>
      </c>
      <c r="Y776" s="7" t="s">
        <v>46</v>
      </c>
      <c r="Z776" s="11">
        <v>44569</v>
      </c>
      <c r="AA776" s="16">
        <v>19642500</v>
      </c>
      <c r="AB776" s="17">
        <v>0</v>
      </c>
      <c r="AC776" s="18">
        <f t="shared" si="12"/>
        <v>19642500</v>
      </c>
      <c r="AD776" s="31" t="s">
        <v>48</v>
      </c>
      <c r="AE776" s="245" t="s">
        <v>98</v>
      </c>
      <c r="AF776" s="8" t="s">
        <v>3371</v>
      </c>
      <c r="AG776" s="12" t="s">
        <v>2891</v>
      </c>
      <c r="AH776" s="12" t="s">
        <v>264</v>
      </c>
      <c r="AI776" s="30">
        <v>20215420008153</v>
      </c>
    </row>
    <row r="777" spans="1:35" ht="15.75" x14ac:dyDescent="0.3">
      <c r="A777" s="7">
        <v>2022</v>
      </c>
      <c r="B777" s="7">
        <v>388</v>
      </c>
      <c r="C777" s="101" t="s">
        <v>35</v>
      </c>
      <c r="D777" s="15" t="s">
        <v>2145</v>
      </c>
      <c r="E777" s="9" t="s">
        <v>404</v>
      </c>
      <c r="F777" s="8" t="s">
        <v>38</v>
      </c>
      <c r="G777" s="7" t="s">
        <v>39</v>
      </c>
      <c r="H777" s="8" t="s">
        <v>54</v>
      </c>
      <c r="I777" s="9" t="s">
        <v>3372</v>
      </c>
      <c r="J777" s="9" t="s">
        <v>3373</v>
      </c>
      <c r="K777" s="9" t="s">
        <v>3374</v>
      </c>
      <c r="L777" s="9" t="s">
        <v>734</v>
      </c>
      <c r="M777" s="7">
        <v>1016046094</v>
      </c>
      <c r="N777" s="8" t="s">
        <v>138</v>
      </c>
      <c r="O777" s="10">
        <v>44768</v>
      </c>
      <c r="P777" s="101">
        <v>5</v>
      </c>
      <c r="Q777" s="10">
        <v>44770</v>
      </c>
      <c r="R777" s="10">
        <v>44922</v>
      </c>
      <c r="S777" s="11" t="s">
        <v>46</v>
      </c>
      <c r="T777" s="11"/>
      <c r="U777" s="78"/>
      <c r="V777" s="7"/>
      <c r="W777" s="101">
        <v>5</v>
      </c>
      <c r="X777" s="7"/>
      <c r="Y777" s="7"/>
      <c r="Z777" s="11">
        <v>44953</v>
      </c>
      <c r="AA777" s="16">
        <v>17500000</v>
      </c>
      <c r="AB777" s="17">
        <v>3500000</v>
      </c>
      <c r="AC777" s="18">
        <f t="shared" si="12"/>
        <v>21000000</v>
      </c>
      <c r="AD777" s="31" t="s">
        <v>48</v>
      </c>
      <c r="AE777" s="168" t="s">
        <v>98</v>
      </c>
      <c r="AF777" s="8" t="s">
        <v>3375</v>
      </c>
      <c r="AG777" s="12" t="s">
        <v>390</v>
      </c>
      <c r="AH777" s="12" t="s">
        <v>386</v>
      </c>
      <c r="AI777" s="30" t="s">
        <v>391</v>
      </c>
    </row>
    <row r="778" spans="1:35" ht="15.75" x14ac:dyDescent="0.3">
      <c r="A778" s="7">
        <v>2021</v>
      </c>
      <c r="B778" s="7">
        <v>389</v>
      </c>
      <c r="C778" s="101" t="s">
        <v>35</v>
      </c>
      <c r="D778" s="15" t="s">
        <v>65</v>
      </c>
      <c r="E778" s="9" t="s">
        <v>66</v>
      </c>
      <c r="F778" s="8" t="s">
        <v>38</v>
      </c>
      <c r="G778" s="7" t="s">
        <v>39</v>
      </c>
      <c r="H778" s="8" t="s">
        <v>40</v>
      </c>
      <c r="I778" s="9" t="s">
        <v>3376</v>
      </c>
      <c r="J778" s="9" t="s">
        <v>3377</v>
      </c>
      <c r="K778" s="9" t="s">
        <v>3377</v>
      </c>
      <c r="L778" s="9" t="s">
        <v>2659</v>
      </c>
      <c r="M778" s="160">
        <v>9534873</v>
      </c>
      <c r="N778" s="8" t="s">
        <v>59</v>
      </c>
      <c r="O778" s="10">
        <v>44461</v>
      </c>
      <c r="P778" s="33" t="s">
        <v>3113</v>
      </c>
      <c r="Q778" s="10">
        <v>44463</v>
      </c>
      <c r="R778" s="10">
        <v>44563</v>
      </c>
      <c r="S778" s="11" t="s">
        <v>46</v>
      </c>
      <c r="T778" s="11" t="s">
        <v>46</v>
      </c>
      <c r="U778" s="78" t="s">
        <v>46</v>
      </c>
      <c r="V778" s="7" t="s">
        <v>46</v>
      </c>
      <c r="W778" s="33"/>
      <c r="X778" s="7" t="s">
        <v>46</v>
      </c>
      <c r="Y778" s="7" t="s">
        <v>46</v>
      </c>
      <c r="Z778" s="11">
        <v>44563</v>
      </c>
      <c r="AA778" s="16">
        <v>26333333</v>
      </c>
      <c r="AB778" s="17">
        <v>0</v>
      </c>
      <c r="AC778" s="18">
        <f t="shared" si="12"/>
        <v>26333333</v>
      </c>
      <c r="AD778" s="31" t="s">
        <v>48</v>
      </c>
      <c r="AE778" s="245" t="s">
        <v>98</v>
      </c>
      <c r="AF778" s="8" t="s">
        <v>3378</v>
      </c>
      <c r="AG778" s="12" t="s">
        <v>74</v>
      </c>
      <c r="AH778" s="12" t="s">
        <v>75</v>
      </c>
      <c r="AI778" s="30">
        <v>20215420008173</v>
      </c>
    </row>
    <row r="779" spans="1:35" ht="15.75" x14ac:dyDescent="0.3">
      <c r="A779" s="7">
        <v>2022</v>
      </c>
      <c r="B779" s="7">
        <v>389</v>
      </c>
      <c r="C779" s="101" t="s">
        <v>35</v>
      </c>
      <c r="D779" s="15" t="s">
        <v>91</v>
      </c>
      <c r="E779" s="9" t="s">
        <v>66</v>
      </c>
      <c r="F779" s="8" t="s">
        <v>38</v>
      </c>
      <c r="G779" s="7" t="s">
        <v>39</v>
      </c>
      <c r="H779" s="8" t="s">
        <v>54</v>
      </c>
      <c r="I779" s="9" t="s">
        <v>821</v>
      </c>
      <c r="J779" s="9" t="s">
        <v>3379</v>
      </c>
      <c r="K779" s="9" t="s">
        <v>3380</v>
      </c>
      <c r="L779" s="9" t="s">
        <v>863</v>
      </c>
      <c r="M779" s="7">
        <v>79806023</v>
      </c>
      <c r="N779" s="8" t="s">
        <v>138</v>
      </c>
      <c r="O779" s="10">
        <v>44771</v>
      </c>
      <c r="P779" s="101">
        <v>5</v>
      </c>
      <c r="Q779" s="10">
        <v>44775</v>
      </c>
      <c r="R779" s="10">
        <v>44926</v>
      </c>
      <c r="S779" s="11" t="s">
        <v>46</v>
      </c>
      <c r="T779" s="11"/>
      <c r="U779" s="78"/>
      <c r="V779" s="7" t="s">
        <v>3344</v>
      </c>
      <c r="W779" s="101">
        <v>5</v>
      </c>
      <c r="X779" s="7"/>
      <c r="Y779" s="7"/>
      <c r="Z779" s="11">
        <v>44956</v>
      </c>
      <c r="AA779" s="16">
        <v>12772000</v>
      </c>
      <c r="AB779" s="17">
        <v>2469253</v>
      </c>
      <c r="AC779" s="18">
        <f t="shared" si="12"/>
        <v>15241253</v>
      </c>
      <c r="AD779" s="31" t="s">
        <v>48</v>
      </c>
      <c r="AE779" s="168" t="s">
        <v>98</v>
      </c>
      <c r="AF779" s="8" t="s">
        <v>3381</v>
      </c>
      <c r="AG779" s="12" t="s">
        <v>286</v>
      </c>
      <c r="AH779" s="12" t="s">
        <v>287</v>
      </c>
      <c r="AI779" s="30" t="s">
        <v>3382</v>
      </c>
    </row>
    <row r="780" spans="1:35" ht="15.75" x14ac:dyDescent="0.3">
      <c r="A780" s="7">
        <v>2021</v>
      </c>
      <c r="B780" s="7">
        <v>390</v>
      </c>
      <c r="C780" s="101" t="s">
        <v>35</v>
      </c>
      <c r="D780" s="15" t="s">
        <v>65</v>
      </c>
      <c r="E780" s="9" t="s">
        <v>66</v>
      </c>
      <c r="F780" s="8" t="s">
        <v>38</v>
      </c>
      <c r="G780" s="7" t="s">
        <v>39</v>
      </c>
      <c r="H780" s="8" t="s">
        <v>40</v>
      </c>
      <c r="I780" s="9" t="s">
        <v>2832</v>
      </c>
      <c r="J780" s="9" t="s">
        <v>3383</v>
      </c>
      <c r="K780" s="9" t="s">
        <v>3383</v>
      </c>
      <c r="L780" s="9" t="s">
        <v>3384</v>
      </c>
      <c r="M780" s="160">
        <v>1014184818</v>
      </c>
      <c r="N780" s="8" t="s">
        <v>59</v>
      </c>
      <c r="O780" s="10">
        <v>44462</v>
      </c>
      <c r="P780" s="33" t="s">
        <v>3113</v>
      </c>
      <c r="Q780" s="10">
        <v>44474</v>
      </c>
      <c r="R780" s="10">
        <v>44210</v>
      </c>
      <c r="S780" s="11" t="s">
        <v>46</v>
      </c>
      <c r="T780" s="11" t="s">
        <v>46</v>
      </c>
      <c r="U780" s="78" t="s">
        <v>46</v>
      </c>
      <c r="V780" s="7" t="s">
        <v>46</v>
      </c>
      <c r="W780" s="33"/>
      <c r="X780" s="7" t="s">
        <v>46</v>
      </c>
      <c r="Y780" s="7" t="s">
        <v>46</v>
      </c>
      <c r="Z780" s="11">
        <v>44210</v>
      </c>
      <c r="AA780" s="16">
        <v>15000000</v>
      </c>
      <c r="AB780" s="17">
        <v>0</v>
      </c>
      <c r="AC780" s="18">
        <f t="shared" si="12"/>
        <v>15000000</v>
      </c>
      <c r="AD780" s="31" t="s">
        <v>48</v>
      </c>
      <c r="AE780" s="245" t="s">
        <v>98</v>
      </c>
      <c r="AF780" s="8" t="s">
        <v>3385</v>
      </c>
      <c r="AG780" s="12" t="s">
        <v>655</v>
      </c>
      <c r="AH780" s="12" t="s">
        <v>3386</v>
      </c>
      <c r="AI780" s="30">
        <v>20215420008673</v>
      </c>
    </row>
    <row r="781" spans="1:35" ht="15.75" x14ac:dyDescent="0.3">
      <c r="A781" s="7">
        <v>2022</v>
      </c>
      <c r="B781" s="7">
        <v>390</v>
      </c>
      <c r="C781" s="101" t="s">
        <v>35</v>
      </c>
      <c r="D781" s="15" t="s">
        <v>91</v>
      </c>
      <c r="E781" s="9" t="s">
        <v>66</v>
      </c>
      <c r="F781" s="8" t="s">
        <v>38</v>
      </c>
      <c r="G781" s="7" t="s">
        <v>39</v>
      </c>
      <c r="H781" s="8" t="s">
        <v>54</v>
      </c>
      <c r="I781" s="9" t="s">
        <v>3387</v>
      </c>
      <c r="J781" s="9" t="s">
        <v>3388</v>
      </c>
      <c r="K781" s="9" t="s">
        <v>3389</v>
      </c>
      <c r="L781" s="9" t="s">
        <v>3390</v>
      </c>
      <c r="M781" s="7">
        <v>79359289</v>
      </c>
      <c r="N781" s="8" t="s">
        <v>192</v>
      </c>
      <c r="O781" s="10">
        <v>44586</v>
      </c>
      <c r="P781" s="101">
        <v>11</v>
      </c>
      <c r="Q781" s="10">
        <v>44594</v>
      </c>
      <c r="R781" s="10">
        <v>44927</v>
      </c>
      <c r="S781" s="11" t="s">
        <v>46</v>
      </c>
      <c r="T781" s="11" t="s">
        <v>46</v>
      </c>
      <c r="U781" s="78" t="s">
        <v>46</v>
      </c>
      <c r="V781" s="7" t="s">
        <v>46</v>
      </c>
      <c r="W781" s="101">
        <v>11</v>
      </c>
      <c r="X781" s="7" t="s">
        <v>46</v>
      </c>
      <c r="Y781" s="7" t="s">
        <v>46</v>
      </c>
      <c r="Z781" s="11">
        <v>44927</v>
      </c>
      <c r="AA781" s="16">
        <v>82500000</v>
      </c>
      <c r="AB781" s="17"/>
      <c r="AC781" s="18">
        <f t="shared" si="12"/>
        <v>82500000</v>
      </c>
      <c r="AD781" s="31" t="s">
        <v>48</v>
      </c>
      <c r="AE781" s="168" t="s">
        <v>98</v>
      </c>
      <c r="AF781" s="8" t="s">
        <v>3391</v>
      </c>
      <c r="AG781" s="12" t="s">
        <v>2323</v>
      </c>
      <c r="AH781" s="12" t="s">
        <v>208</v>
      </c>
      <c r="AI781" s="30" t="s">
        <v>209</v>
      </c>
    </row>
    <row r="782" spans="1:35" ht="15.75" x14ac:dyDescent="0.3">
      <c r="A782" s="7">
        <v>2021</v>
      </c>
      <c r="B782" s="7">
        <v>391</v>
      </c>
      <c r="C782" s="101" t="s">
        <v>1134</v>
      </c>
      <c r="D782" s="15" t="s">
        <v>403</v>
      </c>
      <c r="E782" s="9" t="s">
        <v>404</v>
      </c>
      <c r="F782" s="8" t="s">
        <v>2194</v>
      </c>
      <c r="G782" s="7" t="s">
        <v>2195</v>
      </c>
      <c r="H782" s="8" t="s">
        <v>2196</v>
      </c>
      <c r="I782" s="9" t="s">
        <v>3392</v>
      </c>
      <c r="J782" s="9" t="s">
        <v>3393</v>
      </c>
      <c r="K782" s="9" t="s">
        <v>3034</v>
      </c>
      <c r="L782" s="9" t="s">
        <v>3394</v>
      </c>
      <c r="M782" s="160" t="s">
        <v>3395</v>
      </c>
      <c r="N782" s="8" t="s">
        <v>137</v>
      </c>
      <c r="O782" s="10">
        <v>44459</v>
      </c>
      <c r="P782" s="33" t="s">
        <v>2609</v>
      </c>
      <c r="Q782" s="10">
        <v>44462</v>
      </c>
      <c r="R782" s="10">
        <v>44826</v>
      </c>
      <c r="S782" s="11" t="s">
        <v>46</v>
      </c>
      <c r="T782" s="11" t="s">
        <v>46</v>
      </c>
      <c r="U782" s="78" t="s">
        <v>46</v>
      </c>
      <c r="V782" s="7" t="s">
        <v>46</v>
      </c>
      <c r="W782" s="33"/>
      <c r="X782" s="7" t="s">
        <v>46</v>
      </c>
      <c r="Y782" s="7" t="s">
        <v>46</v>
      </c>
      <c r="Z782" s="11">
        <v>44826</v>
      </c>
      <c r="AA782" s="16">
        <v>82800000</v>
      </c>
      <c r="AB782" s="17">
        <v>0</v>
      </c>
      <c r="AC782" s="18">
        <f t="shared" si="12"/>
        <v>82800000</v>
      </c>
      <c r="AD782" s="31" t="s">
        <v>48</v>
      </c>
      <c r="AE782" s="245" t="s">
        <v>98</v>
      </c>
      <c r="AF782" s="8" t="s">
        <v>3036</v>
      </c>
      <c r="AG782" s="12" t="s">
        <v>2780</v>
      </c>
      <c r="AH782" s="12" t="s">
        <v>1827</v>
      </c>
      <c r="AI782" s="30">
        <v>20235420001623</v>
      </c>
    </row>
    <row r="783" spans="1:35" ht="15.75" x14ac:dyDescent="0.3">
      <c r="A783" s="7">
        <v>2022</v>
      </c>
      <c r="B783" s="7">
        <v>391</v>
      </c>
      <c r="C783" s="101" t="s">
        <v>35</v>
      </c>
      <c r="D783" s="15" t="s">
        <v>36</v>
      </c>
      <c r="E783" s="9" t="s">
        <v>37</v>
      </c>
      <c r="F783" s="8" t="s">
        <v>38</v>
      </c>
      <c r="G783" s="7" t="s">
        <v>39</v>
      </c>
      <c r="H783" s="8" t="s">
        <v>54</v>
      </c>
      <c r="I783" s="9" t="s">
        <v>1399</v>
      </c>
      <c r="J783" s="9" t="s">
        <v>3396</v>
      </c>
      <c r="K783" s="9" t="s">
        <v>1401</v>
      </c>
      <c r="L783" s="9" t="s">
        <v>1258</v>
      </c>
      <c r="M783" s="7">
        <v>79558626</v>
      </c>
      <c r="N783" s="8" t="s">
        <v>345</v>
      </c>
      <c r="O783" s="10">
        <v>44770</v>
      </c>
      <c r="P783" s="101">
        <v>5</v>
      </c>
      <c r="Q783" s="10">
        <v>44771</v>
      </c>
      <c r="R783" s="10">
        <v>44923</v>
      </c>
      <c r="S783" s="11" t="s">
        <v>46</v>
      </c>
      <c r="T783" s="11"/>
      <c r="U783" s="78"/>
      <c r="V783" s="7"/>
      <c r="W783" s="101">
        <v>5</v>
      </c>
      <c r="X783" s="7"/>
      <c r="Y783" s="7"/>
      <c r="Z783" s="11">
        <v>44923</v>
      </c>
      <c r="AA783" s="16">
        <v>12000000</v>
      </c>
      <c r="AB783" s="17"/>
      <c r="AC783" s="18">
        <f t="shared" si="12"/>
        <v>12000000</v>
      </c>
      <c r="AD783" s="31" t="s">
        <v>48</v>
      </c>
      <c r="AE783" s="168" t="s">
        <v>98</v>
      </c>
      <c r="AF783" s="8" t="s">
        <v>1402</v>
      </c>
      <c r="AG783" s="12" t="s">
        <v>258</v>
      </c>
      <c r="AH783" s="12" t="s">
        <v>232</v>
      </c>
      <c r="AI783" s="30" t="s">
        <v>1403</v>
      </c>
    </row>
    <row r="784" spans="1:35" ht="15.75" x14ac:dyDescent="0.3">
      <c r="A784" s="7">
        <v>2021</v>
      </c>
      <c r="B784" s="7">
        <v>392</v>
      </c>
      <c r="C784" s="101" t="s">
        <v>35</v>
      </c>
      <c r="D784" s="15" t="s">
        <v>65</v>
      </c>
      <c r="E784" s="9" t="s">
        <v>66</v>
      </c>
      <c r="F784" s="8" t="s">
        <v>38</v>
      </c>
      <c r="G784" s="7" t="s">
        <v>39</v>
      </c>
      <c r="H784" s="8" t="s">
        <v>40</v>
      </c>
      <c r="I784" s="9" t="s">
        <v>3397</v>
      </c>
      <c r="J784" s="9" t="s">
        <v>3398</v>
      </c>
      <c r="K784" s="9" t="s">
        <v>3398</v>
      </c>
      <c r="L784" s="9" t="s">
        <v>1224</v>
      </c>
      <c r="M784" s="160">
        <v>79803207</v>
      </c>
      <c r="N784" s="8" t="s">
        <v>250</v>
      </c>
      <c r="O784" s="10">
        <v>44461</v>
      </c>
      <c r="P784" s="33" t="s">
        <v>3399</v>
      </c>
      <c r="Q784" s="10">
        <v>44466</v>
      </c>
      <c r="R784" s="10">
        <v>44566</v>
      </c>
      <c r="S784" s="11" t="s">
        <v>46</v>
      </c>
      <c r="T784" s="11" t="s">
        <v>46</v>
      </c>
      <c r="U784" s="78" t="s">
        <v>46</v>
      </c>
      <c r="V784" s="7" t="s">
        <v>46</v>
      </c>
      <c r="W784" s="33"/>
      <c r="X784" s="7" t="s">
        <v>46</v>
      </c>
      <c r="Y784" s="7" t="s">
        <v>46</v>
      </c>
      <c r="Z784" s="11">
        <v>44566</v>
      </c>
      <c r="AA784" s="16">
        <v>23100000</v>
      </c>
      <c r="AB784" s="17">
        <v>0</v>
      </c>
      <c r="AC784" s="18">
        <f t="shared" si="12"/>
        <v>23100000</v>
      </c>
      <c r="AD784" s="31" t="s">
        <v>48</v>
      </c>
      <c r="AE784" s="245" t="s">
        <v>98</v>
      </c>
      <c r="AF784" s="8" t="s">
        <v>3400</v>
      </c>
      <c r="AG784" s="12" t="s">
        <v>286</v>
      </c>
      <c r="AH784" s="12" t="s">
        <v>515</v>
      </c>
      <c r="AI784" s="30">
        <v>20215420008163</v>
      </c>
    </row>
    <row r="785" spans="1:35" ht="15.75" x14ac:dyDescent="0.3">
      <c r="A785" s="7">
        <v>2022</v>
      </c>
      <c r="B785" s="7">
        <v>392</v>
      </c>
      <c r="C785" s="101" t="s">
        <v>35</v>
      </c>
      <c r="D785" s="15" t="s">
        <v>36</v>
      </c>
      <c r="E785" s="9" t="s">
        <v>37</v>
      </c>
      <c r="F785" s="8" t="s">
        <v>38</v>
      </c>
      <c r="G785" s="7" t="s">
        <v>39</v>
      </c>
      <c r="H785" s="8" t="s">
        <v>54</v>
      </c>
      <c r="I785" s="9" t="s">
        <v>1399</v>
      </c>
      <c r="J785" s="9" t="s">
        <v>3401</v>
      </c>
      <c r="K785" s="9" t="s">
        <v>1401</v>
      </c>
      <c r="L785" s="9" t="s">
        <v>1244</v>
      </c>
      <c r="M785" s="7">
        <v>79494348</v>
      </c>
      <c r="N785" s="8" t="s">
        <v>345</v>
      </c>
      <c r="O785" s="10">
        <v>44771</v>
      </c>
      <c r="P785" s="101">
        <v>5</v>
      </c>
      <c r="Q785" s="10">
        <v>44778</v>
      </c>
      <c r="R785" s="10">
        <v>44926</v>
      </c>
      <c r="S785" s="11" t="s">
        <v>46</v>
      </c>
      <c r="T785" s="11"/>
      <c r="U785" s="78"/>
      <c r="V785" s="7" t="s">
        <v>3344</v>
      </c>
      <c r="W785" s="101">
        <v>5</v>
      </c>
      <c r="X785" s="7"/>
      <c r="Y785" s="7"/>
      <c r="Z785" s="11">
        <v>44930</v>
      </c>
      <c r="AA785" s="16">
        <v>12000000</v>
      </c>
      <c r="AB785" s="17"/>
      <c r="AC785" s="18">
        <f t="shared" si="12"/>
        <v>12000000</v>
      </c>
      <c r="AD785" s="31" t="s">
        <v>48</v>
      </c>
      <c r="AE785" s="168" t="s">
        <v>98</v>
      </c>
      <c r="AF785" s="8" t="s">
        <v>1402</v>
      </c>
      <c r="AG785" s="12" t="s">
        <v>258</v>
      </c>
      <c r="AH785" s="12" t="s">
        <v>232</v>
      </c>
      <c r="AI785" s="30" t="s">
        <v>1403</v>
      </c>
    </row>
    <row r="786" spans="1:35" ht="15.75" x14ac:dyDescent="0.3">
      <c r="A786" s="7">
        <v>2021</v>
      </c>
      <c r="B786" s="7">
        <v>393</v>
      </c>
      <c r="C786" s="101" t="s">
        <v>35</v>
      </c>
      <c r="D786" s="15" t="s">
        <v>2238</v>
      </c>
      <c r="E786" s="9" t="s">
        <v>1267</v>
      </c>
      <c r="F786" s="8" t="s">
        <v>38</v>
      </c>
      <c r="G786" s="7" t="s">
        <v>39</v>
      </c>
      <c r="H786" s="8" t="s">
        <v>40</v>
      </c>
      <c r="I786" s="9" t="s">
        <v>3402</v>
      </c>
      <c r="J786" s="9" t="s">
        <v>3403</v>
      </c>
      <c r="K786" s="9" t="s">
        <v>3403</v>
      </c>
      <c r="L786" s="9" t="s">
        <v>3404</v>
      </c>
      <c r="M786" s="160">
        <v>51988791</v>
      </c>
      <c r="N786" s="8" t="s">
        <v>137</v>
      </c>
      <c r="O786" s="10">
        <v>44462</v>
      </c>
      <c r="P786" s="33" t="s">
        <v>2544</v>
      </c>
      <c r="Q786" s="10">
        <v>44466</v>
      </c>
      <c r="R786" s="10">
        <v>44575</v>
      </c>
      <c r="S786" s="11" t="s">
        <v>46</v>
      </c>
      <c r="T786" s="11" t="s">
        <v>46</v>
      </c>
      <c r="U786" s="78" t="s">
        <v>46</v>
      </c>
      <c r="V786" s="7" t="s">
        <v>3353</v>
      </c>
      <c r="W786" s="33"/>
      <c r="X786" s="7" t="s">
        <v>46</v>
      </c>
      <c r="Y786" s="7" t="s">
        <v>46</v>
      </c>
      <c r="Z786" s="11">
        <v>44575</v>
      </c>
      <c r="AA786" s="16">
        <v>11640000</v>
      </c>
      <c r="AB786" s="17">
        <v>1320000</v>
      </c>
      <c r="AC786" s="18">
        <f t="shared" si="12"/>
        <v>12960000</v>
      </c>
      <c r="AD786" s="31" t="s">
        <v>48</v>
      </c>
      <c r="AE786" s="245" t="s">
        <v>98</v>
      </c>
      <c r="AF786" s="8" t="s">
        <v>3405</v>
      </c>
      <c r="AG786" s="12" t="s">
        <v>811</v>
      </c>
      <c r="AH786" s="12" t="s">
        <v>808</v>
      </c>
      <c r="AI786" s="30">
        <v>20215420008193</v>
      </c>
    </row>
    <row r="787" spans="1:35" ht="15.75" x14ac:dyDescent="0.3">
      <c r="A787" s="7">
        <v>2022</v>
      </c>
      <c r="B787" s="7">
        <v>393</v>
      </c>
      <c r="C787" s="101" t="s">
        <v>35</v>
      </c>
      <c r="D787" s="15" t="s">
        <v>91</v>
      </c>
      <c r="E787" s="9" t="s">
        <v>66</v>
      </c>
      <c r="F787" s="8" t="s">
        <v>38</v>
      </c>
      <c r="G787" s="7" t="s">
        <v>39</v>
      </c>
      <c r="H787" s="8" t="s">
        <v>54</v>
      </c>
      <c r="I787" s="9" t="s">
        <v>3406</v>
      </c>
      <c r="J787" s="9" t="s">
        <v>3407</v>
      </c>
      <c r="K787" s="9" t="s">
        <v>3408</v>
      </c>
      <c r="L787" s="9" t="s">
        <v>287</v>
      </c>
      <c r="M787" s="7">
        <v>1013597108</v>
      </c>
      <c r="N787" s="8" t="s">
        <v>269</v>
      </c>
      <c r="O787" s="10">
        <v>44769</v>
      </c>
      <c r="P787" s="101">
        <v>5</v>
      </c>
      <c r="Q787" s="10">
        <v>44771</v>
      </c>
      <c r="R787" s="10">
        <v>44923</v>
      </c>
      <c r="S787" s="11" t="s">
        <v>46</v>
      </c>
      <c r="T787" s="11"/>
      <c r="U787" s="78"/>
      <c r="V787" s="7"/>
      <c r="W787" s="101">
        <v>5</v>
      </c>
      <c r="X787" s="7"/>
      <c r="Y787" s="7"/>
      <c r="Z787" s="11">
        <v>44954</v>
      </c>
      <c r="AA787" s="16">
        <v>45000000</v>
      </c>
      <c r="AB787" s="17">
        <v>9000000</v>
      </c>
      <c r="AC787" s="18">
        <f t="shared" si="12"/>
        <v>54000000</v>
      </c>
      <c r="AD787" s="31" t="s">
        <v>48</v>
      </c>
      <c r="AE787" s="168" t="s">
        <v>98</v>
      </c>
      <c r="AF787" s="8" t="s">
        <v>3409</v>
      </c>
      <c r="AG787" s="12" t="s">
        <v>286</v>
      </c>
      <c r="AH787" s="12" t="s">
        <v>208</v>
      </c>
      <c r="AI787" s="30" t="s">
        <v>209</v>
      </c>
    </row>
    <row r="788" spans="1:35" ht="15.75" x14ac:dyDescent="0.3">
      <c r="A788" s="7">
        <v>2021</v>
      </c>
      <c r="B788" s="7">
        <v>394</v>
      </c>
      <c r="C788" s="101" t="s">
        <v>1134</v>
      </c>
      <c r="D788" s="15" t="s">
        <v>3410</v>
      </c>
      <c r="E788" s="9" t="s">
        <v>3411</v>
      </c>
      <c r="F788" s="8" t="s">
        <v>2764</v>
      </c>
      <c r="G788" s="7" t="s">
        <v>534</v>
      </c>
      <c r="H788" s="8" t="s">
        <v>3412</v>
      </c>
      <c r="I788" s="9" t="s">
        <v>3413</v>
      </c>
      <c r="J788" s="9" t="s">
        <v>3414</v>
      </c>
      <c r="K788" s="9" t="s">
        <v>3415</v>
      </c>
      <c r="L788" s="9" t="s">
        <v>3416</v>
      </c>
      <c r="M788" s="160">
        <v>900710493</v>
      </c>
      <c r="N788" s="8" t="s">
        <v>44</v>
      </c>
      <c r="O788" s="10">
        <v>44463</v>
      </c>
      <c r="P788" s="33" t="s">
        <v>45</v>
      </c>
      <c r="Q788" s="10">
        <v>44474</v>
      </c>
      <c r="R788" s="10">
        <v>44808</v>
      </c>
      <c r="S788" s="11" t="s">
        <v>46</v>
      </c>
      <c r="T788" s="11" t="s">
        <v>46</v>
      </c>
      <c r="U788" s="78" t="s">
        <v>46</v>
      </c>
      <c r="V788" s="7" t="s">
        <v>46</v>
      </c>
      <c r="W788" s="33"/>
      <c r="X788" s="7" t="s">
        <v>46</v>
      </c>
      <c r="Y788" s="7" t="s">
        <v>46</v>
      </c>
      <c r="Z788" s="11">
        <v>44808</v>
      </c>
      <c r="AA788" s="16">
        <v>180000000</v>
      </c>
      <c r="AB788" s="17">
        <v>0</v>
      </c>
      <c r="AC788" s="18">
        <f t="shared" si="12"/>
        <v>180000000</v>
      </c>
      <c r="AD788" s="31" t="s">
        <v>48</v>
      </c>
      <c r="AE788" s="245" t="s">
        <v>98</v>
      </c>
      <c r="AF788" s="8" t="s">
        <v>3417</v>
      </c>
      <c r="AG788" s="12" t="s">
        <v>286</v>
      </c>
      <c r="AH788" s="12" t="s">
        <v>1146</v>
      </c>
      <c r="AI788" s="30">
        <v>20235420003053</v>
      </c>
    </row>
    <row r="789" spans="1:35" ht="15.75" x14ac:dyDescent="0.3">
      <c r="A789" s="7">
        <v>2022</v>
      </c>
      <c r="B789" s="7">
        <v>394</v>
      </c>
      <c r="C789" s="101" t="s">
        <v>35</v>
      </c>
      <c r="D789" s="15" t="s">
        <v>91</v>
      </c>
      <c r="E789" s="9" t="s">
        <v>66</v>
      </c>
      <c r="F789" s="8" t="s">
        <v>38</v>
      </c>
      <c r="G789" s="7" t="s">
        <v>39</v>
      </c>
      <c r="H789" s="8" t="s">
        <v>54</v>
      </c>
      <c r="I789" s="9" t="s">
        <v>3418</v>
      </c>
      <c r="J789" s="9" t="s">
        <v>3419</v>
      </c>
      <c r="K789" s="9" t="s">
        <v>3420</v>
      </c>
      <c r="L789" s="9" t="s">
        <v>3421</v>
      </c>
      <c r="M789" s="7">
        <v>80204556</v>
      </c>
      <c r="N789" s="8" t="s">
        <v>138</v>
      </c>
      <c r="O789" s="10">
        <v>44774</v>
      </c>
      <c r="P789" s="101">
        <v>5</v>
      </c>
      <c r="Q789" s="10">
        <v>44775</v>
      </c>
      <c r="R789" s="10">
        <v>44927</v>
      </c>
      <c r="S789" s="11" t="s">
        <v>46</v>
      </c>
      <c r="T789" s="11"/>
      <c r="U789" s="78"/>
      <c r="V789" s="7"/>
      <c r="W789" s="101">
        <v>5</v>
      </c>
      <c r="X789" s="7"/>
      <c r="Y789" s="7"/>
      <c r="Z789" s="11">
        <v>44942</v>
      </c>
      <c r="AA789" s="16">
        <v>13565000</v>
      </c>
      <c r="AB789" s="17">
        <v>1356500</v>
      </c>
      <c r="AC789" s="18">
        <f t="shared" si="12"/>
        <v>14921500</v>
      </c>
      <c r="AD789" s="31" t="s">
        <v>48</v>
      </c>
      <c r="AE789" s="168" t="s">
        <v>98</v>
      </c>
      <c r="AF789" s="8" t="s">
        <v>3422</v>
      </c>
      <c r="AG789" s="12" t="s">
        <v>277</v>
      </c>
      <c r="AH789" s="12" t="s">
        <v>483</v>
      </c>
      <c r="AI789" s="30" t="s">
        <v>3336</v>
      </c>
    </row>
    <row r="790" spans="1:35" ht="15.75" x14ac:dyDescent="0.3">
      <c r="A790" s="7">
        <v>2021</v>
      </c>
      <c r="B790" s="7">
        <v>395</v>
      </c>
      <c r="C790" s="101" t="s">
        <v>35</v>
      </c>
      <c r="D790" s="15" t="s">
        <v>65</v>
      </c>
      <c r="E790" s="9" t="s">
        <v>66</v>
      </c>
      <c r="F790" s="8" t="s">
        <v>38</v>
      </c>
      <c r="G790" s="7" t="s">
        <v>39</v>
      </c>
      <c r="H790" s="8" t="s">
        <v>40</v>
      </c>
      <c r="I790" s="9" t="s">
        <v>1026</v>
      </c>
      <c r="J790" s="9" t="s">
        <v>3423</v>
      </c>
      <c r="K790" s="9" t="s">
        <v>3423</v>
      </c>
      <c r="L790" s="9" t="s">
        <v>1029</v>
      </c>
      <c r="M790" s="239">
        <v>52959797</v>
      </c>
      <c r="N790" s="8" t="s">
        <v>165</v>
      </c>
      <c r="O790" s="10">
        <v>44466</v>
      </c>
      <c r="P790" s="33" t="s">
        <v>3424</v>
      </c>
      <c r="Q790" s="10">
        <v>44473</v>
      </c>
      <c r="R790" s="10">
        <v>44567</v>
      </c>
      <c r="S790" s="11" t="s">
        <v>46</v>
      </c>
      <c r="T790" s="11" t="s">
        <v>46</v>
      </c>
      <c r="U790" s="78" t="s">
        <v>46</v>
      </c>
      <c r="V790" s="7" t="s">
        <v>46</v>
      </c>
      <c r="W790" s="33"/>
      <c r="X790" s="7" t="s">
        <v>46</v>
      </c>
      <c r="Y790" s="7" t="s">
        <v>46</v>
      </c>
      <c r="Z790" s="11">
        <v>44567</v>
      </c>
      <c r="AA790" s="16">
        <v>11160000</v>
      </c>
      <c r="AB790" s="17">
        <v>0</v>
      </c>
      <c r="AC790" s="18">
        <f t="shared" si="12"/>
        <v>11160000</v>
      </c>
      <c r="AD790" s="31" t="s">
        <v>48</v>
      </c>
      <c r="AE790" s="245" t="s">
        <v>98</v>
      </c>
      <c r="AF790" s="8" t="s">
        <v>3425</v>
      </c>
      <c r="AG790" s="12" t="s">
        <v>100</v>
      </c>
      <c r="AH790" s="12" t="s">
        <v>433</v>
      </c>
      <c r="AI790" s="30">
        <v>20215420008703</v>
      </c>
    </row>
    <row r="791" spans="1:35" ht="15.75" x14ac:dyDescent="0.3">
      <c r="A791" s="7">
        <v>2022</v>
      </c>
      <c r="B791" s="7">
        <v>395</v>
      </c>
      <c r="C791" s="101" t="s">
        <v>35</v>
      </c>
      <c r="D791" s="15" t="s">
        <v>36</v>
      </c>
      <c r="E791" s="9" t="s">
        <v>37</v>
      </c>
      <c r="F791" s="8" t="s">
        <v>38</v>
      </c>
      <c r="G791" s="7" t="s">
        <v>39</v>
      </c>
      <c r="H791" s="8" t="s">
        <v>54</v>
      </c>
      <c r="I791" s="9" t="s">
        <v>1399</v>
      </c>
      <c r="J791" s="9" t="s">
        <v>3426</v>
      </c>
      <c r="K791" s="9" t="s">
        <v>1401</v>
      </c>
      <c r="L791" s="9" t="s">
        <v>1014</v>
      </c>
      <c r="M791" s="7">
        <v>1022391291</v>
      </c>
      <c r="N791" s="8" t="s">
        <v>345</v>
      </c>
      <c r="O791" s="10">
        <v>44771</v>
      </c>
      <c r="P791" s="101">
        <v>5</v>
      </c>
      <c r="Q791" s="10">
        <v>44776</v>
      </c>
      <c r="R791" s="10">
        <v>44926</v>
      </c>
      <c r="S791" s="11" t="s">
        <v>46</v>
      </c>
      <c r="T791" s="11"/>
      <c r="U791" s="78"/>
      <c r="V791" s="7" t="s">
        <v>480</v>
      </c>
      <c r="W791" s="101">
        <v>6</v>
      </c>
      <c r="X791" s="7"/>
      <c r="Y791" s="7"/>
      <c r="Z791" s="11">
        <v>44959</v>
      </c>
      <c r="AA791" s="16">
        <v>12000000</v>
      </c>
      <c r="AB791" s="17">
        <v>2400000</v>
      </c>
      <c r="AC791" s="18">
        <f t="shared" si="12"/>
        <v>14400000</v>
      </c>
      <c r="AD791" s="31" t="s">
        <v>48</v>
      </c>
      <c r="AE791" s="168" t="s">
        <v>98</v>
      </c>
      <c r="AF791" s="8" t="s">
        <v>1402</v>
      </c>
      <c r="AG791" s="12" t="s">
        <v>258</v>
      </c>
      <c r="AH791" s="12" t="s">
        <v>232</v>
      </c>
      <c r="AI791" s="30" t="s">
        <v>1403</v>
      </c>
    </row>
    <row r="792" spans="1:35" ht="15.75" x14ac:dyDescent="0.3">
      <c r="A792" s="7">
        <v>2021</v>
      </c>
      <c r="B792" s="7">
        <v>396</v>
      </c>
      <c r="C792" s="101" t="s">
        <v>35</v>
      </c>
      <c r="D792" s="15" t="s">
        <v>403</v>
      </c>
      <c r="E792" s="9" t="s">
        <v>404</v>
      </c>
      <c r="F792" s="8" t="s">
        <v>38</v>
      </c>
      <c r="G792" s="7" t="s">
        <v>39</v>
      </c>
      <c r="H792" s="8" t="s">
        <v>40</v>
      </c>
      <c r="I792" s="9" t="s">
        <v>3427</v>
      </c>
      <c r="J792" s="9" t="s">
        <v>3428</v>
      </c>
      <c r="K792" s="9" t="s">
        <v>3428</v>
      </c>
      <c r="L792" s="9" t="s">
        <v>386</v>
      </c>
      <c r="M792" s="160">
        <v>51723412</v>
      </c>
      <c r="N792" s="8" t="s">
        <v>44</v>
      </c>
      <c r="O792" s="10">
        <v>44466</v>
      </c>
      <c r="P792" s="33" t="s">
        <v>3429</v>
      </c>
      <c r="Q792" s="10">
        <v>44473</v>
      </c>
      <c r="R792" s="10">
        <v>44568</v>
      </c>
      <c r="S792" s="11" t="s">
        <v>46</v>
      </c>
      <c r="T792" s="11" t="s">
        <v>46</v>
      </c>
      <c r="U792" s="78" t="s">
        <v>46</v>
      </c>
      <c r="V792" s="7" t="s">
        <v>46</v>
      </c>
      <c r="W792" s="33"/>
      <c r="X792" s="7" t="s">
        <v>46</v>
      </c>
      <c r="Y792" s="7" t="s">
        <v>46</v>
      </c>
      <c r="Z792" s="11">
        <v>44568</v>
      </c>
      <c r="AA792" s="16">
        <v>13664467</v>
      </c>
      <c r="AB792" s="17">
        <v>0</v>
      </c>
      <c r="AC792" s="18">
        <f t="shared" si="12"/>
        <v>13664467</v>
      </c>
      <c r="AD792" s="31" t="s">
        <v>48</v>
      </c>
      <c r="AE792" s="245" t="s">
        <v>98</v>
      </c>
      <c r="AF792" s="8" t="s">
        <v>3430</v>
      </c>
      <c r="AG792" s="12" t="s">
        <v>390</v>
      </c>
      <c r="AH792" s="12" t="s">
        <v>3431</v>
      </c>
      <c r="AI792" s="30">
        <v>20215420009283</v>
      </c>
    </row>
    <row r="793" spans="1:35" ht="15.75" x14ac:dyDescent="0.3">
      <c r="A793" s="7">
        <v>2022</v>
      </c>
      <c r="B793" s="7">
        <v>396</v>
      </c>
      <c r="C793" s="101" t="s">
        <v>35</v>
      </c>
      <c r="D793" s="15" t="s">
        <v>36</v>
      </c>
      <c r="E793" s="9" t="s">
        <v>37</v>
      </c>
      <c r="F793" s="8" t="s">
        <v>38</v>
      </c>
      <c r="G793" s="7" t="s">
        <v>39</v>
      </c>
      <c r="H793" s="8" t="s">
        <v>54</v>
      </c>
      <c r="I793" s="9" t="s">
        <v>1399</v>
      </c>
      <c r="J793" s="9" t="s">
        <v>3432</v>
      </c>
      <c r="K793" s="9" t="s">
        <v>1401</v>
      </c>
      <c r="L793" s="9" t="s">
        <v>2487</v>
      </c>
      <c r="M793" s="7">
        <v>52882580</v>
      </c>
      <c r="N793" s="8" t="s">
        <v>345</v>
      </c>
      <c r="O793" s="10">
        <v>44771</v>
      </c>
      <c r="P793" s="101">
        <v>5</v>
      </c>
      <c r="Q793" s="10">
        <v>44775</v>
      </c>
      <c r="R793" s="10">
        <v>44926</v>
      </c>
      <c r="S793" s="11" t="s">
        <v>46</v>
      </c>
      <c r="T793" s="11"/>
      <c r="U793" s="78"/>
      <c r="V793" s="7" t="s">
        <v>3344</v>
      </c>
      <c r="W793" s="101">
        <v>5</v>
      </c>
      <c r="X793" s="7"/>
      <c r="Y793" s="7"/>
      <c r="Z793" s="11">
        <v>44927</v>
      </c>
      <c r="AA793" s="16">
        <v>12000000</v>
      </c>
      <c r="AB793" s="17"/>
      <c r="AC793" s="18">
        <f t="shared" si="12"/>
        <v>12000000</v>
      </c>
      <c r="AD793" s="31" t="s">
        <v>48</v>
      </c>
      <c r="AE793" s="168" t="s">
        <v>98</v>
      </c>
      <c r="AF793" s="8" t="s">
        <v>1402</v>
      </c>
      <c r="AG793" s="12" t="s">
        <v>258</v>
      </c>
      <c r="AH793" s="12" t="s">
        <v>232</v>
      </c>
      <c r="AI793" s="30" t="s">
        <v>1403</v>
      </c>
    </row>
    <row r="794" spans="1:35" ht="15.75" x14ac:dyDescent="0.3">
      <c r="A794" s="7">
        <v>2021</v>
      </c>
      <c r="B794" s="7">
        <v>397</v>
      </c>
      <c r="C794" s="101" t="s">
        <v>35</v>
      </c>
      <c r="D794" s="15" t="s">
        <v>839</v>
      </c>
      <c r="E794" s="9" t="s">
        <v>840</v>
      </c>
      <c r="F794" s="8" t="s">
        <v>38</v>
      </c>
      <c r="G794" s="7" t="s">
        <v>39</v>
      </c>
      <c r="H794" s="8" t="s">
        <v>40</v>
      </c>
      <c r="I794" s="9" t="s">
        <v>602</v>
      </c>
      <c r="J794" s="9" t="s">
        <v>3433</v>
      </c>
      <c r="K794" s="9" t="s">
        <v>3433</v>
      </c>
      <c r="L794" s="9" t="s">
        <v>1840</v>
      </c>
      <c r="M794" s="160">
        <v>79746593</v>
      </c>
      <c r="N794" s="8" t="s">
        <v>137</v>
      </c>
      <c r="O794" s="10">
        <v>44469</v>
      </c>
      <c r="P794" s="33" t="s">
        <v>1205</v>
      </c>
      <c r="Q794" s="10">
        <v>44470</v>
      </c>
      <c r="R794" s="10">
        <v>44560</v>
      </c>
      <c r="S794" s="11" t="s">
        <v>46</v>
      </c>
      <c r="T794" s="11" t="s">
        <v>46</v>
      </c>
      <c r="U794" s="78" t="s">
        <v>46</v>
      </c>
      <c r="V794" s="7" t="s">
        <v>46</v>
      </c>
      <c r="W794" s="33"/>
      <c r="X794" s="7" t="s">
        <v>46</v>
      </c>
      <c r="Y794" s="7" t="s">
        <v>46</v>
      </c>
      <c r="Z794" s="11">
        <v>44560</v>
      </c>
      <c r="AA794" s="16">
        <v>19500000</v>
      </c>
      <c r="AB794" s="17">
        <v>0</v>
      </c>
      <c r="AC794" s="18">
        <f t="shared" si="12"/>
        <v>19500000</v>
      </c>
      <c r="AD794" s="31" t="s">
        <v>48</v>
      </c>
      <c r="AE794" s="245" t="s">
        <v>98</v>
      </c>
      <c r="AF794" s="8" t="s">
        <v>3434</v>
      </c>
      <c r="AG794" s="12" t="s">
        <v>2771</v>
      </c>
      <c r="AH794" s="12" t="s">
        <v>3435</v>
      </c>
      <c r="AI794" s="30">
        <v>20215420009293</v>
      </c>
    </row>
    <row r="795" spans="1:35" ht="15.75" x14ac:dyDescent="0.3">
      <c r="A795" s="7">
        <v>2022</v>
      </c>
      <c r="B795" s="7">
        <v>397</v>
      </c>
      <c r="C795" s="101" t="s">
        <v>35</v>
      </c>
      <c r="D795" s="15" t="s">
        <v>36</v>
      </c>
      <c r="E795" s="9" t="s">
        <v>37</v>
      </c>
      <c r="F795" s="8" t="s">
        <v>38</v>
      </c>
      <c r="G795" s="7" t="s">
        <v>39</v>
      </c>
      <c r="H795" s="8" t="s">
        <v>54</v>
      </c>
      <c r="I795" s="9" t="s">
        <v>1399</v>
      </c>
      <c r="J795" s="9" t="s">
        <v>3436</v>
      </c>
      <c r="K795" s="9" t="s">
        <v>1401</v>
      </c>
      <c r="L795" s="9" t="s">
        <v>2071</v>
      </c>
      <c r="M795" s="7">
        <v>1026280255</v>
      </c>
      <c r="N795" s="8" t="s">
        <v>345</v>
      </c>
      <c r="O795" s="10">
        <v>44774</v>
      </c>
      <c r="P795" s="101">
        <v>5</v>
      </c>
      <c r="Q795" s="10">
        <v>44776</v>
      </c>
      <c r="R795" s="10">
        <v>44926</v>
      </c>
      <c r="S795" s="11" t="s">
        <v>46</v>
      </c>
      <c r="T795" s="11"/>
      <c r="U795" s="78"/>
      <c r="V795" s="7" t="s">
        <v>3344</v>
      </c>
      <c r="W795" s="101">
        <v>5</v>
      </c>
      <c r="X795" s="7"/>
      <c r="Y795" s="7"/>
      <c r="Z795" s="11">
        <v>44928</v>
      </c>
      <c r="AA795" s="16">
        <v>12000000</v>
      </c>
      <c r="AB795" s="17"/>
      <c r="AC795" s="18">
        <f t="shared" si="12"/>
        <v>12000000</v>
      </c>
      <c r="AD795" s="31" t="s">
        <v>48</v>
      </c>
      <c r="AE795" s="168" t="s">
        <v>98</v>
      </c>
      <c r="AF795" s="8" t="s">
        <v>1402</v>
      </c>
      <c r="AG795" s="12" t="s">
        <v>258</v>
      </c>
      <c r="AH795" s="12" t="s">
        <v>232</v>
      </c>
      <c r="AI795" s="30" t="s">
        <v>1403</v>
      </c>
    </row>
    <row r="796" spans="1:35" ht="15.75" x14ac:dyDescent="0.3">
      <c r="A796" s="7">
        <v>2021</v>
      </c>
      <c r="B796" s="7">
        <v>398</v>
      </c>
      <c r="C796" s="101" t="s">
        <v>35</v>
      </c>
      <c r="D796" s="15" t="s">
        <v>886</v>
      </c>
      <c r="E796" s="9" t="s">
        <v>3437</v>
      </c>
      <c r="F796" s="8" t="s">
        <v>38</v>
      </c>
      <c r="G796" s="7" t="s">
        <v>39</v>
      </c>
      <c r="H796" s="8" t="s">
        <v>40</v>
      </c>
      <c r="I796" s="9" t="s">
        <v>3438</v>
      </c>
      <c r="J796" s="9" t="s">
        <v>3439</v>
      </c>
      <c r="K796" s="9" t="s">
        <v>3439</v>
      </c>
      <c r="L796" s="9" t="s">
        <v>1809</v>
      </c>
      <c r="M796" s="160">
        <v>51788338</v>
      </c>
      <c r="N796" s="8" t="s">
        <v>137</v>
      </c>
      <c r="O796" s="10">
        <v>44470</v>
      </c>
      <c r="P796" s="33" t="s">
        <v>3440</v>
      </c>
      <c r="Q796" s="10">
        <v>44474</v>
      </c>
      <c r="R796" s="10">
        <v>44562</v>
      </c>
      <c r="S796" s="11" t="s">
        <v>46</v>
      </c>
      <c r="T796" s="11" t="s">
        <v>46</v>
      </c>
      <c r="U796" s="78" t="s">
        <v>46</v>
      </c>
      <c r="V796" s="7" t="s">
        <v>46</v>
      </c>
      <c r="W796" s="33"/>
      <c r="X796" s="7" t="s">
        <v>46</v>
      </c>
      <c r="Y796" s="7" t="s">
        <v>46</v>
      </c>
      <c r="Z796" s="11">
        <v>44562</v>
      </c>
      <c r="AA796" s="16">
        <v>7540000</v>
      </c>
      <c r="AB796" s="17">
        <v>0</v>
      </c>
      <c r="AC796" s="18">
        <f t="shared" si="12"/>
        <v>7540000</v>
      </c>
      <c r="AD796" s="31" t="s">
        <v>48</v>
      </c>
      <c r="AE796" s="245" t="s">
        <v>98</v>
      </c>
      <c r="AF796" s="8" t="s">
        <v>3441</v>
      </c>
      <c r="AG796" s="12" t="s">
        <v>1568</v>
      </c>
      <c r="AH796" s="12" t="s">
        <v>1566</v>
      </c>
      <c r="AI796" s="30">
        <v>20215420009303</v>
      </c>
    </row>
    <row r="797" spans="1:35" ht="15.75" x14ac:dyDescent="0.3">
      <c r="A797" s="7">
        <v>2022</v>
      </c>
      <c r="B797" s="7">
        <v>398</v>
      </c>
      <c r="C797" s="101" t="s">
        <v>35</v>
      </c>
      <c r="D797" s="15" t="s">
        <v>91</v>
      </c>
      <c r="E797" s="9" t="s">
        <v>66</v>
      </c>
      <c r="F797" s="8" t="s">
        <v>38</v>
      </c>
      <c r="G797" s="7" t="s">
        <v>39</v>
      </c>
      <c r="H797" s="8" t="s">
        <v>54</v>
      </c>
      <c r="I797" s="9" t="s">
        <v>821</v>
      </c>
      <c r="J797" s="9" t="s">
        <v>3442</v>
      </c>
      <c r="K797" s="9" t="s">
        <v>3380</v>
      </c>
      <c r="L797" s="9" t="s">
        <v>3443</v>
      </c>
      <c r="M797" s="7">
        <v>1018426424</v>
      </c>
      <c r="N797" s="8" t="s">
        <v>138</v>
      </c>
      <c r="O797" s="10">
        <v>44775</v>
      </c>
      <c r="P797" s="101">
        <v>5</v>
      </c>
      <c r="Q797" s="10">
        <v>44776</v>
      </c>
      <c r="R797" s="10">
        <v>44926</v>
      </c>
      <c r="S797" s="11" t="s">
        <v>46</v>
      </c>
      <c r="T797" s="11"/>
      <c r="U797" s="78"/>
      <c r="V797" s="7" t="s">
        <v>3344</v>
      </c>
      <c r="W797" s="101">
        <v>5</v>
      </c>
      <c r="X797" s="7"/>
      <c r="Y797" s="7"/>
      <c r="Z797" s="11">
        <v>44928</v>
      </c>
      <c r="AA797" s="16">
        <v>12772000</v>
      </c>
      <c r="AB797" s="17"/>
      <c r="AC797" s="18">
        <f t="shared" si="12"/>
        <v>12772000</v>
      </c>
      <c r="AD797" s="31" t="s">
        <v>48</v>
      </c>
      <c r="AE797" s="168" t="s">
        <v>98</v>
      </c>
      <c r="AF797" s="8" t="s">
        <v>3381</v>
      </c>
      <c r="AG797" s="12" t="s">
        <v>482</v>
      </c>
      <c r="AH797" s="12" t="s">
        <v>483</v>
      </c>
      <c r="AI797" s="30" t="s">
        <v>3336</v>
      </c>
    </row>
    <row r="798" spans="1:35" ht="15.75" x14ac:dyDescent="0.3">
      <c r="A798" s="7">
        <v>2021</v>
      </c>
      <c r="B798" s="7">
        <v>399</v>
      </c>
      <c r="C798" s="101" t="s">
        <v>35</v>
      </c>
      <c r="D798" s="15" t="s">
        <v>65</v>
      </c>
      <c r="E798" s="9" t="s">
        <v>66</v>
      </c>
      <c r="F798" s="8" t="s">
        <v>38</v>
      </c>
      <c r="G798" s="7" t="s">
        <v>39</v>
      </c>
      <c r="H798" s="8" t="s">
        <v>40</v>
      </c>
      <c r="I798" s="9" t="s">
        <v>3330</v>
      </c>
      <c r="J798" s="9" t="s">
        <v>3444</v>
      </c>
      <c r="K798" s="9" t="s">
        <v>3444</v>
      </c>
      <c r="L798" s="9" t="s">
        <v>1160</v>
      </c>
      <c r="M798" s="160">
        <v>19456366</v>
      </c>
      <c r="N798" s="8" t="s">
        <v>250</v>
      </c>
      <c r="O798" s="10">
        <v>44489</v>
      </c>
      <c r="P798" s="33" t="s">
        <v>3445</v>
      </c>
      <c r="Q798" s="10">
        <v>44494</v>
      </c>
      <c r="R798" s="10">
        <v>44560</v>
      </c>
      <c r="S798" s="11" t="s">
        <v>46</v>
      </c>
      <c r="T798" s="11" t="s">
        <v>46</v>
      </c>
      <c r="U798" s="78" t="s">
        <v>46</v>
      </c>
      <c r="V798" s="7" t="s">
        <v>46</v>
      </c>
      <c r="W798" s="33"/>
      <c r="X798" s="7" t="s">
        <v>46</v>
      </c>
      <c r="Y798" s="7" t="s">
        <v>46</v>
      </c>
      <c r="Z798" s="11">
        <v>44560</v>
      </c>
      <c r="AA798" s="16">
        <v>12099998</v>
      </c>
      <c r="AB798" s="17">
        <v>0</v>
      </c>
      <c r="AC798" s="18">
        <f t="shared" si="12"/>
        <v>12099998</v>
      </c>
      <c r="AD798" s="31" t="s">
        <v>48</v>
      </c>
      <c r="AE798" s="245" t="s">
        <v>98</v>
      </c>
      <c r="AF798" s="8" t="s">
        <v>3446</v>
      </c>
      <c r="AG798" s="12" t="s">
        <v>100</v>
      </c>
      <c r="AH798" s="12" t="s">
        <v>2841</v>
      </c>
      <c r="AI798" s="30">
        <v>20215420010503</v>
      </c>
    </row>
    <row r="799" spans="1:35" ht="15.75" x14ac:dyDescent="0.3">
      <c r="A799" s="7">
        <v>2022</v>
      </c>
      <c r="B799" s="7">
        <v>399</v>
      </c>
      <c r="C799" s="101" t="s">
        <v>35</v>
      </c>
      <c r="D799" s="15" t="s">
        <v>91</v>
      </c>
      <c r="E799" s="9" t="s">
        <v>66</v>
      </c>
      <c r="F799" s="8" t="s">
        <v>38</v>
      </c>
      <c r="G799" s="7" t="s">
        <v>39</v>
      </c>
      <c r="H799" s="8" t="s">
        <v>54</v>
      </c>
      <c r="I799" s="9" t="s">
        <v>821</v>
      </c>
      <c r="J799" s="9" t="s">
        <v>3447</v>
      </c>
      <c r="K799" s="9" t="s">
        <v>3380</v>
      </c>
      <c r="L799" s="9" t="s">
        <v>757</v>
      </c>
      <c r="M799" s="7">
        <v>79370373</v>
      </c>
      <c r="N799" s="8" t="s">
        <v>138</v>
      </c>
      <c r="O799" s="10">
        <v>44775</v>
      </c>
      <c r="P799" s="101">
        <v>5</v>
      </c>
      <c r="Q799" s="10">
        <v>44776</v>
      </c>
      <c r="R799" s="10">
        <v>44926</v>
      </c>
      <c r="S799" s="11" t="s">
        <v>46</v>
      </c>
      <c r="T799" s="11"/>
      <c r="U799" s="78"/>
      <c r="V799" s="7" t="s">
        <v>1103</v>
      </c>
      <c r="W799" s="101" t="s">
        <v>3448</v>
      </c>
      <c r="X799" s="7"/>
      <c r="Y799" s="7"/>
      <c r="Z799" s="11">
        <v>44948</v>
      </c>
      <c r="AA799" s="16">
        <v>12772000</v>
      </c>
      <c r="AB799" s="17">
        <v>1702933</v>
      </c>
      <c r="AC799" s="18">
        <f t="shared" si="12"/>
        <v>14474933</v>
      </c>
      <c r="AD799" s="31" t="s">
        <v>48</v>
      </c>
      <c r="AE799" s="168" t="s">
        <v>98</v>
      </c>
      <c r="AF799" s="8" t="s">
        <v>3381</v>
      </c>
      <c r="AG799" s="12" t="s">
        <v>482</v>
      </c>
      <c r="AH799" s="12" t="s">
        <v>483</v>
      </c>
      <c r="AI799" s="30" t="s">
        <v>3336</v>
      </c>
    </row>
    <row r="800" spans="1:35" ht="15.75" x14ac:dyDescent="0.3">
      <c r="A800" s="7">
        <v>2021</v>
      </c>
      <c r="B800" s="7">
        <v>400</v>
      </c>
      <c r="C800" s="101" t="s">
        <v>35</v>
      </c>
      <c r="D800" s="15" t="s">
        <v>65</v>
      </c>
      <c r="E800" s="9" t="s">
        <v>66</v>
      </c>
      <c r="F800" s="8" t="s">
        <v>38</v>
      </c>
      <c r="G800" s="7" t="s">
        <v>39</v>
      </c>
      <c r="H800" s="8" t="s">
        <v>40</v>
      </c>
      <c r="I800" s="9" t="s">
        <v>3449</v>
      </c>
      <c r="J800" s="9" t="s">
        <v>3450</v>
      </c>
      <c r="K800" s="9" t="s">
        <v>3450</v>
      </c>
      <c r="L800" s="9" t="s">
        <v>3451</v>
      </c>
      <c r="M800" s="160">
        <v>43627942</v>
      </c>
      <c r="N800" s="8" t="s">
        <v>250</v>
      </c>
      <c r="O800" s="10">
        <v>44473</v>
      </c>
      <c r="P800" s="33" t="s">
        <v>3452</v>
      </c>
      <c r="Q800" s="10">
        <v>44474</v>
      </c>
      <c r="R800" s="10">
        <v>44197</v>
      </c>
      <c r="S800" s="11" t="s">
        <v>46</v>
      </c>
      <c r="T800" s="11" t="s">
        <v>46</v>
      </c>
      <c r="U800" s="78" t="s">
        <v>46</v>
      </c>
      <c r="V800" s="7" t="s">
        <v>46</v>
      </c>
      <c r="W800" s="33"/>
      <c r="X800" s="7" t="s">
        <v>46</v>
      </c>
      <c r="Y800" s="7" t="s">
        <v>46</v>
      </c>
      <c r="Z800" s="11">
        <v>44197</v>
      </c>
      <c r="AA800" s="16">
        <v>11310000</v>
      </c>
      <c r="AB800" s="17">
        <v>0</v>
      </c>
      <c r="AC800" s="18">
        <f t="shared" si="12"/>
        <v>11310000</v>
      </c>
      <c r="AD800" s="31" t="s">
        <v>48</v>
      </c>
      <c r="AE800" s="245" t="s">
        <v>98</v>
      </c>
      <c r="AF800" s="8" t="s">
        <v>3453</v>
      </c>
      <c r="AG800" s="12" t="s">
        <v>74</v>
      </c>
      <c r="AH800" s="12" t="s">
        <v>132</v>
      </c>
      <c r="AI800" s="30">
        <v>20215420009293</v>
      </c>
    </row>
    <row r="801" spans="1:35" ht="15.75" x14ac:dyDescent="0.3">
      <c r="A801" s="7">
        <v>2022</v>
      </c>
      <c r="B801" s="7">
        <v>400</v>
      </c>
      <c r="C801" s="101" t="s">
        <v>35</v>
      </c>
      <c r="D801" s="15" t="s">
        <v>91</v>
      </c>
      <c r="E801" s="9" t="s">
        <v>66</v>
      </c>
      <c r="F801" s="8" t="s">
        <v>38</v>
      </c>
      <c r="G801" s="7" t="s">
        <v>39</v>
      </c>
      <c r="H801" s="8" t="s">
        <v>54</v>
      </c>
      <c r="I801" s="9" t="s">
        <v>821</v>
      </c>
      <c r="J801" s="9" t="s">
        <v>3454</v>
      </c>
      <c r="K801" s="9" t="s">
        <v>3380</v>
      </c>
      <c r="L801" s="9" t="s">
        <v>3455</v>
      </c>
      <c r="M801" s="7">
        <v>1023893770</v>
      </c>
      <c r="N801" s="8" t="s">
        <v>138</v>
      </c>
      <c r="O801" s="10">
        <v>44783</v>
      </c>
      <c r="P801" s="101">
        <v>5</v>
      </c>
      <c r="Q801" s="10">
        <v>44784</v>
      </c>
      <c r="R801" s="10">
        <v>44926</v>
      </c>
      <c r="S801" s="11" t="s">
        <v>46</v>
      </c>
      <c r="T801" s="11"/>
      <c r="U801" s="78"/>
      <c r="V801" s="7" t="s">
        <v>1103</v>
      </c>
      <c r="W801" s="101" t="s">
        <v>3448</v>
      </c>
      <c r="X801" s="7"/>
      <c r="Y801" s="7"/>
      <c r="Z801" s="11">
        <v>44956</v>
      </c>
      <c r="AA801" s="16">
        <v>12772000</v>
      </c>
      <c r="AB801" s="17">
        <v>1702933</v>
      </c>
      <c r="AC801" s="18">
        <f t="shared" si="12"/>
        <v>14474933</v>
      </c>
      <c r="AD801" s="31" t="s">
        <v>48</v>
      </c>
      <c r="AE801" s="168" t="s">
        <v>98</v>
      </c>
      <c r="AF801" s="8" t="s">
        <v>3381</v>
      </c>
      <c r="AG801" s="12" t="s">
        <v>482</v>
      </c>
      <c r="AH801" s="12" t="s">
        <v>483</v>
      </c>
      <c r="AI801" s="30" t="s">
        <v>3336</v>
      </c>
    </row>
    <row r="802" spans="1:35" ht="15.75" x14ac:dyDescent="0.3">
      <c r="A802" s="7">
        <v>2021</v>
      </c>
      <c r="B802" s="7">
        <v>401</v>
      </c>
      <c r="C802" s="101" t="s">
        <v>35</v>
      </c>
      <c r="D802" s="15" t="s">
        <v>65</v>
      </c>
      <c r="E802" s="9" t="s">
        <v>66</v>
      </c>
      <c r="F802" s="8" t="s">
        <v>38</v>
      </c>
      <c r="G802" s="7" t="s">
        <v>39</v>
      </c>
      <c r="H802" s="8" t="s">
        <v>40</v>
      </c>
      <c r="I802" s="9" t="s">
        <v>3456</v>
      </c>
      <c r="J802" s="9" t="s">
        <v>3457</v>
      </c>
      <c r="K802" s="9" t="s">
        <v>3457</v>
      </c>
      <c r="L802" s="9" t="s">
        <v>236</v>
      </c>
      <c r="M802" s="160">
        <v>79607845</v>
      </c>
      <c r="N802" s="8" t="s">
        <v>70</v>
      </c>
      <c r="O802" s="10">
        <v>44474</v>
      </c>
      <c r="P802" s="33" t="s">
        <v>3458</v>
      </c>
      <c r="Q802" s="10">
        <v>44477</v>
      </c>
      <c r="R802" s="10">
        <v>44575</v>
      </c>
      <c r="S802" s="11" t="s">
        <v>46</v>
      </c>
      <c r="T802" s="11" t="s">
        <v>46</v>
      </c>
      <c r="U802" s="78" t="s">
        <v>46</v>
      </c>
      <c r="V802" s="7" t="s">
        <v>3353</v>
      </c>
      <c r="W802" s="33"/>
      <c r="X802" s="7" t="s">
        <v>46</v>
      </c>
      <c r="Y802" s="7" t="s">
        <v>46</v>
      </c>
      <c r="Z802" s="11">
        <v>44575</v>
      </c>
      <c r="AA802" s="16">
        <v>12501516</v>
      </c>
      <c r="AB802" s="17">
        <v>1599031</v>
      </c>
      <c r="AC802" s="18">
        <f t="shared" si="12"/>
        <v>14100547</v>
      </c>
      <c r="AD802" s="31" t="s">
        <v>48</v>
      </c>
      <c r="AE802" s="245" t="s">
        <v>98</v>
      </c>
      <c r="AF802" s="8" t="s">
        <v>3459</v>
      </c>
      <c r="AG802" s="12" t="s">
        <v>220</v>
      </c>
      <c r="AH802" s="12" t="s">
        <v>3435</v>
      </c>
      <c r="AI802" s="30">
        <v>20215420009313</v>
      </c>
    </row>
    <row r="803" spans="1:35" ht="15.75" x14ac:dyDescent="0.3">
      <c r="A803" s="7">
        <v>2022</v>
      </c>
      <c r="B803" s="7">
        <v>401</v>
      </c>
      <c r="C803" s="101" t="s">
        <v>35</v>
      </c>
      <c r="D803" s="15" t="s">
        <v>91</v>
      </c>
      <c r="E803" s="9" t="s">
        <v>66</v>
      </c>
      <c r="F803" s="8" t="s">
        <v>38</v>
      </c>
      <c r="G803" s="7" t="s">
        <v>39</v>
      </c>
      <c r="H803" s="8" t="s">
        <v>54</v>
      </c>
      <c r="I803" s="9" t="s">
        <v>821</v>
      </c>
      <c r="J803" s="9" t="s">
        <v>3460</v>
      </c>
      <c r="K803" s="9" t="s">
        <v>3380</v>
      </c>
      <c r="L803" s="9" t="s">
        <v>850</v>
      </c>
      <c r="M803" s="7">
        <v>1030599985</v>
      </c>
      <c r="N803" s="8" t="s">
        <v>138</v>
      </c>
      <c r="O803" s="10">
        <v>44775</v>
      </c>
      <c r="P803" s="101">
        <v>5</v>
      </c>
      <c r="Q803" s="10">
        <v>44776</v>
      </c>
      <c r="R803" s="10">
        <v>44926</v>
      </c>
      <c r="S803" s="11" t="s">
        <v>46</v>
      </c>
      <c r="T803" s="11"/>
      <c r="U803" s="78"/>
      <c r="V803" s="7" t="s">
        <v>480</v>
      </c>
      <c r="W803" s="101">
        <v>6</v>
      </c>
      <c r="X803" s="7"/>
      <c r="Y803" s="7"/>
      <c r="Z803" s="11">
        <v>44959</v>
      </c>
      <c r="AA803" s="16">
        <v>12772000</v>
      </c>
      <c r="AB803" s="17">
        <v>2554400</v>
      </c>
      <c r="AC803" s="18">
        <f t="shared" si="12"/>
        <v>15326400</v>
      </c>
      <c r="AD803" s="31" t="s">
        <v>48</v>
      </c>
      <c r="AE803" s="168" t="s">
        <v>98</v>
      </c>
      <c r="AF803" s="8" t="s">
        <v>3381</v>
      </c>
      <c r="AG803" s="12" t="s">
        <v>482</v>
      </c>
      <c r="AH803" s="12" t="s">
        <v>483</v>
      </c>
      <c r="AI803" s="30" t="s">
        <v>3336</v>
      </c>
    </row>
    <row r="804" spans="1:35" ht="15.75" x14ac:dyDescent="0.3">
      <c r="A804" s="7">
        <v>2021</v>
      </c>
      <c r="B804" s="7">
        <v>402</v>
      </c>
      <c r="C804" s="101" t="s">
        <v>35</v>
      </c>
      <c r="D804" s="15" t="s">
        <v>403</v>
      </c>
      <c r="E804" s="9" t="s">
        <v>404</v>
      </c>
      <c r="F804" s="8" t="s">
        <v>38</v>
      </c>
      <c r="G804" s="7" t="s">
        <v>39</v>
      </c>
      <c r="H804" s="8" t="s">
        <v>40</v>
      </c>
      <c r="I804" s="9" t="s">
        <v>3461</v>
      </c>
      <c r="J804" s="9" t="s">
        <v>3462</v>
      </c>
      <c r="K804" s="9" t="s">
        <v>3462</v>
      </c>
      <c r="L804" s="9" t="s">
        <v>3463</v>
      </c>
      <c r="M804" s="160">
        <v>34984062</v>
      </c>
      <c r="N804" s="8" t="s">
        <v>70</v>
      </c>
      <c r="O804" s="10">
        <v>44474</v>
      </c>
      <c r="P804" s="33" t="s">
        <v>3464</v>
      </c>
      <c r="Q804" s="10">
        <v>44476</v>
      </c>
      <c r="R804" s="10">
        <v>44563</v>
      </c>
      <c r="S804" s="11" t="s">
        <v>46</v>
      </c>
      <c r="T804" s="11" t="s">
        <v>46</v>
      </c>
      <c r="U804" s="78" t="s">
        <v>46</v>
      </c>
      <c r="V804" s="7" t="s">
        <v>46</v>
      </c>
      <c r="W804" s="33"/>
      <c r="X804" s="7" t="s">
        <v>46</v>
      </c>
      <c r="Y804" s="7" t="s">
        <v>46</v>
      </c>
      <c r="Z804" s="11">
        <v>44563</v>
      </c>
      <c r="AA804" s="16">
        <v>12900000</v>
      </c>
      <c r="AB804" s="17">
        <v>0</v>
      </c>
      <c r="AC804" s="18">
        <f t="shared" si="12"/>
        <v>12900000</v>
      </c>
      <c r="AD804" s="31" t="s">
        <v>48</v>
      </c>
      <c r="AE804" s="245" t="s">
        <v>98</v>
      </c>
      <c r="AF804" s="8" t="s">
        <v>3465</v>
      </c>
      <c r="AG804" s="12" t="s">
        <v>390</v>
      </c>
      <c r="AH804" s="12" t="s">
        <v>2841</v>
      </c>
      <c r="AI804" s="30">
        <v>20215420009283</v>
      </c>
    </row>
    <row r="805" spans="1:35" ht="15.75" x14ac:dyDescent="0.3">
      <c r="A805" s="7">
        <v>2022</v>
      </c>
      <c r="B805" s="7">
        <v>402</v>
      </c>
      <c r="C805" s="101" t="s">
        <v>35</v>
      </c>
      <c r="D805" s="15" t="s">
        <v>91</v>
      </c>
      <c r="E805" s="9" t="s">
        <v>66</v>
      </c>
      <c r="F805" s="8" t="s">
        <v>38</v>
      </c>
      <c r="G805" s="7" t="s">
        <v>39</v>
      </c>
      <c r="H805" s="8" t="s">
        <v>54</v>
      </c>
      <c r="I805" s="9" t="s">
        <v>821</v>
      </c>
      <c r="J805" s="9" t="s">
        <v>3466</v>
      </c>
      <c r="K805" s="9" t="s">
        <v>3380</v>
      </c>
      <c r="L805" s="9" t="s">
        <v>334</v>
      </c>
      <c r="M805" s="7">
        <v>79757778</v>
      </c>
      <c r="N805" s="8" t="s">
        <v>138</v>
      </c>
      <c r="O805" s="10">
        <v>44781</v>
      </c>
      <c r="P805" s="101">
        <v>5</v>
      </c>
      <c r="Q805" s="10">
        <v>44783</v>
      </c>
      <c r="R805" s="10">
        <v>44926</v>
      </c>
      <c r="S805" s="11" t="s">
        <v>46</v>
      </c>
      <c r="T805" s="11"/>
      <c r="U805" s="78"/>
      <c r="V805" s="7"/>
      <c r="W805" s="101">
        <v>5</v>
      </c>
      <c r="X805" s="7"/>
      <c r="Y805" s="7"/>
      <c r="Z805" s="11">
        <v>44926</v>
      </c>
      <c r="AA805" s="16">
        <v>12772000</v>
      </c>
      <c r="AB805" s="17"/>
      <c r="AC805" s="18">
        <f t="shared" si="12"/>
        <v>12772000</v>
      </c>
      <c r="AD805" s="31" t="s">
        <v>48</v>
      </c>
      <c r="AE805" s="168" t="s">
        <v>98</v>
      </c>
      <c r="AF805" s="8" t="s">
        <v>3381</v>
      </c>
      <c r="AG805" s="12" t="s">
        <v>482</v>
      </c>
      <c r="AH805" s="12" t="s">
        <v>483</v>
      </c>
      <c r="AI805" s="30" t="s">
        <v>3336</v>
      </c>
    </row>
    <row r="806" spans="1:35" ht="15.75" x14ac:dyDescent="0.3">
      <c r="A806" s="7">
        <v>2021</v>
      </c>
      <c r="B806" s="7">
        <v>403</v>
      </c>
      <c r="C806" s="101" t="s">
        <v>35</v>
      </c>
      <c r="D806" s="15" t="s">
        <v>65</v>
      </c>
      <c r="E806" s="9" t="s">
        <v>66</v>
      </c>
      <c r="F806" s="8" t="s">
        <v>38</v>
      </c>
      <c r="G806" s="7" t="s">
        <v>39</v>
      </c>
      <c r="H806" s="8" t="s">
        <v>40</v>
      </c>
      <c r="I806" s="9" t="s">
        <v>3467</v>
      </c>
      <c r="J806" s="9" t="s">
        <v>3468</v>
      </c>
      <c r="K806" s="9" t="s">
        <v>3468</v>
      </c>
      <c r="L806" s="9" t="s">
        <v>3469</v>
      </c>
      <c r="M806" s="243">
        <v>80041415</v>
      </c>
      <c r="N806" s="8" t="s">
        <v>165</v>
      </c>
      <c r="O806" s="10">
        <v>44481</v>
      </c>
      <c r="P806" s="33" t="s">
        <v>3470</v>
      </c>
      <c r="Q806" s="10">
        <v>44496</v>
      </c>
      <c r="R806" s="10">
        <v>44574</v>
      </c>
      <c r="S806" s="11">
        <v>44498</v>
      </c>
      <c r="T806" s="11" t="s">
        <v>3471</v>
      </c>
      <c r="U806" s="78">
        <v>79888058</v>
      </c>
      <c r="V806" s="7" t="s">
        <v>46</v>
      </c>
      <c r="W806" s="33"/>
      <c r="X806" s="7" t="s">
        <v>46</v>
      </c>
      <c r="Y806" s="7" t="s">
        <v>46</v>
      </c>
      <c r="Z806" s="11">
        <v>44574</v>
      </c>
      <c r="AA806" s="16">
        <v>17719000</v>
      </c>
      <c r="AB806" s="17">
        <v>0</v>
      </c>
      <c r="AC806" s="18">
        <f t="shared" si="12"/>
        <v>17719000</v>
      </c>
      <c r="AD806" s="31" t="s">
        <v>48</v>
      </c>
      <c r="AE806" s="245" t="s">
        <v>87</v>
      </c>
      <c r="AF806" s="8" t="s">
        <v>3472</v>
      </c>
      <c r="AG806" s="12" t="s">
        <v>131</v>
      </c>
      <c r="AH806" s="12" t="s">
        <v>132</v>
      </c>
      <c r="AI806" s="30">
        <v>20215420011323</v>
      </c>
    </row>
    <row r="807" spans="1:35" ht="15.75" x14ac:dyDescent="0.3">
      <c r="A807" s="7">
        <v>2022</v>
      </c>
      <c r="B807" s="7">
        <v>403</v>
      </c>
      <c r="C807" s="101" t="s">
        <v>35</v>
      </c>
      <c r="D807" s="15" t="s">
        <v>52</v>
      </c>
      <c r="E807" s="9" t="s">
        <v>53</v>
      </c>
      <c r="F807" s="8" t="s">
        <v>38</v>
      </c>
      <c r="G807" s="7" t="s">
        <v>39</v>
      </c>
      <c r="H807" s="8" t="s">
        <v>54</v>
      </c>
      <c r="I807" s="9" t="s">
        <v>3473</v>
      </c>
      <c r="J807" s="9" t="s">
        <v>3474</v>
      </c>
      <c r="K807" s="9" t="s">
        <v>3475</v>
      </c>
      <c r="L807" s="9" t="s">
        <v>58</v>
      </c>
      <c r="M807" s="7">
        <v>1010170661</v>
      </c>
      <c r="N807" s="8" t="s">
        <v>59</v>
      </c>
      <c r="O807" s="10">
        <v>44776</v>
      </c>
      <c r="P807" s="101">
        <v>5</v>
      </c>
      <c r="Q807" s="10">
        <v>44778</v>
      </c>
      <c r="R807" s="10">
        <v>44926</v>
      </c>
      <c r="S807" s="11" t="s">
        <v>46</v>
      </c>
      <c r="T807" s="11"/>
      <c r="U807" s="78"/>
      <c r="V807" s="7" t="s">
        <v>3344</v>
      </c>
      <c r="W807" s="101">
        <v>5</v>
      </c>
      <c r="X807" s="7"/>
      <c r="Y807" s="7"/>
      <c r="Z807" s="11">
        <v>44930</v>
      </c>
      <c r="AA807" s="16">
        <v>22570000</v>
      </c>
      <c r="AB807" s="17"/>
      <c r="AC807" s="18">
        <f t="shared" si="12"/>
        <v>22570000</v>
      </c>
      <c r="AD807" s="31" t="s">
        <v>48</v>
      </c>
      <c r="AE807" s="168" t="s">
        <v>98</v>
      </c>
      <c r="AF807" s="8" t="s">
        <v>3476</v>
      </c>
      <c r="AG807" s="12" t="s">
        <v>62</v>
      </c>
      <c r="AH807" s="12" t="s">
        <v>63</v>
      </c>
      <c r="AI807" s="30" t="s">
        <v>3291</v>
      </c>
    </row>
    <row r="808" spans="1:35" ht="15.75" x14ac:dyDescent="0.3">
      <c r="A808" s="7">
        <v>2021</v>
      </c>
      <c r="B808" s="7">
        <v>404</v>
      </c>
      <c r="C808" s="101" t="s">
        <v>35</v>
      </c>
      <c r="D808" s="15" t="s">
        <v>65</v>
      </c>
      <c r="E808" s="9" t="s">
        <v>66</v>
      </c>
      <c r="F808" s="8" t="s">
        <v>38</v>
      </c>
      <c r="G808" s="7" t="s">
        <v>39</v>
      </c>
      <c r="H808" s="8" t="s">
        <v>40</v>
      </c>
      <c r="I808" s="9" t="s">
        <v>92</v>
      </c>
      <c r="J808" s="9" t="s">
        <v>3477</v>
      </c>
      <c r="K808" s="9" t="s">
        <v>3477</v>
      </c>
      <c r="L808" s="9" t="s">
        <v>1811</v>
      </c>
      <c r="M808" s="160">
        <v>1075246911</v>
      </c>
      <c r="N808" s="8" t="s">
        <v>59</v>
      </c>
      <c r="O808" s="10">
        <v>44482</v>
      </c>
      <c r="P808" s="33" t="s">
        <v>3478</v>
      </c>
      <c r="Q808" s="10">
        <v>44494</v>
      </c>
      <c r="R808" s="10">
        <v>44569</v>
      </c>
      <c r="S808" s="11" t="s">
        <v>46</v>
      </c>
      <c r="T808" s="11" t="s">
        <v>46</v>
      </c>
      <c r="U808" s="78" t="s">
        <v>46</v>
      </c>
      <c r="V808" s="7" t="s">
        <v>46</v>
      </c>
      <c r="W808" s="33"/>
      <c r="X808" s="7" t="s">
        <v>46</v>
      </c>
      <c r="Y808" s="7" t="s">
        <v>46</v>
      </c>
      <c r="Z808" s="11">
        <v>44569</v>
      </c>
      <c r="AA808" s="16">
        <v>13750000</v>
      </c>
      <c r="AB808" s="17">
        <v>0</v>
      </c>
      <c r="AC808" s="18">
        <f t="shared" si="12"/>
        <v>13750000</v>
      </c>
      <c r="AD808" s="31" t="s">
        <v>48</v>
      </c>
      <c r="AE808" s="245" t="s">
        <v>98</v>
      </c>
      <c r="AF808" s="8" t="s">
        <v>3479</v>
      </c>
      <c r="AG808" s="12" t="s">
        <v>100</v>
      </c>
      <c r="AH808" s="12" t="s">
        <v>433</v>
      </c>
      <c r="AI808" s="30">
        <v>20215420009323</v>
      </c>
    </row>
    <row r="809" spans="1:35" ht="15.75" x14ac:dyDescent="0.3">
      <c r="A809" s="7">
        <v>2022</v>
      </c>
      <c r="B809" s="7">
        <v>404</v>
      </c>
      <c r="C809" s="101" t="s">
        <v>35</v>
      </c>
      <c r="D809" s="15" t="s">
        <v>1219</v>
      </c>
      <c r="E809" s="9" t="s">
        <v>1220</v>
      </c>
      <c r="F809" s="8" t="s">
        <v>38</v>
      </c>
      <c r="G809" s="7" t="s">
        <v>39</v>
      </c>
      <c r="H809" s="8" t="s">
        <v>54</v>
      </c>
      <c r="I809" s="9" t="s">
        <v>2074</v>
      </c>
      <c r="J809" s="9" t="s">
        <v>3480</v>
      </c>
      <c r="K809" s="9" t="s">
        <v>3481</v>
      </c>
      <c r="L809" s="9" t="s">
        <v>2077</v>
      </c>
      <c r="M809" s="7">
        <v>1026596208</v>
      </c>
      <c r="N809" s="8" t="s">
        <v>269</v>
      </c>
      <c r="O809" s="10">
        <v>44775</v>
      </c>
      <c r="P809" s="101">
        <v>5</v>
      </c>
      <c r="Q809" s="10">
        <v>44776</v>
      </c>
      <c r="R809" s="10">
        <v>44926</v>
      </c>
      <c r="S809" s="11" t="s">
        <v>46</v>
      </c>
      <c r="T809" s="11"/>
      <c r="U809" s="78"/>
      <c r="V809" s="7" t="s">
        <v>480</v>
      </c>
      <c r="W809" s="101">
        <v>6</v>
      </c>
      <c r="X809" s="7"/>
      <c r="Y809" s="7"/>
      <c r="Z809" s="11">
        <v>44959</v>
      </c>
      <c r="AA809" s="16">
        <v>25685000</v>
      </c>
      <c r="AB809" s="17">
        <v>5137000</v>
      </c>
      <c r="AC809" s="18">
        <f t="shared" si="12"/>
        <v>30822000</v>
      </c>
      <c r="AD809" s="31" t="s">
        <v>48</v>
      </c>
      <c r="AE809" s="168" t="s">
        <v>98</v>
      </c>
      <c r="AF809" s="8" t="s">
        <v>3482</v>
      </c>
      <c r="AG809" s="12" t="s">
        <v>286</v>
      </c>
      <c r="AH809" s="12" t="s">
        <v>287</v>
      </c>
      <c r="AI809" s="30" t="s">
        <v>3382</v>
      </c>
    </row>
    <row r="810" spans="1:35" ht="15.75" x14ac:dyDescent="0.3">
      <c r="A810" s="7">
        <v>2021</v>
      </c>
      <c r="B810" s="7">
        <v>405</v>
      </c>
      <c r="C810" s="101" t="s">
        <v>35</v>
      </c>
      <c r="D810" s="15" t="s">
        <v>65</v>
      </c>
      <c r="E810" s="9" t="s">
        <v>66</v>
      </c>
      <c r="F810" s="8" t="s">
        <v>38</v>
      </c>
      <c r="G810" s="7" t="s">
        <v>39</v>
      </c>
      <c r="H810" s="8" t="s">
        <v>40</v>
      </c>
      <c r="I810" s="9" t="s">
        <v>3483</v>
      </c>
      <c r="J810" s="9" t="s">
        <v>3484</v>
      </c>
      <c r="K810" s="9" t="s">
        <v>3484</v>
      </c>
      <c r="L810" s="9" t="s">
        <v>3390</v>
      </c>
      <c r="M810" s="160">
        <v>79359289</v>
      </c>
      <c r="N810" s="8" t="s">
        <v>250</v>
      </c>
      <c r="O810" s="10">
        <v>44490</v>
      </c>
      <c r="P810" s="33" t="s">
        <v>3485</v>
      </c>
      <c r="Q810" s="10">
        <v>44494</v>
      </c>
      <c r="R810" s="10">
        <v>44565</v>
      </c>
      <c r="S810" s="11" t="s">
        <v>46</v>
      </c>
      <c r="T810" s="11" t="s">
        <v>46</v>
      </c>
      <c r="U810" s="78" t="s">
        <v>46</v>
      </c>
      <c r="V810" s="7" t="s">
        <v>46</v>
      </c>
      <c r="W810" s="33"/>
      <c r="X810" s="7" t="s">
        <v>46</v>
      </c>
      <c r="Y810" s="7" t="s">
        <v>46</v>
      </c>
      <c r="Z810" s="11">
        <v>44565</v>
      </c>
      <c r="AA810" s="16">
        <v>17500000</v>
      </c>
      <c r="AB810" s="17">
        <v>0</v>
      </c>
      <c r="AC810" s="18">
        <f t="shared" si="12"/>
        <v>17500000</v>
      </c>
      <c r="AD810" s="31" t="s">
        <v>48</v>
      </c>
      <c r="AE810" s="245" t="s">
        <v>98</v>
      </c>
      <c r="AF810" s="8" t="s">
        <v>3486</v>
      </c>
      <c r="AG810" s="12" t="s">
        <v>74</v>
      </c>
      <c r="AH810" s="12" t="s">
        <v>75</v>
      </c>
      <c r="AI810" s="30">
        <v>20215420010553</v>
      </c>
    </row>
    <row r="811" spans="1:35" ht="15.75" x14ac:dyDescent="0.3">
      <c r="A811" s="7">
        <v>2022</v>
      </c>
      <c r="B811" s="7">
        <v>405</v>
      </c>
      <c r="C811" s="101" t="s">
        <v>35</v>
      </c>
      <c r="D811" s="15" t="s">
        <v>91</v>
      </c>
      <c r="E811" s="9" t="s">
        <v>66</v>
      </c>
      <c r="F811" s="8" t="s">
        <v>38</v>
      </c>
      <c r="G811" s="7" t="s">
        <v>39</v>
      </c>
      <c r="H811" s="8" t="s">
        <v>54</v>
      </c>
      <c r="I811" s="9" t="s">
        <v>1464</v>
      </c>
      <c r="J811" s="9" t="s">
        <v>3487</v>
      </c>
      <c r="K811" s="9" t="s">
        <v>3488</v>
      </c>
      <c r="L811" s="9" t="s">
        <v>949</v>
      </c>
      <c r="M811" s="7">
        <v>1023909881</v>
      </c>
      <c r="N811" s="8" t="s">
        <v>269</v>
      </c>
      <c r="O811" s="10">
        <v>44776</v>
      </c>
      <c r="P811" s="101">
        <v>4</v>
      </c>
      <c r="Q811" s="10">
        <v>44777</v>
      </c>
      <c r="R811" s="10">
        <v>44898</v>
      </c>
      <c r="S811" s="11" t="s">
        <v>46</v>
      </c>
      <c r="T811" s="11"/>
      <c r="U811" s="78"/>
      <c r="V811" s="7" t="s">
        <v>3021</v>
      </c>
      <c r="W811" s="101" t="s">
        <v>3489</v>
      </c>
      <c r="X811" s="7"/>
      <c r="Y811" s="7"/>
      <c r="Z811" s="11">
        <v>44925</v>
      </c>
      <c r="AA811" s="16">
        <v>9888000</v>
      </c>
      <c r="AB811" s="17">
        <v>2142400</v>
      </c>
      <c r="AC811" s="18">
        <f t="shared" si="12"/>
        <v>12030400</v>
      </c>
      <c r="AD811" s="31" t="s">
        <v>48</v>
      </c>
      <c r="AE811" s="168" t="s">
        <v>98</v>
      </c>
      <c r="AF811" s="8" t="s">
        <v>3490</v>
      </c>
      <c r="AG811" s="12" t="s">
        <v>803</v>
      </c>
      <c r="AH811" s="12" t="s">
        <v>804</v>
      </c>
      <c r="AI811" s="30" t="s">
        <v>3491</v>
      </c>
    </row>
    <row r="812" spans="1:35" ht="15.75" x14ac:dyDescent="0.3">
      <c r="A812" s="7">
        <v>2021</v>
      </c>
      <c r="B812" s="7">
        <v>406</v>
      </c>
      <c r="C812" s="101" t="s">
        <v>35</v>
      </c>
      <c r="D812" s="15" t="s">
        <v>392</v>
      </c>
      <c r="E812" s="9" t="s">
        <v>393</v>
      </c>
      <c r="F812" s="8" t="s">
        <v>38</v>
      </c>
      <c r="G812" s="7" t="s">
        <v>39</v>
      </c>
      <c r="H812" s="8" t="s">
        <v>40</v>
      </c>
      <c r="I812" s="9" t="s">
        <v>3492</v>
      </c>
      <c r="J812" s="9" t="s">
        <v>3493</v>
      </c>
      <c r="K812" s="9" t="s">
        <v>3493</v>
      </c>
      <c r="L812" s="9" t="s">
        <v>3494</v>
      </c>
      <c r="M812" s="160">
        <v>52374634</v>
      </c>
      <c r="N812" s="8" t="s">
        <v>44</v>
      </c>
      <c r="O812" s="10">
        <v>44477</v>
      </c>
      <c r="P812" s="33" t="s">
        <v>3495</v>
      </c>
      <c r="Q812" s="10">
        <v>44480</v>
      </c>
      <c r="R812" s="10">
        <v>44565</v>
      </c>
      <c r="S812" s="11" t="s">
        <v>46</v>
      </c>
      <c r="T812" s="11" t="s">
        <v>46</v>
      </c>
      <c r="U812" s="78" t="s">
        <v>46</v>
      </c>
      <c r="V812" s="7" t="s">
        <v>46</v>
      </c>
      <c r="W812" s="33"/>
      <c r="X812" s="7" t="s">
        <v>46</v>
      </c>
      <c r="Y812" s="7" t="s">
        <v>46</v>
      </c>
      <c r="Z812" s="11">
        <v>44565</v>
      </c>
      <c r="AA812" s="16">
        <v>12356167</v>
      </c>
      <c r="AB812" s="17">
        <v>0</v>
      </c>
      <c r="AC812" s="18">
        <f t="shared" si="12"/>
        <v>12356167</v>
      </c>
      <c r="AD812" s="31" t="s">
        <v>48</v>
      </c>
      <c r="AE812" s="245" t="s">
        <v>98</v>
      </c>
      <c r="AF812" s="8" t="s">
        <v>3496</v>
      </c>
      <c r="AG812" s="12" t="s">
        <v>365</v>
      </c>
      <c r="AH812" s="12" t="s">
        <v>675</v>
      </c>
      <c r="AI812" s="30">
        <v>20215420009263</v>
      </c>
    </row>
    <row r="813" spans="1:35" ht="15.75" x14ac:dyDescent="0.3">
      <c r="A813" s="7">
        <v>2022</v>
      </c>
      <c r="B813" s="7">
        <v>406</v>
      </c>
      <c r="C813" s="101" t="s">
        <v>35</v>
      </c>
      <c r="D813" s="15" t="s">
        <v>278</v>
      </c>
      <c r="E813" s="9" t="s">
        <v>279</v>
      </c>
      <c r="F813" s="8" t="s">
        <v>38</v>
      </c>
      <c r="G813" s="7" t="s">
        <v>39</v>
      </c>
      <c r="H813" s="8" t="s">
        <v>54</v>
      </c>
      <c r="I813" s="9" t="s">
        <v>3497</v>
      </c>
      <c r="J813" s="9" t="s">
        <v>3498</v>
      </c>
      <c r="K813" s="9" t="s">
        <v>3499</v>
      </c>
      <c r="L813" s="9" t="s">
        <v>2649</v>
      </c>
      <c r="M813" s="7">
        <v>1024547185</v>
      </c>
      <c r="N813" s="8" t="s">
        <v>59</v>
      </c>
      <c r="O813" s="10">
        <v>44776</v>
      </c>
      <c r="P813" s="101">
        <v>5</v>
      </c>
      <c r="Q813" s="10">
        <v>44778</v>
      </c>
      <c r="R813" s="10">
        <v>44926</v>
      </c>
      <c r="S813" s="11" t="s">
        <v>46</v>
      </c>
      <c r="T813" s="11"/>
      <c r="U813" s="78"/>
      <c r="V813" s="7" t="s">
        <v>480</v>
      </c>
      <c r="W813" s="101">
        <v>6</v>
      </c>
      <c r="X813" s="7"/>
      <c r="Y813" s="7"/>
      <c r="Z813" s="11">
        <v>44961</v>
      </c>
      <c r="AA813" s="16">
        <v>33500000</v>
      </c>
      <c r="AB813" s="17">
        <v>6700000</v>
      </c>
      <c r="AC813" s="18">
        <f t="shared" si="12"/>
        <v>40200000</v>
      </c>
      <c r="AD813" s="31" t="s">
        <v>48</v>
      </c>
      <c r="AE813" s="168" t="s">
        <v>98</v>
      </c>
      <c r="AF813" s="8" t="s">
        <v>3500</v>
      </c>
      <c r="AG813" s="12" t="s">
        <v>286</v>
      </c>
      <c r="AH813" s="12" t="s">
        <v>287</v>
      </c>
      <c r="AI813" s="30" t="s">
        <v>3382</v>
      </c>
    </row>
    <row r="814" spans="1:35" ht="15.75" x14ac:dyDescent="0.3">
      <c r="A814" s="7">
        <v>2021</v>
      </c>
      <c r="B814" s="7">
        <v>407</v>
      </c>
      <c r="C814" s="101" t="s">
        <v>35</v>
      </c>
      <c r="D814" s="15" t="s">
        <v>65</v>
      </c>
      <c r="E814" s="9" t="s">
        <v>66</v>
      </c>
      <c r="F814" s="8" t="s">
        <v>38</v>
      </c>
      <c r="G814" s="7" t="s">
        <v>39</v>
      </c>
      <c r="H814" s="8" t="s">
        <v>40</v>
      </c>
      <c r="I814" s="9" t="s">
        <v>1637</v>
      </c>
      <c r="J814" s="9" t="s">
        <v>3501</v>
      </c>
      <c r="K814" s="9" t="s">
        <v>3501</v>
      </c>
      <c r="L814" s="9" t="s">
        <v>1125</v>
      </c>
      <c r="M814" s="160">
        <v>52527997</v>
      </c>
      <c r="N814" s="8" t="s">
        <v>70</v>
      </c>
      <c r="O814" s="10">
        <v>44480</v>
      </c>
      <c r="P814" s="33" t="s">
        <v>3502</v>
      </c>
      <c r="Q814" s="10">
        <v>44483</v>
      </c>
      <c r="R814" s="10">
        <v>44575</v>
      </c>
      <c r="S814" s="11" t="s">
        <v>46</v>
      </c>
      <c r="T814" s="11" t="s">
        <v>46</v>
      </c>
      <c r="U814" s="78" t="s">
        <v>46</v>
      </c>
      <c r="V814" s="7" t="s">
        <v>809</v>
      </c>
      <c r="W814" s="33"/>
      <c r="X814" s="7" t="s">
        <v>46</v>
      </c>
      <c r="Y814" s="7" t="s">
        <v>46</v>
      </c>
      <c r="Z814" s="11">
        <v>44575</v>
      </c>
      <c r="AA814" s="16">
        <v>14483333</v>
      </c>
      <c r="AB814" s="17">
        <v>2200000</v>
      </c>
      <c r="AC814" s="18">
        <f t="shared" si="12"/>
        <v>16683333</v>
      </c>
      <c r="AD814" s="31" t="s">
        <v>48</v>
      </c>
      <c r="AE814" s="245" t="s">
        <v>98</v>
      </c>
      <c r="AF814" s="8" t="s">
        <v>3503</v>
      </c>
      <c r="AG814" s="12" t="s">
        <v>100</v>
      </c>
      <c r="AH814" s="12" t="s">
        <v>433</v>
      </c>
      <c r="AI814" s="30">
        <v>20215420009323</v>
      </c>
    </row>
    <row r="815" spans="1:35" ht="15.75" x14ac:dyDescent="0.3">
      <c r="A815" s="7">
        <v>2022</v>
      </c>
      <c r="B815" s="7">
        <v>407</v>
      </c>
      <c r="C815" s="101" t="s">
        <v>1134</v>
      </c>
      <c r="D815" s="15" t="s">
        <v>1897</v>
      </c>
      <c r="E815" s="9" t="s">
        <v>1898</v>
      </c>
      <c r="F815" s="8" t="s">
        <v>2640</v>
      </c>
      <c r="G815" s="7" t="s">
        <v>3256</v>
      </c>
      <c r="H815" s="8" t="s">
        <v>54</v>
      </c>
      <c r="I815" s="9" t="s">
        <v>3504</v>
      </c>
      <c r="J815" s="9" t="s">
        <v>3505</v>
      </c>
      <c r="K815" s="9" t="s">
        <v>3506</v>
      </c>
      <c r="L815" s="9" t="s">
        <v>3507</v>
      </c>
      <c r="M815" s="7">
        <v>901508361</v>
      </c>
      <c r="N815" s="8" t="s">
        <v>138</v>
      </c>
      <c r="O815" s="10">
        <v>44799</v>
      </c>
      <c r="P815" s="101">
        <v>76</v>
      </c>
      <c r="Q815" s="10">
        <v>44799</v>
      </c>
      <c r="R815" s="10">
        <v>47483</v>
      </c>
      <c r="S815" s="11" t="s">
        <v>46</v>
      </c>
      <c r="T815" s="11"/>
      <c r="U815" s="78"/>
      <c r="V815" s="7"/>
      <c r="W815" s="101">
        <v>76</v>
      </c>
      <c r="X815" s="11"/>
      <c r="Y815" s="11"/>
      <c r="Z815" s="11">
        <v>47483</v>
      </c>
      <c r="AA815" s="16">
        <v>5426161000</v>
      </c>
      <c r="AB815" s="17"/>
      <c r="AC815" s="18">
        <f t="shared" si="12"/>
        <v>5426161000</v>
      </c>
      <c r="AD815" s="32" t="s">
        <v>98</v>
      </c>
      <c r="AE815" s="168" t="s">
        <v>98</v>
      </c>
      <c r="AF815" s="8" t="s">
        <v>3508</v>
      </c>
      <c r="AG815" s="12" t="s">
        <v>881</v>
      </c>
      <c r="AH815" s="12" t="s">
        <v>879</v>
      </c>
      <c r="AI815" s="30" t="s">
        <v>3509</v>
      </c>
    </row>
    <row r="816" spans="1:35" ht="15.75" x14ac:dyDescent="0.3">
      <c r="A816" s="7">
        <v>2021</v>
      </c>
      <c r="B816" s="7">
        <v>408</v>
      </c>
      <c r="C816" s="101" t="s">
        <v>35</v>
      </c>
      <c r="D816" s="15" t="s">
        <v>65</v>
      </c>
      <c r="E816" s="9" t="s">
        <v>66</v>
      </c>
      <c r="F816" s="8" t="s">
        <v>38</v>
      </c>
      <c r="G816" s="7" t="s">
        <v>39</v>
      </c>
      <c r="H816" s="8" t="s">
        <v>40</v>
      </c>
      <c r="I816" s="9" t="s">
        <v>3510</v>
      </c>
      <c r="J816" s="9" t="s">
        <v>3511</v>
      </c>
      <c r="K816" s="9" t="s">
        <v>3511</v>
      </c>
      <c r="L816" s="9" t="s">
        <v>599</v>
      </c>
      <c r="M816" s="160">
        <v>53092448</v>
      </c>
      <c r="N816" s="8" t="s">
        <v>165</v>
      </c>
      <c r="O816" s="10">
        <v>44480</v>
      </c>
      <c r="P816" s="33" t="s">
        <v>3470</v>
      </c>
      <c r="Q816" s="10">
        <v>44482</v>
      </c>
      <c r="R816" s="10">
        <v>44575</v>
      </c>
      <c r="S816" s="11" t="s">
        <v>46</v>
      </c>
      <c r="T816" s="11" t="s">
        <v>46</v>
      </c>
      <c r="U816" s="78" t="s">
        <v>46</v>
      </c>
      <c r="V816" s="7" t="s">
        <v>139</v>
      </c>
      <c r="W816" s="33"/>
      <c r="X816" s="7" t="s">
        <v>46</v>
      </c>
      <c r="Y816" s="7" t="s">
        <v>46</v>
      </c>
      <c r="Z816" s="11">
        <v>44575</v>
      </c>
      <c r="AA816" s="16">
        <v>11338600</v>
      </c>
      <c r="AB816" s="17">
        <v>2035133</v>
      </c>
      <c r="AC816" s="18">
        <f t="shared" si="12"/>
        <v>13373733</v>
      </c>
      <c r="AD816" s="31" t="s">
        <v>48</v>
      </c>
      <c r="AE816" s="245" t="s">
        <v>98</v>
      </c>
      <c r="AF816" s="8" t="s">
        <v>3512</v>
      </c>
      <c r="AG816" s="12" t="s">
        <v>277</v>
      </c>
      <c r="AH816" s="12" t="s">
        <v>121</v>
      </c>
      <c r="AI816" s="30">
        <v>20215420009343</v>
      </c>
    </row>
    <row r="817" spans="1:35" ht="15.75" x14ac:dyDescent="0.3">
      <c r="A817" s="7">
        <v>2022</v>
      </c>
      <c r="B817" s="7">
        <v>408</v>
      </c>
      <c r="C817" s="101" t="s">
        <v>35</v>
      </c>
      <c r="D817" s="15" t="s">
        <v>91</v>
      </c>
      <c r="E817" s="9" t="s">
        <v>66</v>
      </c>
      <c r="F817" s="8" t="s">
        <v>38</v>
      </c>
      <c r="G817" s="7" t="s">
        <v>39</v>
      </c>
      <c r="H817" s="8" t="s">
        <v>54</v>
      </c>
      <c r="I817" s="9" t="s">
        <v>931</v>
      </c>
      <c r="J817" s="9" t="s">
        <v>3513</v>
      </c>
      <c r="K817" s="9" t="s">
        <v>3514</v>
      </c>
      <c r="L817" s="9" t="s">
        <v>3515</v>
      </c>
      <c r="M817" s="7">
        <v>1069748893</v>
      </c>
      <c r="N817" s="8" t="s">
        <v>171</v>
      </c>
      <c r="O817" s="10">
        <v>44777</v>
      </c>
      <c r="P817" s="101">
        <v>5</v>
      </c>
      <c r="Q817" s="10">
        <v>44781</v>
      </c>
      <c r="R817" s="10">
        <v>44926</v>
      </c>
      <c r="S817" s="11" t="s">
        <v>46</v>
      </c>
      <c r="T817" s="11"/>
      <c r="U817" s="78"/>
      <c r="V817" s="7" t="s">
        <v>884</v>
      </c>
      <c r="W817" s="101" t="s">
        <v>3516</v>
      </c>
      <c r="X817" s="7"/>
      <c r="Y817" s="7"/>
      <c r="Z817" s="11">
        <v>44956</v>
      </c>
      <c r="AA817" s="16">
        <v>12772000</v>
      </c>
      <c r="AB817" s="17">
        <v>1958373</v>
      </c>
      <c r="AC817" s="18">
        <f t="shared" si="12"/>
        <v>14730373</v>
      </c>
      <c r="AD817" s="31" t="s">
        <v>48</v>
      </c>
      <c r="AE817" s="168" t="s">
        <v>98</v>
      </c>
      <c r="AF817" s="8" t="s">
        <v>3517</v>
      </c>
      <c r="AG817" s="12" t="s">
        <v>3518</v>
      </c>
      <c r="AH817" s="12" t="s">
        <v>937</v>
      </c>
      <c r="AI817" s="30" t="s">
        <v>3519</v>
      </c>
    </row>
    <row r="818" spans="1:35" ht="15.75" x14ac:dyDescent="0.3">
      <c r="A818" s="7">
        <v>2021</v>
      </c>
      <c r="B818" s="7">
        <v>409</v>
      </c>
      <c r="C818" s="101" t="s">
        <v>35</v>
      </c>
      <c r="D818" s="15" t="s">
        <v>36</v>
      </c>
      <c r="E818" s="9" t="s">
        <v>37</v>
      </c>
      <c r="F818" s="8" t="s">
        <v>38</v>
      </c>
      <c r="G818" s="7" t="s">
        <v>39</v>
      </c>
      <c r="H818" s="8" t="s">
        <v>40</v>
      </c>
      <c r="I818" s="9" t="s">
        <v>3520</v>
      </c>
      <c r="J818" s="9" t="s">
        <v>3521</v>
      </c>
      <c r="K818" s="9" t="s">
        <v>3521</v>
      </c>
      <c r="L818" s="9" t="s">
        <v>3522</v>
      </c>
      <c r="M818" s="160">
        <v>79740299</v>
      </c>
      <c r="N818" s="8" t="s">
        <v>250</v>
      </c>
      <c r="O818" s="10">
        <v>44480</v>
      </c>
      <c r="P818" s="33" t="s">
        <v>3470</v>
      </c>
      <c r="Q818" s="10">
        <v>44482</v>
      </c>
      <c r="R818" s="10">
        <v>44560</v>
      </c>
      <c r="S818" s="11" t="s">
        <v>46</v>
      </c>
      <c r="T818" s="11" t="s">
        <v>46</v>
      </c>
      <c r="U818" s="78" t="s">
        <v>46</v>
      </c>
      <c r="V818" s="7" t="s">
        <v>46</v>
      </c>
      <c r="W818" s="33"/>
      <c r="X818" s="7" t="s">
        <v>46</v>
      </c>
      <c r="Y818" s="7" t="s">
        <v>46</v>
      </c>
      <c r="Z818" s="11">
        <v>44560</v>
      </c>
      <c r="AA818" s="16">
        <v>19500000</v>
      </c>
      <c r="AB818" s="17">
        <v>0</v>
      </c>
      <c r="AC818" s="18">
        <f t="shared" si="12"/>
        <v>19500000</v>
      </c>
      <c r="AD818" s="31" t="s">
        <v>48</v>
      </c>
      <c r="AE818" s="245" t="s">
        <v>98</v>
      </c>
      <c r="AF818" s="8" t="s">
        <v>3523</v>
      </c>
      <c r="AG818" s="12" t="s">
        <v>50</v>
      </c>
      <c r="AH818" s="12" t="s">
        <v>1646</v>
      </c>
      <c r="AI818" s="30">
        <v>20215420009293</v>
      </c>
    </row>
    <row r="819" spans="1:35" ht="15.75" x14ac:dyDescent="0.3">
      <c r="A819" s="7">
        <v>2022</v>
      </c>
      <c r="B819" s="7">
        <v>409</v>
      </c>
      <c r="C819" s="101" t="s">
        <v>35</v>
      </c>
      <c r="D819" s="15" t="s">
        <v>91</v>
      </c>
      <c r="E819" s="9" t="s">
        <v>66</v>
      </c>
      <c r="F819" s="8" t="s">
        <v>38</v>
      </c>
      <c r="G819" s="7" t="s">
        <v>39</v>
      </c>
      <c r="H819" s="8" t="s">
        <v>54</v>
      </c>
      <c r="I819" s="9" t="s">
        <v>3524</v>
      </c>
      <c r="J819" s="9" t="s">
        <v>3525</v>
      </c>
      <c r="K819" s="9" t="s">
        <v>3526</v>
      </c>
      <c r="L819" s="9" t="s">
        <v>879</v>
      </c>
      <c r="M819" s="7">
        <v>79481562</v>
      </c>
      <c r="N819" s="8" t="s">
        <v>269</v>
      </c>
      <c r="O819" s="10">
        <v>44777</v>
      </c>
      <c r="P819" s="101">
        <v>5</v>
      </c>
      <c r="Q819" s="10">
        <v>44777</v>
      </c>
      <c r="R819" s="10">
        <v>44926</v>
      </c>
      <c r="S819" s="11" t="s">
        <v>46</v>
      </c>
      <c r="T819" s="11"/>
      <c r="U819" s="78"/>
      <c r="V819" s="7" t="s">
        <v>884</v>
      </c>
      <c r="W819" s="101" t="s">
        <v>3516</v>
      </c>
      <c r="X819" s="7"/>
      <c r="Y819" s="7"/>
      <c r="Z819" s="11">
        <v>44956</v>
      </c>
      <c r="AA819" s="16">
        <v>34070000</v>
      </c>
      <c r="AB819" s="17">
        <v>5224066</v>
      </c>
      <c r="AC819" s="18">
        <f t="shared" si="12"/>
        <v>39294066</v>
      </c>
      <c r="AD819" s="31" t="s">
        <v>48</v>
      </c>
      <c r="AE819" s="168" t="s">
        <v>98</v>
      </c>
      <c r="AF819" s="8" t="s">
        <v>3527</v>
      </c>
      <c r="AG819" s="12" t="s">
        <v>881</v>
      </c>
      <c r="AH819" s="12" t="s">
        <v>208</v>
      </c>
      <c r="AI819" s="30" t="s">
        <v>209</v>
      </c>
    </row>
    <row r="820" spans="1:35" ht="15.75" x14ac:dyDescent="0.3">
      <c r="A820" s="7">
        <v>2021</v>
      </c>
      <c r="B820" s="7">
        <v>410</v>
      </c>
      <c r="C820" s="101" t="s">
        <v>35</v>
      </c>
      <c r="D820" s="15" t="s">
        <v>65</v>
      </c>
      <c r="E820" s="9" t="s">
        <v>66</v>
      </c>
      <c r="F820" s="8" t="s">
        <v>38</v>
      </c>
      <c r="G820" s="7" t="s">
        <v>39</v>
      </c>
      <c r="H820" s="8" t="s">
        <v>40</v>
      </c>
      <c r="I820" s="9" t="s">
        <v>3456</v>
      </c>
      <c r="J820" s="9" t="s">
        <v>3528</v>
      </c>
      <c r="K820" s="9" t="s">
        <v>3528</v>
      </c>
      <c r="L820" s="9" t="s">
        <v>229</v>
      </c>
      <c r="M820" s="160">
        <v>1088344980</v>
      </c>
      <c r="N820" s="8" t="s">
        <v>44</v>
      </c>
      <c r="O820" s="10">
        <v>44480</v>
      </c>
      <c r="P820" s="33" t="s">
        <v>3502</v>
      </c>
      <c r="Q820" s="10">
        <v>44481</v>
      </c>
      <c r="R820" s="10">
        <v>44575</v>
      </c>
      <c r="S820" s="11" t="s">
        <v>46</v>
      </c>
      <c r="T820" s="11" t="s">
        <v>46</v>
      </c>
      <c r="U820" s="78" t="s">
        <v>46</v>
      </c>
      <c r="V820" s="7" t="s">
        <v>139</v>
      </c>
      <c r="W820" s="33"/>
      <c r="X820" s="7" t="s">
        <v>46</v>
      </c>
      <c r="Y820" s="7" t="s">
        <v>46</v>
      </c>
      <c r="Z820" s="11">
        <v>44575</v>
      </c>
      <c r="AA820" s="16">
        <v>11483967</v>
      </c>
      <c r="AB820" s="17">
        <v>2035133</v>
      </c>
      <c r="AC820" s="18">
        <f t="shared" si="12"/>
        <v>13519100</v>
      </c>
      <c r="AD820" s="31" t="s">
        <v>48</v>
      </c>
      <c r="AE820" s="245" t="s">
        <v>98</v>
      </c>
      <c r="AF820" s="8" t="s">
        <v>3529</v>
      </c>
      <c r="AG820" s="12" t="s">
        <v>220</v>
      </c>
      <c r="AH820" s="12" t="s">
        <v>221</v>
      </c>
      <c r="AI820" s="30">
        <v>20215420009313</v>
      </c>
    </row>
    <row r="821" spans="1:35" ht="15.75" x14ac:dyDescent="0.3">
      <c r="A821" s="7">
        <v>2022</v>
      </c>
      <c r="B821" s="7">
        <v>410</v>
      </c>
      <c r="C821" s="101" t="s">
        <v>35</v>
      </c>
      <c r="D821" s="15" t="s">
        <v>91</v>
      </c>
      <c r="E821" s="9" t="s">
        <v>66</v>
      </c>
      <c r="F821" s="8" t="s">
        <v>38</v>
      </c>
      <c r="G821" s="7" t="s">
        <v>39</v>
      </c>
      <c r="H821" s="8" t="s">
        <v>54</v>
      </c>
      <c r="I821" s="9" t="s">
        <v>3530</v>
      </c>
      <c r="J821" s="9" t="s">
        <v>3531</v>
      </c>
      <c r="K821" s="9" t="s">
        <v>3532</v>
      </c>
      <c r="L821" s="9" t="s">
        <v>339</v>
      </c>
      <c r="M821" s="7">
        <v>1010240385</v>
      </c>
      <c r="N821" s="8" t="s">
        <v>345</v>
      </c>
      <c r="O821" s="10">
        <v>44777</v>
      </c>
      <c r="P821" s="101">
        <v>4</v>
      </c>
      <c r="Q821" s="10">
        <v>44778</v>
      </c>
      <c r="R821" s="10">
        <v>44899</v>
      </c>
      <c r="S821" s="11" t="s">
        <v>46</v>
      </c>
      <c r="T821" s="11"/>
      <c r="U821" s="78"/>
      <c r="V821" s="7" t="s">
        <v>3533</v>
      </c>
      <c r="W821" s="101" t="s">
        <v>3534</v>
      </c>
      <c r="X821" s="7"/>
      <c r="Y821" s="7"/>
      <c r="Z821" s="11">
        <v>44956</v>
      </c>
      <c r="AA821" s="16">
        <v>20668000</v>
      </c>
      <c r="AB821" s="17">
        <v>9645067</v>
      </c>
      <c r="AC821" s="18">
        <f t="shared" si="12"/>
        <v>30313067</v>
      </c>
      <c r="AD821" s="31" t="s">
        <v>48</v>
      </c>
      <c r="AE821" s="168" t="s">
        <v>98</v>
      </c>
      <c r="AF821" s="8" t="s">
        <v>3535</v>
      </c>
      <c r="AG821" s="12" t="s">
        <v>175</v>
      </c>
      <c r="AH821" s="12" t="s">
        <v>132</v>
      </c>
      <c r="AI821" s="30" t="s">
        <v>3536</v>
      </c>
    </row>
    <row r="822" spans="1:35" ht="15.75" x14ac:dyDescent="0.3">
      <c r="A822" s="7">
        <v>2021</v>
      </c>
      <c r="B822" s="7">
        <v>411</v>
      </c>
      <c r="C822" s="101" t="s">
        <v>35</v>
      </c>
      <c r="D822" s="15" t="s">
        <v>65</v>
      </c>
      <c r="E822" s="9" t="s">
        <v>66</v>
      </c>
      <c r="F822" s="8" t="s">
        <v>38</v>
      </c>
      <c r="G822" s="7" t="s">
        <v>39</v>
      </c>
      <c r="H822" s="8" t="s">
        <v>40</v>
      </c>
      <c r="I822" s="9" t="s">
        <v>3537</v>
      </c>
      <c r="J822" s="9" t="s">
        <v>3538</v>
      </c>
      <c r="K822" s="9" t="s">
        <v>3538</v>
      </c>
      <c r="L822" s="9" t="s">
        <v>757</v>
      </c>
      <c r="M822" s="160">
        <v>79370373</v>
      </c>
      <c r="N822" s="8" t="s">
        <v>165</v>
      </c>
      <c r="O822" s="10">
        <v>44481</v>
      </c>
      <c r="P822" s="33" t="s">
        <v>3478</v>
      </c>
      <c r="Q822" s="10">
        <v>44483</v>
      </c>
      <c r="R822" s="10">
        <v>44575</v>
      </c>
      <c r="S822" s="11" t="s">
        <v>46</v>
      </c>
      <c r="T822" s="11" t="s">
        <v>46</v>
      </c>
      <c r="U822" s="78" t="s">
        <v>46</v>
      </c>
      <c r="V822" s="7" t="s">
        <v>188</v>
      </c>
      <c r="W822" s="33"/>
      <c r="X822" s="7" t="s">
        <v>46</v>
      </c>
      <c r="Y822" s="7" t="s">
        <v>46</v>
      </c>
      <c r="Z822" s="11">
        <v>44575</v>
      </c>
      <c r="AA822" s="16">
        <v>6200000</v>
      </c>
      <c r="AB822" s="17">
        <v>1240000</v>
      </c>
      <c r="AC822" s="18">
        <f t="shared" si="12"/>
        <v>7440000</v>
      </c>
      <c r="AD822" s="31" t="s">
        <v>48</v>
      </c>
      <c r="AE822" s="245" t="s">
        <v>98</v>
      </c>
      <c r="AF822" s="8" t="s">
        <v>3539</v>
      </c>
      <c r="AG822" s="12" t="s">
        <v>120</v>
      </c>
      <c r="AH822" s="12" t="s">
        <v>1646</v>
      </c>
      <c r="AI822" s="30">
        <v>20215420009253</v>
      </c>
    </row>
    <row r="823" spans="1:35" ht="15.75" x14ac:dyDescent="0.3">
      <c r="A823" s="7">
        <v>2022</v>
      </c>
      <c r="B823" s="7">
        <v>411</v>
      </c>
      <c r="C823" s="101" t="s">
        <v>35</v>
      </c>
      <c r="D823" s="15" t="s">
        <v>91</v>
      </c>
      <c r="E823" s="9" t="s">
        <v>66</v>
      </c>
      <c r="F823" s="8" t="s">
        <v>38</v>
      </c>
      <c r="G823" s="7" t="s">
        <v>39</v>
      </c>
      <c r="H823" s="8" t="s">
        <v>54</v>
      </c>
      <c r="I823" s="9" t="s">
        <v>3540</v>
      </c>
      <c r="J823" s="9" t="s">
        <v>3541</v>
      </c>
      <c r="K823" s="9" t="s">
        <v>3542</v>
      </c>
      <c r="L823" s="9" t="s">
        <v>3026</v>
      </c>
      <c r="M823" s="7">
        <v>1069728200</v>
      </c>
      <c r="N823" s="8" t="s">
        <v>345</v>
      </c>
      <c r="O823" s="10">
        <v>44777</v>
      </c>
      <c r="P823" s="101">
        <v>5</v>
      </c>
      <c r="Q823" s="10">
        <v>44781</v>
      </c>
      <c r="R823" s="10">
        <v>44926</v>
      </c>
      <c r="S823" s="11" t="s">
        <v>46</v>
      </c>
      <c r="T823" s="11"/>
      <c r="U823" s="78"/>
      <c r="V823" s="7" t="s">
        <v>3344</v>
      </c>
      <c r="W823" s="101">
        <v>5</v>
      </c>
      <c r="X823" s="7"/>
      <c r="Y823" s="7"/>
      <c r="Z823" s="11">
        <v>44933</v>
      </c>
      <c r="AA823" s="16">
        <v>16500000</v>
      </c>
      <c r="AB823" s="17"/>
      <c r="AC823" s="18">
        <f t="shared" si="12"/>
        <v>16500000</v>
      </c>
      <c r="AD823" s="31" t="s">
        <v>48</v>
      </c>
      <c r="AE823" s="168" t="s">
        <v>98</v>
      </c>
      <c r="AF823" s="8" t="s">
        <v>3543</v>
      </c>
      <c r="AG823" s="12" t="s">
        <v>160</v>
      </c>
      <c r="AH823" s="12" t="s">
        <v>156</v>
      </c>
      <c r="AI823" s="30" t="s">
        <v>3544</v>
      </c>
    </row>
    <row r="824" spans="1:35" ht="15.75" x14ac:dyDescent="0.3">
      <c r="A824" s="7">
        <v>2021</v>
      </c>
      <c r="B824" s="7">
        <v>412</v>
      </c>
      <c r="C824" s="101" t="s">
        <v>35</v>
      </c>
      <c r="D824" s="15" t="s">
        <v>65</v>
      </c>
      <c r="E824" s="9" t="s">
        <v>66</v>
      </c>
      <c r="F824" s="8" t="s">
        <v>38</v>
      </c>
      <c r="G824" s="7" t="s">
        <v>39</v>
      </c>
      <c r="H824" s="8" t="s">
        <v>40</v>
      </c>
      <c r="I824" s="9" t="s">
        <v>1346</v>
      </c>
      <c r="J824" s="9" t="s">
        <v>3545</v>
      </c>
      <c r="K824" s="9" t="s">
        <v>3545</v>
      </c>
      <c r="L824" s="9" t="s">
        <v>95</v>
      </c>
      <c r="M824" s="160">
        <v>80419632</v>
      </c>
      <c r="N824" s="8" t="s">
        <v>137</v>
      </c>
      <c r="O824" s="10">
        <v>44481</v>
      </c>
      <c r="P824" s="33" t="s">
        <v>3546</v>
      </c>
      <c r="Q824" s="10">
        <v>44483</v>
      </c>
      <c r="R824" s="10">
        <v>44560</v>
      </c>
      <c r="S824" s="11" t="s">
        <v>46</v>
      </c>
      <c r="T824" s="11" t="s">
        <v>46</v>
      </c>
      <c r="U824" s="78" t="s">
        <v>46</v>
      </c>
      <c r="V824" s="7" t="s">
        <v>46</v>
      </c>
      <c r="W824" s="33"/>
      <c r="X824" s="7" t="s">
        <v>46</v>
      </c>
      <c r="Y824" s="7" t="s">
        <v>46</v>
      </c>
      <c r="Z824" s="11">
        <v>44560</v>
      </c>
      <c r="AA824" s="16">
        <v>14166667</v>
      </c>
      <c r="AB824" s="17">
        <v>0</v>
      </c>
      <c r="AC824" s="18">
        <f t="shared" si="12"/>
        <v>14166667</v>
      </c>
      <c r="AD824" s="31" t="s">
        <v>48</v>
      </c>
      <c r="AE824" s="245" t="s">
        <v>98</v>
      </c>
      <c r="AF824" s="8" t="s">
        <v>3547</v>
      </c>
      <c r="AG824" s="12" t="s">
        <v>100</v>
      </c>
      <c r="AH824" s="12" t="s">
        <v>433</v>
      </c>
      <c r="AI824" s="30">
        <v>20215420009323</v>
      </c>
    </row>
    <row r="825" spans="1:35" ht="15.75" x14ac:dyDescent="0.3">
      <c r="A825" s="7">
        <v>2022</v>
      </c>
      <c r="B825" s="7">
        <v>412</v>
      </c>
      <c r="C825" s="101" t="s">
        <v>795</v>
      </c>
      <c r="D825" s="15" t="s">
        <v>2639</v>
      </c>
      <c r="E825" s="9" t="s">
        <v>2639</v>
      </c>
      <c r="F825" s="8" t="s">
        <v>2640</v>
      </c>
      <c r="G825" s="7" t="s">
        <v>3256</v>
      </c>
      <c r="H825" s="8" t="s">
        <v>54</v>
      </c>
      <c r="I825" s="9" t="s">
        <v>3548</v>
      </c>
      <c r="J825" s="9" t="s">
        <v>3549</v>
      </c>
      <c r="K825" s="9" t="s">
        <v>3550</v>
      </c>
      <c r="L825" s="9" t="s">
        <v>3551</v>
      </c>
      <c r="M825" s="7">
        <v>899999061</v>
      </c>
      <c r="N825" s="8" t="s">
        <v>192</v>
      </c>
      <c r="O825" s="10">
        <v>44781</v>
      </c>
      <c r="P825" s="101">
        <v>12</v>
      </c>
      <c r="Q825" s="10">
        <v>44781</v>
      </c>
      <c r="R825" s="10">
        <v>45145</v>
      </c>
      <c r="S825" s="11" t="s">
        <v>46</v>
      </c>
      <c r="T825" s="11"/>
      <c r="U825" s="78"/>
      <c r="V825" s="7"/>
      <c r="W825" s="101">
        <v>12</v>
      </c>
      <c r="X825" s="11"/>
      <c r="Y825" s="11"/>
      <c r="Z825" s="11">
        <v>45145</v>
      </c>
      <c r="AA825" s="16">
        <v>0</v>
      </c>
      <c r="AB825" s="17"/>
      <c r="AC825" s="18">
        <f t="shared" si="12"/>
        <v>0</v>
      </c>
      <c r="AD825" s="86" t="s">
        <v>48</v>
      </c>
      <c r="AE825" s="168" t="s">
        <v>2778</v>
      </c>
      <c r="AF825" s="8" t="s">
        <v>3552</v>
      </c>
      <c r="AG825" s="12" t="s">
        <v>266</v>
      </c>
      <c r="AH825" s="12" t="s">
        <v>264</v>
      </c>
      <c r="AI825" s="30" t="s">
        <v>3553</v>
      </c>
    </row>
    <row r="826" spans="1:35" ht="15.75" x14ac:dyDescent="0.3">
      <c r="A826" s="7">
        <v>2021</v>
      </c>
      <c r="B826" s="7">
        <v>413</v>
      </c>
      <c r="C826" s="101" t="s">
        <v>35</v>
      </c>
      <c r="D826" s="15" t="s">
        <v>65</v>
      </c>
      <c r="E826" s="9" t="s">
        <v>66</v>
      </c>
      <c r="F826" s="8" t="s">
        <v>38</v>
      </c>
      <c r="G826" s="7" t="s">
        <v>39</v>
      </c>
      <c r="H826" s="8" t="s">
        <v>40</v>
      </c>
      <c r="I826" s="9" t="s">
        <v>3554</v>
      </c>
      <c r="J826" s="9" t="s">
        <v>3555</v>
      </c>
      <c r="K826" s="9" t="s">
        <v>3555</v>
      </c>
      <c r="L826" s="9" t="s">
        <v>3556</v>
      </c>
      <c r="M826" s="160">
        <v>1032401910</v>
      </c>
      <c r="N826" s="8" t="s">
        <v>59</v>
      </c>
      <c r="O826" s="10">
        <v>44488</v>
      </c>
      <c r="P826" s="33" t="s">
        <v>3478</v>
      </c>
      <c r="Q826" s="10">
        <v>44491</v>
      </c>
      <c r="R826" s="10">
        <v>44567</v>
      </c>
      <c r="S826" s="11" t="s">
        <v>46</v>
      </c>
      <c r="T826" s="11" t="s">
        <v>46</v>
      </c>
      <c r="U826" s="78" t="s">
        <v>46</v>
      </c>
      <c r="V826" s="7" t="s">
        <v>46</v>
      </c>
      <c r="W826" s="33"/>
      <c r="X826" s="7" t="s">
        <v>46</v>
      </c>
      <c r="Y826" s="7" t="s">
        <v>46</v>
      </c>
      <c r="Z826" s="11">
        <v>44567</v>
      </c>
      <c r="AA826" s="16">
        <v>12500000</v>
      </c>
      <c r="AB826" s="17">
        <v>0</v>
      </c>
      <c r="AC826" s="18">
        <f t="shared" si="12"/>
        <v>12500000</v>
      </c>
      <c r="AD826" s="31" t="s">
        <v>48</v>
      </c>
      <c r="AE826" s="245" t="s">
        <v>98</v>
      </c>
      <c r="AF826" s="8" t="s">
        <v>3557</v>
      </c>
      <c r="AG826" s="12" t="s">
        <v>3558</v>
      </c>
      <c r="AH826" s="12" t="s">
        <v>90</v>
      </c>
      <c r="AI826" s="30">
        <v>20215420009353</v>
      </c>
    </row>
    <row r="827" spans="1:35" ht="15.75" x14ac:dyDescent="0.3">
      <c r="A827" s="7">
        <v>2022</v>
      </c>
      <c r="B827" s="7">
        <v>413</v>
      </c>
      <c r="C827" s="101" t="s">
        <v>35</v>
      </c>
      <c r="D827" s="15" t="s">
        <v>91</v>
      </c>
      <c r="E827" s="9" t="s">
        <v>66</v>
      </c>
      <c r="F827" s="8" t="s">
        <v>38</v>
      </c>
      <c r="G827" s="7" t="s">
        <v>39</v>
      </c>
      <c r="H827" s="8" t="s">
        <v>54</v>
      </c>
      <c r="I827" s="9" t="s">
        <v>3559</v>
      </c>
      <c r="J827" s="9" t="s">
        <v>3560</v>
      </c>
      <c r="K827" s="9" t="s">
        <v>3561</v>
      </c>
      <c r="L827" s="9" t="s">
        <v>2905</v>
      </c>
      <c r="M827" s="7">
        <v>1010218544</v>
      </c>
      <c r="N827" s="8" t="s">
        <v>345</v>
      </c>
      <c r="O827" s="10">
        <v>44777</v>
      </c>
      <c r="P827" s="101">
        <v>4</v>
      </c>
      <c r="Q827" s="10">
        <v>44778</v>
      </c>
      <c r="R827" s="10">
        <v>44899</v>
      </c>
      <c r="S827" s="11" t="s">
        <v>46</v>
      </c>
      <c r="T827" s="11"/>
      <c r="U827" s="78"/>
      <c r="V827" s="7" t="s">
        <v>3562</v>
      </c>
      <c r="W827" s="101" t="s">
        <v>3563</v>
      </c>
      <c r="X827" s="7"/>
      <c r="Y827" s="7"/>
      <c r="Z827" s="11">
        <v>44940</v>
      </c>
      <c r="AA827" s="16">
        <v>12000000</v>
      </c>
      <c r="AB827" s="17">
        <v>4000000</v>
      </c>
      <c r="AC827" s="18">
        <f t="shared" si="12"/>
        <v>16000000</v>
      </c>
      <c r="AD827" s="31" t="s">
        <v>48</v>
      </c>
      <c r="AE827" s="168" t="s">
        <v>98</v>
      </c>
      <c r="AF827" s="8" t="s">
        <v>3564</v>
      </c>
      <c r="AG827" s="12" t="s">
        <v>315</v>
      </c>
      <c r="AH827" s="12" t="s">
        <v>311</v>
      </c>
      <c r="AI827" s="30" t="s">
        <v>3565</v>
      </c>
    </row>
    <row r="828" spans="1:35" ht="15.75" x14ac:dyDescent="0.3">
      <c r="A828" s="7">
        <v>2021</v>
      </c>
      <c r="B828" s="7">
        <v>414</v>
      </c>
      <c r="C828" s="101" t="s">
        <v>35</v>
      </c>
      <c r="D828" s="15" t="s">
        <v>65</v>
      </c>
      <c r="E828" s="9" t="s">
        <v>66</v>
      </c>
      <c r="F828" s="8" t="s">
        <v>38</v>
      </c>
      <c r="G828" s="7" t="s">
        <v>39</v>
      </c>
      <c r="H828" s="8" t="s">
        <v>40</v>
      </c>
      <c r="I828" s="9" t="s">
        <v>1464</v>
      </c>
      <c r="J828" s="9" t="s">
        <v>3566</v>
      </c>
      <c r="K828" s="9" t="s">
        <v>3566</v>
      </c>
      <c r="L828" s="9" t="s">
        <v>1630</v>
      </c>
      <c r="M828" s="160">
        <v>1023905963</v>
      </c>
      <c r="N828" s="8" t="s">
        <v>250</v>
      </c>
      <c r="O828" s="10">
        <v>44483</v>
      </c>
      <c r="P828" s="33" t="s">
        <v>3567</v>
      </c>
      <c r="Q828" s="10">
        <v>44489</v>
      </c>
      <c r="R828" s="10">
        <v>44566</v>
      </c>
      <c r="S828" s="11" t="s">
        <v>46</v>
      </c>
      <c r="T828" s="11" t="s">
        <v>46</v>
      </c>
      <c r="U828" s="78" t="s">
        <v>46</v>
      </c>
      <c r="V828" s="7" t="s">
        <v>46</v>
      </c>
      <c r="W828" s="33"/>
      <c r="X828" s="7" t="s">
        <v>46</v>
      </c>
      <c r="Y828" s="7" t="s">
        <v>46</v>
      </c>
      <c r="Z828" s="11">
        <v>44566</v>
      </c>
      <c r="AA828" s="16">
        <v>6080000</v>
      </c>
      <c r="AB828" s="17">
        <v>0</v>
      </c>
      <c r="AC828" s="18">
        <f t="shared" si="12"/>
        <v>6080000</v>
      </c>
      <c r="AD828" s="31" t="s">
        <v>48</v>
      </c>
      <c r="AE828" s="245" t="s">
        <v>98</v>
      </c>
      <c r="AF828" s="8" t="s">
        <v>3568</v>
      </c>
      <c r="AG828" s="12" t="s">
        <v>803</v>
      </c>
      <c r="AH828" s="12" t="s">
        <v>3569</v>
      </c>
      <c r="AI828" s="30">
        <v>20215420009293</v>
      </c>
    </row>
    <row r="829" spans="1:35" ht="15.75" x14ac:dyDescent="0.3">
      <c r="A829" s="7">
        <v>2022</v>
      </c>
      <c r="B829" s="7">
        <v>414</v>
      </c>
      <c r="C829" s="101" t="s">
        <v>35</v>
      </c>
      <c r="D829" s="15" t="s">
        <v>91</v>
      </c>
      <c r="E829" s="9" t="s">
        <v>66</v>
      </c>
      <c r="F829" s="8" t="s">
        <v>38</v>
      </c>
      <c r="G829" s="7" t="s">
        <v>39</v>
      </c>
      <c r="H829" s="8" t="s">
        <v>54</v>
      </c>
      <c r="I829" s="9" t="s">
        <v>3559</v>
      </c>
      <c r="J829" s="9" t="s">
        <v>3570</v>
      </c>
      <c r="K829" s="9" t="s">
        <v>3561</v>
      </c>
      <c r="L829" s="9" t="s">
        <v>2457</v>
      </c>
      <c r="M829" s="7">
        <v>1023954145</v>
      </c>
      <c r="N829" s="8" t="s">
        <v>345</v>
      </c>
      <c r="O829" s="10">
        <v>44777</v>
      </c>
      <c r="P829" s="101">
        <v>4</v>
      </c>
      <c r="Q829" s="10">
        <v>44778</v>
      </c>
      <c r="R829" s="10">
        <v>44899</v>
      </c>
      <c r="S829" s="11" t="s">
        <v>46</v>
      </c>
      <c r="T829" s="11"/>
      <c r="U829" s="78"/>
      <c r="V829" s="7" t="s">
        <v>3562</v>
      </c>
      <c r="W829" s="101" t="s">
        <v>3563</v>
      </c>
      <c r="X829" s="7"/>
      <c r="Y829" s="7"/>
      <c r="Z829" s="11">
        <v>44940</v>
      </c>
      <c r="AA829" s="16">
        <v>12000000</v>
      </c>
      <c r="AB829" s="17">
        <v>4000000</v>
      </c>
      <c r="AC829" s="18">
        <f t="shared" si="12"/>
        <v>16000000</v>
      </c>
      <c r="AD829" s="31" t="s">
        <v>48</v>
      </c>
      <c r="AE829" s="168" t="s">
        <v>98</v>
      </c>
      <c r="AF829" s="8" t="s">
        <v>3564</v>
      </c>
      <c r="AG829" s="12" t="s">
        <v>315</v>
      </c>
      <c r="AH829" s="12" t="s">
        <v>311</v>
      </c>
      <c r="AI829" s="30" t="s">
        <v>3565</v>
      </c>
    </row>
    <row r="830" spans="1:35" ht="15.75" x14ac:dyDescent="0.3">
      <c r="A830" s="7">
        <v>2021</v>
      </c>
      <c r="B830" s="7">
        <v>415</v>
      </c>
      <c r="C830" s="101" t="s">
        <v>35</v>
      </c>
      <c r="D830" s="15" t="s">
        <v>65</v>
      </c>
      <c r="E830" s="9" t="s">
        <v>66</v>
      </c>
      <c r="F830" s="8" t="s">
        <v>38</v>
      </c>
      <c r="G830" s="7" t="s">
        <v>39</v>
      </c>
      <c r="H830" s="8" t="s">
        <v>40</v>
      </c>
      <c r="I830" s="9" t="s">
        <v>3571</v>
      </c>
      <c r="J830" s="9" t="s">
        <v>3572</v>
      </c>
      <c r="K830" s="9" t="s">
        <v>3572</v>
      </c>
      <c r="L830" s="9" t="s">
        <v>2006</v>
      </c>
      <c r="M830" s="160">
        <v>80767245</v>
      </c>
      <c r="N830" s="8" t="s">
        <v>59</v>
      </c>
      <c r="O830" s="10">
        <v>44482</v>
      </c>
      <c r="P830" s="33" t="s">
        <v>3478</v>
      </c>
      <c r="Q830" s="10">
        <v>44483</v>
      </c>
      <c r="R830" s="10">
        <v>44558</v>
      </c>
      <c r="S830" s="11" t="s">
        <v>46</v>
      </c>
      <c r="T830" s="11" t="s">
        <v>46</v>
      </c>
      <c r="U830" s="78" t="s">
        <v>46</v>
      </c>
      <c r="V830" s="7" t="s">
        <v>46</v>
      </c>
      <c r="W830" s="33"/>
      <c r="X830" s="7" t="s">
        <v>46</v>
      </c>
      <c r="Y830" s="7" t="s">
        <v>46</v>
      </c>
      <c r="Z830" s="11">
        <v>44558</v>
      </c>
      <c r="AA830" s="16">
        <v>9751000</v>
      </c>
      <c r="AB830" s="17">
        <v>0</v>
      </c>
      <c r="AC830" s="18">
        <f t="shared" si="12"/>
        <v>9751000</v>
      </c>
      <c r="AD830" s="31" t="s">
        <v>48</v>
      </c>
      <c r="AE830" s="245" t="s">
        <v>98</v>
      </c>
      <c r="AF830" s="8" t="s">
        <v>3573</v>
      </c>
      <c r="AG830" s="12" t="s">
        <v>120</v>
      </c>
      <c r="AH830" s="12" t="s">
        <v>3574</v>
      </c>
      <c r="AI830" s="30">
        <v>20215420009253</v>
      </c>
    </row>
    <row r="831" spans="1:35" ht="15.75" x14ac:dyDescent="0.3">
      <c r="A831" s="7">
        <v>2022</v>
      </c>
      <c r="B831" s="7">
        <v>415</v>
      </c>
      <c r="C831" s="101" t="s">
        <v>35</v>
      </c>
      <c r="D831" s="15" t="s">
        <v>36</v>
      </c>
      <c r="E831" s="9" t="s">
        <v>37</v>
      </c>
      <c r="F831" s="8" t="s">
        <v>38</v>
      </c>
      <c r="G831" s="7" t="s">
        <v>39</v>
      </c>
      <c r="H831" s="8" t="s">
        <v>54</v>
      </c>
      <c r="I831" s="9" t="s">
        <v>1399</v>
      </c>
      <c r="J831" s="9" t="s">
        <v>3575</v>
      </c>
      <c r="K831" s="9" t="s">
        <v>3576</v>
      </c>
      <c r="L831" s="9" t="s">
        <v>3577</v>
      </c>
      <c r="M831" s="7">
        <v>80127521</v>
      </c>
      <c r="N831" s="8" t="s">
        <v>345</v>
      </c>
      <c r="O831" s="10">
        <v>44823</v>
      </c>
      <c r="P831" s="101">
        <v>4</v>
      </c>
      <c r="Q831" s="10">
        <v>44880</v>
      </c>
      <c r="R831" s="10">
        <v>44926</v>
      </c>
      <c r="S831" s="11">
        <v>44876</v>
      </c>
      <c r="T831" s="11" t="s">
        <v>3578</v>
      </c>
      <c r="U831" s="78">
        <v>79416276</v>
      </c>
      <c r="V831" s="7" t="s">
        <v>3344</v>
      </c>
      <c r="W831" s="101">
        <v>4</v>
      </c>
      <c r="X831" s="7"/>
      <c r="Y831" s="7"/>
      <c r="Z831" s="11">
        <v>44999</v>
      </c>
      <c r="AA831" s="16">
        <v>9600000</v>
      </c>
      <c r="AB831" s="17"/>
      <c r="AC831" s="18">
        <f t="shared" si="12"/>
        <v>9600000</v>
      </c>
      <c r="AD831" s="31" t="s">
        <v>48</v>
      </c>
      <c r="AE831" s="168" t="s">
        <v>98</v>
      </c>
      <c r="AF831" s="8" t="s">
        <v>3579</v>
      </c>
      <c r="AG831" s="12" t="s">
        <v>258</v>
      </c>
      <c r="AH831" s="12" t="s">
        <v>232</v>
      </c>
      <c r="AI831" s="30" t="s">
        <v>1403</v>
      </c>
    </row>
    <row r="832" spans="1:35" ht="15.75" x14ac:dyDescent="0.3">
      <c r="A832" s="7">
        <v>2021</v>
      </c>
      <c r="B832" s="7">
        <v>416</v>
      </c>
      <c r="C832" s="101" t="s">
        <v>35</v>
      </c>
      <c r="D832" s="15" t="s">
        <v>3580</v>
      </c>
      <c r="E832" s="9" t="s">
        <v>1267</v>
      </c>
      <c r="F832" s="8" t="s">
        <v>38</v>
      </c>
      <c r="G832" s="7" t="s">
        <v>39</v>
      </c>
      <c r="H832" s="8" t="s">
        <v>40</v>
      </c>
      <c r="I832" s="9" t="s">
        <v>3581</v>
      </c>
      <c r="J832" s="9" t="s">
        <v>3582</v>
      </c>
      <c r="K832" s="9" t="s">
        <v>3582</v>
      </c>
      <c r="L832" s="9" t="s">
        <v>1543</v>
      </c>
      <c r="M832" s="160">
        <v>79979040</v>
      </c>
      <c r="N832" s="8" t="s">
        <v>250</v>
      </c>
      <c r="O832" s="10">
        <v>44483</v>
      </c>
      <c r="P832" s="33" t="s">
        <v>3583</v>
      </c>
      <c r="Q832" s="10">
        <v>44490</v>
      </c>
      <c r="R832" s="10">
        <v>44564</v>
      </c>
      <c r="S832" s="11" t="s">
        <v>46</v>
      </c>
      <c r="T832" s="11" t="s">
        <v>46</v>
      </c>
      <c r="U832" s="78" t="s">
        <v>46</v>
      </c>
      <c r="V832" s="7" t="s">
        <v>46</v>
      </c>
      <c r="W832" s="33"/>
      <c r="X832" s="7" t="s">
        <v>46</v>
      </c>
      <c r="Y832" s="7" t="s">
        <v>46</v>
      </c>
      <c r="Z832" s="11">
        <v>44564</v>
      </c>
      <c r="AA832" s="16">
        <v>5840000</v>
      </c>
      <c r="AB832" s="17">
        <v>0</v>
      </c>
      <c r="AC832" s="18">
        <f t="shared" si="12"/>
        <v>5840000</v>
      </c>
      <c r="AD832" s="31" t="s">
        <v>48</v>
      </c>
      <c r="AE832" s="245" t="s">
        <v>98</v>
      </c>
      <c r="AF832" s="8" t="s">
        <v>3584</v>
      </c>
      <c r="AG832" s="12" t="s">
        <v>811</v>
      </c>
      <c r="AH832" s="12" t="s">
        <v>808</v>
      </c>
      <c r="AI832" s="30">
        <v>20215420009333</v>
      </c>
    </row>
    <row r="833" spans="1:35" ht="15.75" x14ac:dyDescent="0.3">
      <c r="A833" s="7">
        <v>2022</v>
      </c>
      <c r="B833" s="7">
        <v>416</v>
      </c>
      <c r="C833" s="101" t="s">
        <v>35</v>
      </c>
      <c r="D833" s="15" t="s">
        <v>91</v>
      </c>
      <c r="E833" s="9" t="s">
        <v>66</v>
      </c>
      <c r="F833" s="8" t="s">
        <v>38</v>
      </c>
      <c r="G833" s="7" t="s">
        <v>39</v>
      </c>
      <c r="H833" s="8" t="s">
        <v>54</v>
      </c>
      <c r="I833" s="9" t="s">
        <v>3585</v>
      </c>
      <c r="J833" s="9" t="s">
        <v>3586</v>
      </c>
      <c r="K833" s="9" t="s">
        <v>3587</v>
      </c>
      <c r="L833" s="9" t="s">
        <v>2790</v>
      </c>
      <c r="M833" s="7">
        <v>1023873323</v>
      </c>
      <c r="N833" s="8" t="s">
        <v>345</v>
      </c>
      <c r="O833" s="10">
        <v>44782</v>
      </c>
      <c r="P833" s="101">
        <v>4</v>
      </c>
      <c r="Q833" s="10">
        <v>44784</v>
      </c>
      <c r="R833" s="10">
        <v>44905</v>
      </c>
      <c r="S833" s="11" t="s">
        <v>46</v>
      </c>
      <c r="T833" s="11"/>
      <c r="U833" s="78"/>
      <c r="V833" s="7"/>
      <c r="W833" s="101">
        <v>4</v>
      </c>
      <c r="X833" s="7"/>
      <c r="Y833" s="7"/>
      <c r="Z833" s="11">
        <v>44905</v>
      </c>
      <c r="AA833" s="16">
        <v>10000000</v>
      </c>
      <c r="AB833" s="17"/>
      <c r="AC833" s="18">
        <f t="shared" si="12"/>
        <v>10000000</v>
      </c>
      <c r="AD833" s="31" t="s">
        <v>48</v>
      </c>
      <c r="AE833" s="168" t="s">
        <v>98</v>
      </c>
      <c r="AF833" s="8" t="s">
        <v>3588</v>
      </c>
      <c r="AG833" s="12" t="s">
        <v>564</v>
      </c>
      <c r="AH833" s="12" t="s">
        <v>580</v>
      </c>
      <c r="AI833" s="30" t="s">
        <v>3589</v>
      </c>
    </row>
    <row r="834" spans="1:35" ht="15.75" x14ac:dyDescent="0.3">
      <c r="A834" s="7">
        <v>2021</v>
      </c>
      <c r="B834" s="7">
        <v>417</v>
      </c>
      <c r="C834" s="101" t="s">
        <v>35</v>
      </c>
      <c r="D834" s="15" t="s">
        <v>65</v>
      </c>
      <c r="E834" s="9" t="s">
        <v>66</v>
      </c>
      <c r="F834" s="8" t="s">
        <v>38</v>
      </c>
      <c r="G834" s="7" t="s">
        <v>39</v>
      </c>
      <c r="H834" s="8" t="s">
        <v>40</v>
      </c>
      <c r="I834" s="9" t="s">
        <v>3590</v>
      </c>
      <c r="J834" s="9" t="s">
        <v>3591</v>
      </c>
      <c r="K834" s="9" t="s">
        <v>3591</v>
      </c>
      <c r="L834" s="9" t="s">
        <v>824</v>
      </c>
      <c r="M834" s="239">
        <v>79811160</v>
      </c>
      <c r="N834" s="8" t="s">
        <v>59</v>
      </c>
      <c r="O834" s="10">
        <v>44483</v>
      </c>
      <c r="P834" s="33" t="s">
        <v>3592</v>
      </c>
      <c r="Q834" s="10">
        <v>44494</v>
      </c>
      <c r="R834" s="10">
        <v>44564</v>
      </c>
      <c r="S834" s="11" t="s">
        <v>46</v>
      </c>
      <c r="T834" s="11" t="s">
        <v>46</v>
      </c>
      <c r="U834" s="78" t="s">
        <v>46</v>
      </c>
      <c r="V834" s="7" t="s">
        <v>46</v>
      </c>
      <c r="W834" s="33"/>
      <c r="X834" s="7" t="s">
        <v>46</v>
      </c>
      <c r="Y834" s="7" t="s">
        <v>46</v>
      </c>
      <c r="Z834" s="11">
        <v>44564</v>
      </c>
      <c r="AA834" s="16">
        <v>5786666</v>
      </c>
      <c r="AB834" s="17">
        <v>0</v>
      </c>
      <c r="AC834" s="18">
        <f t="shared" ref="AC834:AC897" si="13">+AA834+AB834</f>
        <v>5786666</v>
      </c>
      <c r="AD834" s="31" t="s">
        <v>48</v>
      </c>
      <c r="AE834" s="245" t="s">
        <v>98</v>
      </c>
      <c r="AF834" s="8" t="s">
        <v>3593</v>
      </c>
      <c r="AG834" s="12" t="s">
        <v>120</v>
      </c>
      <c r="AH834" s="12" t="s">
        <v>1646</v>
      </c>
      <c r="AI834" s="30">
        <v>20215420009253</v>
      </c>
    </row>
    <row r="835" spans="1:35" ht="15.75" x14ac:dyDescent="0.3">
      <c r="A835" s="7">
        <v>2022</v>
      </c>
      <c r="B835" s="7">
        <v>417</v>
      </c>
      <c r="C835" s="101" t="s">
        <v>35</v>
      </c>
      <c r="D835" s="15" t="s">
        <v>36</v>
      </c>
      <c r="E835" s="9" t="s">
        <v>37</v>
      </c>
      <c r="F835" s="8" t="s">
        <v>38</v>
      </c>
      <c r="G835" s="7" t="s">
        <v>39</v>
      </c>
      <c r="H835" s="8" t="s">
        <v>54</v>
      </c>
      <c r="I835" s="9" t="s">
        <v>3594</v>
      </c>
      <c r="J835" s="9" t="s">
        <v>3595</v>
      </c>
      <c r="K835" s="9" t="s">
        <v>3596</v>
      </c>
      <c r="L835" s="9" t="s">
        <v>2482</v>
      </c>
      <c r="M835" s="7">
        <v>1023871919</v>
      </c>
      <c r="N835" s="8" t="s">
        <v>59</v>
      </c>
      <c r="O835" s="10">
        <v>44782</v>
      </c>
      <c r="P835" s="101">
        <v>4</v>
      </c>
      <c r="Q835" s="10">
        <v>44795</v>
      </c>
      <c r="R835" s="10">
        <v>44916</v>
      </c>
      <c r="S835" s="11" t="s">
        <v>46</v>
      </c>
      <c r="T835" s="11"/>
      <c r="U835" s="78"/>
      <c r="V835" s="7" t="s">
        <v>3269</v>
      </c>
      <c r="W835" s="101">
        <v>5</v>
      </c>
      <c r="X835" s="7"/>
      <c r="Y835" s="7"/>
      <c r="Z835" s="11">
        <v>44923</v>
      </c>
      <c r="AA835" s="16">
        <v>9600000</v>
      </c>
      <c r="AB835" s="17"/>
      <c r="AC835" s="18">
        <f t="shared" si="13"/>
        <v>9600000</v>
      </c>
      <c r="AD835" s="31" t="s">
        <v>48</v>
      </c>
      <c r="AE835" s="168" t="s">
        <v>98</v>
      </c>
      <c r="AF835" s="8" t="s">
        <v>3597</v>
      </c>
      <c r="AG835" s="12" t="s">
        <v>258</v>
      </c>
      <c r="AH835" s="12" t="s">
        <v>259</v>
      </c>
      <c r="AI835" s="30" t="s">
        <v>260</v>
      </c>
    </row>
    <row r="836" spans="1:35" ht="15.75" x14ac:dyDescent="0.3">
      <c r="A836" s="7">
        <v>2021</v>
      </c>
      <c r="B836" s="7">
        <v>418</v>
      </c>
      <c r="C836" s="101" t="s">
        <v>35</v>
      </c>
      <c r="D836" s="15" t="s">
        <v>65</v>
      </c>
      <c r="E836" s="9" t="s">
        <v>66</v>
      </c>
      <c r="F836" s="8" t="s">
        <v>38</v>
      </c>
      <c r="G836" s="7" t="s">
        <v>39</v>
      </c>
      <c r="H836" s="8" t="s">
        <v>40</v>
      </c>
      <c r="I836" s="9" t="s">
        <v>551</v>
      </c>
      <c r="J836" s="9" t="s">
        <v>3598</v>
      </c>
      <c r="K836" s="9" t="s">
        <v>3598</v>
      </c>
      <c r="L836" s="9" t="s">
        <v>134</v>
      </c>
      <c r="M836" s="160">
        <v>51755468</v>
      </c>
      <c r="N836" s="8" t="s">
        <v>59</v>
      </c>
      <c r="O836" s="10">
        <v>44489</v>
      </c>
      <c r="P836" s="33" t="s">
        <v>3592</v>
      </c>
      <c r="Q836" s="10">
        <v>44496</v>
      </c>
      <c r="R836" s="10">
        <v>44566</v>
      </c>
      <c r="S836" s="11" t="s">
        <v>46</v>
      </c>
      <c r="T836" s="11" t="s">
        <v>46</v>
      </c>
      <c r="U836" s="78" t="s">
        <v>46</v>
      </c>
      <c r="V836" s="7" t="s">
        <v>46</v>
      </c>
      <c r="W836" s="33"/>
      <c r="X836" s="7" t="s">
        <v>46</v>
      </c>
      <c r="Y836" s="7" t="s">
        <v>46</v>
      </c>
      <c r="Z836" s="11">
        <v>44566</v>
      </c>
      <c r="AA836" s="16">
        <v>12833333</v>
      </c>
      <c r="AB836" s="17">
        <v>0</v>
      </c>
      <c r="AC836" s="18">
        <f t="shared" si="13"/>
        <v>12833333</v>
      </c>
      <c r="AD836" s="31" t="s">
        <v>48</v>
      </c>
      <c r="AE836" s="245" t="s">
        <v>98</v>
      </c>
      <c r="AF836" s="8" t="s">
        <v>3599</v>
      </c>
      <c r="AG836" s="12" t="s">
        <v>100</v>
      </c>
      <c r="AH836" s="12" t="s">
        <v>2841</v>
      </c>
      <c r="AI836" s="30">
        <v>20215420010503</v>
      </c>
    </row>
    <row r="837" spans="1:35" ht="15.75" x14ac:dyDescent="0.3">
      <c r="A837" s="7">
        <v>2022</v>
      </c>
      <c r="B837" s="7">
        <v>418</v>
      </c>
      <c r="C837" s="101" t="s">
        <v>35</v>
      </c>
      <c r="D837" s="15" t="s">
        <v>91</v>
      </c>
      <c r="E837" s="9" t="s">
        <v>66</v>
      </c>
      <c r="F837" s="8" t="s">
        <v>38</v>
      </c>
      <c r="G837" s="7" t="s">
        <v>39</v>
      </c>
      <c r="H837" s="8" t="s">
        <v>54</v>
      </c>
      <c r="I837" s="9" t="s">
        <v>1512</v>
      </c>
      <c r="J837" s="9" t="s">
        <v>3600</v>
      </c>
      <c r="K837" s="9" t="s">
        <v>3601</v>
      </c>
      <c r="L837" s="9" t="s">
        <v>3602</v>
      </c>
      <c r="M837" s="7">
        <v>1091672054</v>
      </c>
      <c r="N837" s="8" t="s">
        <v>70</v>
      </c>
      <c r="O837" s="10">
        <v>44777</v>
      </c>
      <c r="P837" s="101">
        <v>5</v>
      </c>
      <c r="Q837" s="10">
        <v>44778</v>
      </c>
      <c r="R837" s="10">
        <v>44926</v>
      </c>
      <c r="S837" s="11">
        <v>44867</v>
      </c>
      <c r="T837" s="11" t="s">
        <v>2303</v>
      </c>
      <c r="U837" s="78">
        <v>1049639896</v>
      </c>
      <c r="V837" s="7" t="s">
        <v>3021</v>
      </c>
      <c r="W837" s="101" t="s">
        <v>3534</v>
      </c>
      <c r="X837" s="7"/>
      <c r="Y837" s="7"/>
      <c r="Z837" s="11">
        <v>44956</v>
      </c>
      <c r="AA837" s="16">
        <v>31000000</v>
      </c>
      <c r="AB837" s="17">
        <v>5373333</v>
      </c>
      <c r="AC837" s="18">
        <f t="shared" si="13"/>
        <v>36373333</v>
      </c>
      <c r="AD837" s="31" t="s">
        <v>48</v>
      </c>
      <c r="AE837" s="168" t="s">
        <v>98</v>
      </c>
      <c r="AF837" s="8" t="s">
        <v>3603</v>
      </c>
      <c r="AG837" s="12" t="s">
        <v>459</v>
      </c>
      <c r="AH837" s="12" t="s">
        <v>161</v>
      </c>
      <c r="AI837" s="30" t="s">
        <v>3604</v>
      </c>
    </row>
    <row r="838" spans="1:35" ht="15.75" x14ac:dyDescent="0.3">
      <c r="A838" s="7">
        <v>2021</v>
      </c>
      <c r="B838" s="7">
        <v>419</v>
      </c>
      <c r="C838" s="101" t="s">
        <v>35</v>
      </c>
      <c r="D838" s="15" t="s">
        <v>65</v>
      </c>
      <c r="E838" s="9" t="s">
        <v>66</v>
      </c>
      <c r="F838" s="8" t="s">
        <v>38</v>
      </c>
      <c r="G838" s="7" t="s">
        <v>39</v>
      </c>
      <c r="H838" s="8" t="s">
        <v>40</v>
      </c>
      <c r="I838" s="9" t="s">
        <v>2399</v>
      </c>
      <c r="J838" s="9" t="s">
        <v>3605</v>
      </c>
      <c r="K838" s="9" t="s">
        <v>3605</v>
      </c>
      <c r="L838" s="9" t="s">
        <v>2401</v>
      </c>
      <c r="M838" s="160">
        <v>52352104</v>
      </c>
      <c r="N838" s="8" t="s">
        <v>165</v>
      </c>
      <c r="O838" s="10">
        <v>44494</v>
      </c>
      <c r="P838" s="33" t="s">
        <v>554</v>
      </c>
      <c r="Q838" s="10">
        <v>44496</v>
      </c>
      <c r="R838" s="10">
        <v>44575</v>
      </c>
      <c r="S838" s="11" t="s">
        <v>46</v>
      </c>
      <c r="T838" s="11" t="s">
        <v>46</v>
      </c>
      <c r="U838" s="78" t="s">
        <v>46</v>
      </c>
      <c r="V838" s="7" t="s">
        <v>1202</v>
      </c>
      <c r="W838" s="33"/>
      <c r="X838" s="7" t="s">
        <v>46</v>
      </c>
      <c r="Y838" s="7" t="s">
        <v>46</v>
      </c>
      <c r="Z838" s="11">
        <v>44575</v>
      </c>
      <c r="AA838" s="16">
        <v>5200000</v>
      </c>
      <c r="AB838" s="17">
        <v>1040000</v>
      </c>
      <c r="AC838" s="18">
        <f t="shared" si="13"/>
        <v>6240000</v>
      </c>
      <c r="AD838" s="31" t="s">
        <v>48</v>
      </c>
      <c r="AE838" s="245" t="s">
        <v>98</v>
      </c>
      <c r="AF838" s="8" t="s">
        <v>3606</v>
      </c>
      <c r="AG838" s="12" t="s">
        <v>803</v>
      </c>
      <c r="AH838" s="12" t="s">
        <v>3607</v>
      </c>
      <c r="AI838" s="30">
        <v>20215420010563</v>
      </c>
    </row>
    <row r="839" spans="1:35" ht="15.75" x14ac:dyDescent="0.3">
      <c r="A839" s="7">
        <v>2022</v>
      </c>
      <c r="B839" s="7">
        <v>419</v>
      </c>
      <c r="C839" s="101" t="s">
        <v>35</v>
      </c>
      <c r="D839" s="15" t="s">
        <v>91</v>
      </c>
      <c r="E839" s="9" t="s">
        <v>66</v>
      </c>
      <c r="F839" s="8" t="s">
        <v>38</v>
      </c>
      <c r="G839" s="7" t="s">
        <v>39</v>
      </c>
      <c r="H839" s="8" t="s">
        <v>54</v>
      </c>
      <c r="I839" s="9" t="s">
        <v>3608</v>
      </c>
      <c r="J839" s="9" t="s">
        <v>3609</v>
      </c>
      <c r="K839" s="9" t="s">
        <v>3610</v>
      </c>
      <c r="L839" s="9" t="s">
        <v>1697</v>
      </c>
      <c r="M839" s="7">
        <v>52820634</v>
      </c>
      <c r="N839" s="8" t="s">
        <v>269</v>
      </c>
      <c r="O839" s="10">
        <v>44778</v>
      </c>
      <c r="P839" s="101">
        <v>4</v>
      </c>
      <c r="Q839" s="10">
        <v>44782</v>
      </c>
      <c r="R839" s="10">
        <v>44903</v>
      </c>
      <c r="S839" s="11" t="s">
        <v>46</v>
      </c>
      <c r="T839" s="11"/>
      <c r="U839" s="78"/>
      <c r="V839" s="7" t="s">
        <v>3562</v>
      </c>
      <c r="W839" s="101" t="s">
        <v>3563</v>
      </c>
      <c r="X839" s="7"/>
      <c r="Y839" s="7"/>
      <c r="Z839" s="11">
        <v>44944</v>
      </c>
      <c r="AA839" s="16">
        <v>20517600</v>
      </c>
      <c r="AB839" s="17">
        <v>6839200</v>
      </c>
      <c r="AC839" s="18">
        <f t="shared" si="13"/>
        <v>27356800</v>
      </c>
      <c r="AD839" s="31" t="s">
        <v>48</v>
      </c>
      <c r="AE839" s="168" t="s">
        <v>98</v>
      </c>
      <c r="AF839" s="8" t="s">
        <v>3611</v>
      </c>
      <c r="AG839" s="12" t="s">
        <v>655</v>
      </c>
      <c r="AH839" s="12" t="s">
        <v>1699</v>
      </c>
      <c r="AI839" s="30" t="s">
        <v>3329</v>
      </c>
    </row>
    <row r="840" spans="1:35" ht="15.75" x14ac:dyDescent="0.3">
      <c r="A840" s="7">
        <v>2021</v>
      </c>
      <c r="B840" s="7">
        <v>420</v>
      </c>
      <c r="C840" s="101" t="s">
        <v>35</v>
      </c>
      <c r="D840" s="15" t="s">
        <v>65</v>
      </c>
      <c r="E840" s="9" t="s">
        <v>66</v>
      </c>
      <c r="F840" s="8" t="s">
        <v>38</v>
      </c>
      <c r="G840" s="7" t="s">
        <v>39</v>
      </c>
      <c r="H840" s="8" t="s">
        <v>40</v>
      </c>
      <c r="I840" s="9" t="s">
        <v>3612</v>
      </c>
      <c r="J840" s="9" t="s">
        <v>3613</v>
      </c>
      <c r="K840" s="9" t="s">
        <v>3613</v>
      </c>
      <c r="L840" s="9" t="s">
        <v>2599</v>
      </c>
      <c r="M840" s="160">
        <v>1082776919</v>
      </c>
      <c r="N840" s="8" t="s">
        <v>165</v>
      </c>
      <c r="O840" s="10">
        <v>44491</v>
      </c>
      <c r="P840" s="33" t="s">
        <v>3445</v>
      </c>
      <c r="Q840" s="10">
        <v>44495</v>
      </c>
      <c r="R840" s="10">
        <v>44561</v>
      </c>
      <c r="S840" s="11" t="s">
        <v>46</v>
      </c>
      <c r="T840" s="11" t="s">
        <v>46</v>
      </c>
      <c r="U840" s="78" t="s">
        <v>46</v>
      </c>
      <c r="V840" s="7" t="s">
        <v>46</v>
      </c>
      <c r="W840" s="33"/>
      <c r="X840" s="7" t="s">
        <v>46</v>
      </c>
      <c r="Y840" s="7" t="s">
        <v>46</v>
      </c>
      <c r="Z840" s="11">
        <v>44561</v>
      </c>
      <c r="AA840" s="16">
        <v>5280000</v>
      </c>
      <c r="AB840" s="17">
        <v>0</v>
      </c>
      <c r="AC840" s="18">
        <f t="shared" si="13"/>
        <v>5280000</v>
      </c>
      <c r="AD840" s="31" t="s">
        <v>48</v>
      </c>
      <c r="AE840" s="245" t="s">
        <v>98</v>
      </c>
      <c r="AF840" s="8" t="s">
        <v>3614</v>
      </c>
      <c r="AG840" s="12" t="s">
        <v>579</v>
      </c>
      <c r="AH840" s="12" t="s">
        <v>161</v>
      </c>
      <c r="AI840" s="30">
        <v>20215420010533</v>
      </c>
    </row>
    <row r="841" spans="1:35" ht="15.75" x14ac:dyDescent="0.3">
      <c r="A841" s="7">
        <v>2022</v>
      </c>
      <c r="B841" s="7">
        <v>420</v>
      </c>
      <c r="C841" s="101" t="s">
        <v>35</v>
      </c>
      <c r="D841" s="15" t="s">
        <v>91</v>
      </c>
      <c r="E841" s="9" t="s">
        <v>66</v>
      </c>
      <c r="F841" s="8" t="s">
        <v>38</v>
      </c>
      <c r="G841" s="7" t="s">
        <v>39</v>
      </c>
      <c r="H841" s="8" t="s">
        <v>54</v>
      </c>
      <c r="I841" s="9" t="s">
        <v>3615</v>
      </c>
      <c r="J841" s="9" t="s">
        <v>3616</v>
      </c>
      <c r="K841" s="9" t="s">
        <v>3617</v>
      </c>
      <c r="L841" s="9" t="s">
        <v>1118</v>
      </c>
      <c r="M841" s="7">
        <v>79719940</v>
      </c>
      <c r="N841" s="8" t="s">
        <v>138</v>
      </c>
      <c r="O841" s="10">
        <v>44782</v>
      </c>
      <c r="P841" s="101">
        <v>4</v>
      </c>
      <c r="Q841" s="10">
        <v>44783</v>
      </c>
      <c r="R841" s="10">
        <v>44904</v>
      </c>
      <c r="S841" s="11" t="s">
        <v>46</v>
      </c>
      <c r="T841" s="11"/>
      <c r="U841" s="78"/>
      <c r="V841" s="7"/>
      <c r="W841" s="101">
        <v>4</v>
      </c>
      <c r="X841" s="7"/>
      <c r="Y841" s="7"/>
      <c r="Z841" s="11">
        <v>44904</v>
      </c>
      <c r="AA841" s="16">
        <v>22000000</v>
      </c>
      <c r="AB841" s="17"/>
      <c r="AC841" s="18">
        <f t="shared" si="13"/>
        <v>22000000</v>
      </c>
      <c r="AD841" s="31" t="s">
        <v>48</v>
      </c>
      <c r="AE841" s="168" t="s">
        <v>98</v>
      </c>
      <c r="AF841" s="8" t="s">
        <v>3618</v>
      </c>
      <c r="AG841" s="12" t="s">
        <v>100</v>
      </c>
      <c r="AH841" s="12" t="s">
        <v>101</v>
      </c>
      <c r="AI841" s="30" t="s">
        <v>3619</v>
      </c>
    </row>
    <row r="842" spans="1:35" ht="15.75" x14ac:dyDescent="0.3">
      <c r="A842" s="7">
        <v>2021</v>
      </c>
      <c r="B842" s="7">
        <v>421</v>
      </c>
      <c r="C842" s="101" t="s">
        <v>35</v>
      </c>
      <c r="D842" s="15" t="s">
        <v>65</v>
      </c>
      <c r="E842" s="9" t="s">
        <v>66</v>
      </c>
      <c r="F842" s="8" t="s">
        <v>38</v>
      </c>
      <c r="G842" s="7" t="s">
        <v>39</v>
      </c>
      <c r="H842" s="8" t="s">
        <v>40</v>
      </c>
      <c r="I842" s="9" t="s">
        <v>2040</v>
      </c>
      <c r="J842" s="9" t="s">
        <v>3620</v>
      </c>
      <c r="K842" s="9" t="s">
        <v>3620</v>
      </c>
      <c r="L842" s="9" t="s">
        <v>2042</v>
      </c>
      <c r="M842" s="239">
        <v>1023884422</v>
      </c>
      <c r="N842" s="8" t="s">
        <v>165</v>
      </c>
      <c r="O842" s="10">
        <v>44491</v>
      </c>
      <c r="P842" s="33" t="s">
        <v>3445</v>
      </c>
      <c r="Q842" s="10">
        <v>44495</v>
      </c>
      <c r="R842" s="10">
        <v>44561</v>
      </c>
      <c r="S842" s="11" t="s">
        <v>46</v>
      </c>
      <c r="T842" s="11" t="s">
        <v>46</v>
      </c>
      <c r="U842" s="78" t="s">
        <v>46</v>
      </c>
      <c r="V842" s="7" t="s">
        <v>46</v>
      </c>
      <c r="W842" s="33"/>
      <c r="X842" s="7" t="s">
        <v>46</v>
      </c>
      <c r="Y842" s="7" t="s">
        <v>46</v>
      </c>
      <c r="Z842" s="11">
        <v>44561</v>
      </c>
      <c r="AA842" s="16">
        <v>5816800</v>
      </c>
      <c r="AB842" s="17">
        <v>0</v>
      </c>
      <c r="AC842" s="18">
        <f t="shared" si="13"/>
        <v>5816800</v>
      </c>
      <c r="AD842" s="31" t="s">
        <v>48</v>
      </c>
      <c r="AE842" s="245" t="s">
        <v>98</v>
      </c>
      <c r="AF842" s="8" t="s">
        <v>3621</v>
      </c>
      <c r="AG842" s="12" t="s">
        <v>607</v>
      </c>
      <c r="AH842" s="12" t="s">
        <v>2983</v>
      </c>
      <c r="AI842" s="30">
        <v>20215420010443</v>
      </c>
    </row>
    <row r="843" spans="1:35" ht="15.75" x14ac:dyDescent="0.3">
      <c r="A843" s="7">
        <v>2022</v>
      </c>
      <c r="B843" s="7">
        <v>421</v>
      </c>
      <c r="C843" s="101" t="s">
        <v>35</v>
      </c>
      <c r="D843" s="15" t="s">
        <v>91</v>
      </c>
      <c r="E843" s="9" t="s">
        <v>66</v>
      </c>
      <c r="F843" s="8" t="s">
        <v>38</v>
      </c>
      <c r="G843" s="7" t="s">
        <v>39</v>
      </c>
      <c r="H843" s="8" t="s">
        <v>54</v>
      </c>
      <c r="I843" s="9" t="s">
        <v>3615</v>
      </c>
      <c r="J843" s="9" t="s">
        <v>3622</v>
      </c>
      <c r="K843" s="9" t="s">
        <v>3617</v>
      </c>
      <c r="L843" s="9" t="s">
        <v>1125</v>
      </c>
      <c r="M843" s="7">
        <v>52527997</v>
      </c>
      <c r="N843" s="8" t="s">
        <v>138</v>
      </c>
      <c r="O843" s="10">
        <v>44781</v>
      </c>
      <c r="P843" s="101">
        <v>4</v>
      </c>
      <c r="Q843" s="10">
        <v>44783</v>
      </c>
      <c r="R843" s="10">
        <v>44904</v>
      </c>
      <c r="S843" s="11" t="s">
        <v>46</v>
      </c>
      <c r="T843" s="11"/>
      <c r="U843" s="78"/>
      <c r="V843" s="7"/>
      <c r="W843" s="101">
        <v>4</v>
      </c>
      <c r="X843" s="7"/>
      <c r="Y843" s="7"/>
      <c r="Z843" s="11">
        <v>44904</v>
      </c>
      <c r="AA843" s="16">
        <v>22000000</v>
      </c>
      <c r="AB843" s="17"/>
      <c r="AC843" s="18">
        <f t="shared" si="13"/>
        <v>22000000</v>
      </c>
      <c r="AD843" s="31" t="s">
        <v>48</v>
      </c>
      <c r="AE843" s="168" t="s">
        <v>98</v>
      </c>
      <c r="AF843" s="8" t="s">
        <v>3618</v>
      </c>
      <c r="AG843" s="12" t="s">
        <v>100</v>
      </c>
      <c r="AH843" s="12" t="s">
        <v>101</v>
      </c>
      <c r="AI843" s="30" t="s">
        <v>3619</v>
      </c>
    </row>
    <row r="844" spans="1:35" ht="15.75" x14ac:dyDescent="0.3">
      <c r="A844" s="7">
        <v>2021</v>
      </c>
      <c r="B844" s="7">
        <v>422</v>
      </c>
      <c r="C844" s="101" t="s">
        <v>35</v>
      </c>
      <c r="D844" s="15" t="s">
        <v>3623</v>
      </c>
      <c r="E844" s="9" t="s">
        <v>411</v>
      </c>
      <c r="F844" s="8" t="s">
        <v>38</v>
      </c>
      <c r="G844" s="7" t="s">
        <v>39</v>
      </c>
      <c r="H844" s="8" t="s">
        <v>40</v>
      </c>
      <c r="I844" s="9" t="s">
        <v>2150</v>
      </c>
      <c r="J844" s="9" t="s">
        <v>3624</v>
      </c>
      <c r="K844" s="9" t="s">
        <v>3624</v>
      </c>
      <c r="L844" s="9" t="s">
        <v>1180</v>
      </c>
      <c r="M844" s="239">
        <v>66932552</v>
      </c>
      <c r="N844" s="8" t="s">
        <v>250</v>
      </c>
      <c r="O844" s="10">
        <v>44495</v>
      </c>
      <c r="P844" s="33" t="s">
        <v>554</v>
      </c>
      <c r="Q844" s="10">
        <v>44496</v>
      </c>
      <c r="R844" s="10">
        <v>44575</v>
      </c>
      <c r="S844" s="11" t="s">
        <v>46</v>
      </c>
      <c r="T844" s="11" t="s">
        <v>46</v>
      </c>
      <c r="U844" s="78" t="s">
        <v>46</v>
      </c>
      <c r="V844" s="7" t="s">
        <v>1202</v>
      </c>
      <c r="W844" s="33"/>
      <c r="X844" s="7" t="s">
        <v>46</v>
      </c>
      <c r="Y844" s="7" t="s">
        <v>46</v>
      </c>
      <c r="Z844" s="11">
        <v>44575</v>
      </c>
      <c r="AA844" s="16">
        <v>10833330</v>
      </c>
      <c r="AB844" s="17">
        <v>2166667</v>
      </c>
      <c r="AC844" s="18">
        <f t="shared" si="13"/>
        <v>12999997</v>
      </c>
      <c r="AD844" s="31" t="s">
        <v>48</v>
      </c>
      <c r="AE844" s="245" t="s">
        <v>98</v>
      </c>
      <c r="AF844" s="8" t="s">
        <v>3625</v>
      </c>
      <c r="AG844" s="12" t="s">
        <v>2891</v>
      </c>
      <c r="AH844" s="12" t="s">
        <v>264</v>
      </c>
      <c r="AI844" s="30">
        <v>20215420010483</v>
      </c>
    </row>
    <row r="845" spans="1:35" ht="15.75" x14ac:dyDescent="0.3">
      <c r="A845" s="7">
        <v>2022</v>
      </c>
      <c r="B845" s="7">
        <v>422</v>
      </c>
      <c r="C845" s="101" t="s">
        <v>35</v>
      </c>
      <c r="D845" s="15" t="s">
        <v>91</v>
      </c>
      <c r="E845" s="9" t="s">
        <v>66</v>
      </c>
      <c r="F845" s="8" t="s">
        <v>38</v>
      </c>
      <c r="G845" s="7" t="s">
        <v>39</v>
      </c>
      <c r="H845" s="8" t="s">
        <v>54</v>
      </c>
      <c r="I845" s="9" t="s">
        <v>3615</v>
      </c>
      <c r="J845" s="9" t="s">
        <v>3626</v>
      </c>
      <c r="K845" s="9" t="s">
        <v>3617</v>
      </c>
      <c r="L845" s="9" t="s">
        <v>1154</v>
      </c>
      <c r="M845" s="7">
        <v>79378456</v>
      </c>
      <c r="N845" s="8" t="s">
        <v>138</v>
      </c>
      <c r="O845" s="10">
        <v>44781</v>
      </c>
      <c r="P845" s="101">
        <v>4</v>
      </c>
      <c r="Q845" s="10">
        <v>44783</v>
      </c>
      <c r="R845" s="10">
        <v>44904</v>
      </c>
      <c r="S845" s="11" t="s">
        <v>46</v>
      </c>
      <c r="T845" s="11"/>
      <c r="U845" s="78"/>
      <c r="V845" s="7"/>
      <c r="W845" s="101">
        <v>4</v>
      </c>
      <c r="X845" s="7"/>
      <c r="Y845" s="7"/>
      <c r="Z845" s="11">
        <v>44904</v>
      </c>
      <c r="AA845" s="16">
        <v>22000000</v>
      </c>
      <c r="AB845" s="17"/>
      <c r="AC845" s="18">
        <f t="shared" si="13"/>
        <v>22000000</v>
      </c>
      <c r="AD845" s="31" t="s">
        <v>48</v>
      </c>
      <c r="AE845" s="168" t="s">
        <v>98</v>
      </c>
      <c r="AF845" s="8" t="s">
        <v>3618</v>
      </c>
      <c r="AG845" s="12" t="s">
        <v>100</v>
      </c>
      <c r="AH845" s="12" t="s">
        <v>101</v>
      </c>
      <c r="AI845" s="30" t="s">
        <v>3619</v>
      </c>
    </row>
    <row r="846" spans="1:35" ht="15.75" x14ac:dyDescent="0.3">
      <c r="A846" s="7">
        <v>2021</v>
      </c>
      <c r="B846" s="7">
        <v>423</v>
      </c>
      <c r="C846" s="101" t="s">
        <v>35</v>
      </c>
      <c r="D846" s="15" t="s">
        <v>36</v>
      </c>
      <c r="E846" s="9" t="s">
        <v>37</v>
      </c>
      <c r="F846" s="8" t="s">
        <v>38</v>
      </c>
      <c r="G846" s="7" t="s">
        <v>39</v>
      </c>
      <c r="H846" s="8" t="s">
        <v>40</v>
      </c>
      <c r="I846" s="9" t="s">
        <v>1399</v>
      </c>
      <c r="J846" s="9" t="s">
        <v>3627</v>
      </c>
      <c r="K846" s="9" t="s">
        <v>3627</v>
      </c>
      <c r="L846" s="9" t="s">
        <v>997</v>
      </c>
      <c r="M846" s="239">
        <v>1023872925</v>
      </c>
      <c r="N846" s="8" t="s">
        <v>59</v>
      </c>
      <c r="O846" s="10">
        <v>44496</v>
      </c>
      <c r="P846" s="33" t="s">
        <v>322</v>
      </c>
      <c r="Q846" s="10">
        <v>44503</v>
      </c>
      <c r="R846" s="10">
        <v>44563</v>
      </c>
      <c r="S846" s="11" t="s">
        <v>46</v>
      </c>
      <c r="T846" s="11" t="s">
        <v>46</v>
      </c>
      <c r="U846" s="78" t="s">
        <v>46</v>
      </c>
      <c r="V846" s="7" t="s">
        <v>46</v>
      </c>
      <c r="W846" s="33"/>
      <c r="X846" s="7" t="s">
        <v>46</v>
      </c>
      <c r="Y846" s="7" t="s">
        <v>46</v>
      </c>
      <c r="Z846" s="11">
        <v>44563</v>
      </c>
      <c r="AA846" s="16">
        <v>5000000</v>
      </c>
      <c r="AB846" s="17">
        <v>0</v>
      </c>
      <c r="AC846" s="18">
        <f t="shared" si="13"/>
        <v>5000000</v>
      </c>
      <c r="AD846" s="31" t="s">
        <v>48</v>
      </c>
      <c r="AE846" s="245" t="s">
        <v>98</v>
      </c>
      <c r="AF846" s="8" t="s">
        <v>3628</v>
      </c>
      <c r="AG846" s="12" t="s">
        <v>50</v>
      </c>
      <c r="AH846" s="12" t="s">
        <v>3629</v>
      </c>
      <c r="AI846" s="30">
        <v>20215420010463</v>
      </c>
    </row>
    <row r="847" spans="1:35" ht="15.75" x14ac:dyDescent="0.3">
      <c r="A847" s="7">
        <v>2022</v>
      </c>
      <c r="B847" s="7">
        <v>423</v>
      </c>
      <c r="C847" s="101" t="s">
        <v>35</v>
      </c>
      <c r="D847" s="15" t="s">
        <v>91</v>
      </c>
      <c r="E847" s="9" t="s">
        <v>66</v>
      </c>
      <c r="F847" s="8" t="s">
        <v>38</v>
      </c>
      <c r="G847" s="7" t="s">
        <v>39</v>
      </c>
      <c r="H847" s="8" t="s">
        <v>54</v>
      </c>
      <c r="I847" s="9" t="s">
        <v>3615</v>
      </c>
      <c r="J847" s="9" t="s">
        <v>3630</v>
      </c>
      <c r="K847" s="9" t="s">
        <v>3617</v>
      </c>
      <c r="L847" s="9" t="s">
        <v>2510</v>
      </c>
      <c r="M847" s="7">
        <v>52738496</v>
      </c>
      <c r="N847" s="8" t="s">
        <v>138</v>
      </c>
      <c r="O847" s="10">
        <v>44781</v>
      </c>
      <c r="P847" s="101">
        <v>4</v>
      </c>
      <c r="Q847" s="10">
        <v>44783</v>
      </c>
      <c r="R847" s="10">
        <v>44904</v>
      </c>
      <c r="S847" s="11" t="s">
        <v>46</v>
      </c>
      <c r="T847" s="11"/>
      <c r="U847" s="78"/>
      <c r="V847" s="7"/>
      <c r="W847" s="101">
        <v>4</v>
      </c>
      <c r="X847" s="7"/>
      <c r="Y847" s="7"/>
      <c r="Z847" s="11">
        <v>44904</v>
      </c>
      <c r="AA847" s="16">
        <v>22000000</v>
      </c>
      <c r="AB847" s="17"/>
      <c r="AC847" s="18">
        <f t="shared" si="13"/>
        <v>22000000</v>
      </c>
      <c r="AD847" s="31" t="s">
        <v>48</v>
      </c>
      <c r="AE847" s="168" t="s">
        <v>98</v>
      </c>
      <c r="AF847" s="8" t="s">
        <v>3618</v>
      </c>
      <c r="AG847" s="12" t="s">
        <v>100</v>
      </c>
      <c r="AH847" s="12" t="s">
        <v>101</v>
      </c>
      <c r="AI847" s="30" t="s">
        <v>3619</v>
      </c>
    </row>
    <row r="848" spans="1:35" ht="15.75" x14ac:dyDescent="0.3">
      <c r="A848" s="7">
        <v>2021</v>
      </c>
      <c r="B848" s="7">
        <v>424</v>
      </c>
      <c r="C848" s="101" t="s">
        <v>35</v>
      </c>
      <c r="D848" s="15" t="s">
        <v>3631</v>
      </c>
      <c r="E848" s="9" t="s">
        <v>1165</v>
      </c>
      <c r="F848" s="8" t="s">
        <v>38</v>
      </c>
      <c r="G848" s="7" t="s">
        <v>39</v>
      </c>
      <c r="H848" s="8" t="s">
        <v>40</v>
      </c>
      <c r="I848" s="9" t="s">
        <v>3632</v>
      </c>
      <c r="J848" s="9" t="s">
        <v>3633</v>
      </c>
      <c r="K848" s="9" t="s">
        <v>3633</v>
      </c>
      <c r="L848" s="9" t="s">
        <v>2414</v>
      </c>
      <c r="M848" s="160">
        <v>52065282</v>
      </c>
      <c r="N848" s="8" t="s">
        <v>59</v>
      </c>
      <c r="O848" s="10">
        <v>44496</v>
      </c>
      <c r="P848" s="33" t="s">
        <v>322</v>
      </c>
      <c r="Q848" s="10">
        <v>44504</v>
      </c>
      <c r="R848" s="10">
        <v>44575</v>
      </c>
      <c r="S848" s="11" t="s">
        <v>46</v>
      </c>
      <c r="T848" s="11" t="s">
        <v>46</v>
      </c>
      <c r="U848" s="78" t="s">
        <v>46</v>
      </c>
      <c r="V848" s="7" t="s">
        <v>3353</v>
      </c>
      <c r="W848" s="33"/>
      <c r="X848" s="7" t="s">
        <v>46</v>
      </c>
      <c r="Y848" s="7" t="s">
        <v>46</v>
      </c>
      <c r="Z848" s="11">
        <v>44575</v>
      </c>
      <c r="AA848" s="16">
        <v>9000000</v>
      </c>
      <c r="AB848" s="17">
        <v>1650000</v>
      </c>
      <c r="AC848" s="18">
        <f t="shared" si="13"/>
        <v>10650000</v>
      </c>
      <c r="AD848" s="31" t="s">
        <v>48</v>
      </c>
      <c r="AE848" s="245" t="s">
        <v>98</v>
      </c>
      <c r="AF848" s="8" t="s">
        <v>3634</v>
      </c>
      <c r="AG848" s="12" t="s">
        <v>1171</v>
      </c>
      <c r="AH848" s="12" t="s">
        <v>3635</v>
      </c>
      <c r="AI848" s="30">
        <v>20215420010423</v>
      </c>
    </row>
    <row r="849" spans="1:35" ht="15.75" x14ac:dyDescent="0.3">
      <c r="A849" s="7">
        <v>2022</v>
      </c>
      <c r="B849" s="7">
        <v>424</v>
      </c>
      <c r="C849" s="101" t="s">
        <v>35</v>
      </c>
      <c r="D849" s="15" t="s">
        <v>91</v>
      </c>
      <c r="E849" s="9" t="s">
        <v>66</v>
      </c>
      <c r="F849" s="8" t="s">
        <v>38</v>
      </c>
      <c r="G849" s="7" t="s">
        <v>39</v>
      </c>
      <c r="H849" s="8" t="s">
        <v>54</v>
      </c>
      <c r="I849" s="9" t="s">
        <v>3636</v>
      </c>
      <c r="J849" s="9" t="s">
        <v>3637</v>
      </c>
      <c r="K849" s="9" t="s">
        <v>3638</v>
      </c>
      <c r="L849" s="9" t="s">
        <v>225</v>
      </c>
      <c r="M849" s="7">
        <v>80112504</v>
      </c>
      <c r="N849" s="8" t="s">
        <v>345</v>
      </c>
      <c r="O849" s="10">
        <v>44781</v>
      </c>
      <c r="P849" s="101">
        <v>4</v>
      </c>
      <c r="Q849" s="10">
        <v>44783</v>
      </c>
      <c r="R849" s="10">
        <v>44904</v>
      </c>
      <c r="S849" s="11" t="s">
        <v>46</v>
      </c>
      <c r="T849" s="11"/>
      <c r="U849" s="78"/>
      <c r="V849" s="7" t="s">
        <v>3639</v>
      </c>
      <c r="W849" s="101" t="s">
        <v>3640</v>
      </c>
      <c r="X849" s="7"/>
      <c r="Y849" s="7"/>
      <c r="Z849" s="11">
        <v>44956</v>
      </c>
      <c r="AA849" s="16">
        <v>20648000</v>
      </c>
      <c r="AB849" s="17">
        <v>8775400</v>
      </c>
      <c r="AC849" s="18">
        <f t="shared" si="13"/>
        <v>29423400</v>
      </c>
      <c r="AD849" s="31" t="s">
        <v>48</v>
      </c>
      <c r="AE849" s="168" t="s">
        <v>98</v>
      </c>
      <c r="AF849" s="8" t="s">
        <v>3641</v>
      </c>
      <c r="AG849" s="12" t="s">
        <v>100</v>
      </c>
      <c r="AH849" s="12" t="s">
        <v>101</v>
      </c>
      <c r="AI849" s="30" t="s">
        <v>3619</v>
      </c>
    </row>
    <row r="850" spans="1:35" ht="15.75" x14ac:dyDescent="0.3">
      <c r="A850" s="7">
        <v>2021</v>
      </c>
      <c r="B850" s="7">
        <v>425</v>
      </c>
      <c r="C850" s="101" t="s">
        <v>35</v>
      </c>
      <c r="D850" s="15" t="s">
        <v>3642</v>
      </c>
      <c r="E850" s="9" t="s">
        <v>66</v>
      </c>
      <c r="F850" s="8" t="s">
        <v>38</v>
      </c>
      <c r="G850" s="7" t="s">
        <v>39</v>
      </c>
      <c r="H850" s="8" t="s">
        <v>40</v>
      </c>
      <c r="I850" s="9" t="s">
        <v>3643</v>
      </c>
      <c r="J850" s="9" t="s">
        <v>3644</v>
      </c>
      <c r="K850" s="9" t="s">
        <v>3644</v>
      </c>
      <c r="L850" s="9" t="s">
        <v>3645</v>
      </c>
      <c r="M850" s="160">
        <v>1023942037</v>
      </c>
      <c r="N850" s="8" t="s">
        <v>138</v>
      </c>
      <c r="O850" s="10">
        <v>44497</v>
      </c>
      <c r="P850" s="33" t="s">
        <v>3646</v>
      </c>
      <c r="Q850" s="10">
        <v>44502</v>
      </c>
      <c r="R850" s="10">
        <v>44565</v>
      </c>
      <c r="S850" s="11" t="s">
        <v>46</v>
      </c>
      <c r="T850" s="11" t="s">
        <v>46</v>
      </c>
      <c r="U850" s="78" t="s">
        <v>46</v>
      </c>
      <c r="V850" s="7" t="s">
        <v>46</v>
      </c>
      <c r="W850" s="33"/>
      <c r="X850" s="7" t="s">
        <v>46</v>
      </c>
      <c r="Y850" s="7" t="s">
        <v>46</v>
      </c>
      <c r="Z850" s="11">
        <v>44565</v>
      </c>
      <c r="AA850" s="16">
        <v>10458000</v>
      </c>
      <c r="AB850" s="17">
        <v>0</v>
      </c>
      <c r="AC850" s="18">
        <f t="shared" si="13"/>
        <v>10458000</v>
      </c>
      <c r="AD850" s="31" t="s">
        <v>48</v>
      </c>
      <c r="AE850" s="245" t="s">
        <v>98</v>
      </c>
      <c r="AF850" s="8" t="s">
        <v>3647</v>
      </c>
      <c r="AG850" s="12" t="s">
        <v>1753</v>
      </c>
      <c r="AH850" s="12" t="s">
        <v>3648</v>
      </c>
      <c r="AI850" s="30">
        <v>20215420010493</v>
      </c>
    </row>
    <row r="851" spans="1:35" ht="15.75" x14ac:dyDescent="0.3">
      <c r="A851" s="7">
        <v>2022</v>
      </c>
      <c r="B851" s="7">
        <v>425</v>
      </c>
      <c r="C851" s="101" t="s">
        <v>35</v>
      </c>
      <c r="D851" s="15" t="s">
        <v>91</v>
      </c>
      <c r="E851" s="9" t="s">
        <v>66</v>
      </c>
      <c r="F851" s="8" t="s">
        <v>38</v>
      </c>
      <c r="G851" s="7" t="s">
        <v>39</v>
      </c>
      <c r="H851" s="8" t="s">
        <v>54</v>
      </c>
      <c r="I851" s="9" t="s">
        <v>3649</v>
      </c>
      <c r="J851" s="9" t="s">
        <v>3650</v>
      </c>
      <c r="K851" s="9" t="s">
        <v>3651</v>
      </c>
      <c r="L851" s="9" t="s">
        <v>3652</v>
      </c>
      <c r="M851" s="7">
        <v>41636317</v>
      </c>
      <c r="N851" s="8" t="s">
        <v>345</v>
      </c>
      <c r="O851" s="10">
        <v>44781</v>
      </c>
      <c r="P851" s="101">
        <v>4</v>
      </c>
      <c r="Q851" s="10">
        <v>44783</v>
      </c>
      <c r="R851" s="10">
        <v>44926</v>
      </c>
      <c r="S851" s="11">
        <v>44925</v>
      </c>
      <c r="T851" s="11" t="s">
        <v>511</v>
      </c>
      <c r="U851" s="78">
        <v>1032451121</v>
      </c>
      <c r="V851" s="7" t="s">
        <v>2959</v>
      </c>
      <c r="W851" s="101" t="s">
        <v>3653</v>
      </c>
      <c r="X851" s="7"/>
      <c r="Y851" s="7"/>
      <c r="Z851" s="11">
        <v>44950</v>
      </c>
      <c r="AA851" s="16">
        <v>42642000</v>
      </c>
      <c r="AB851" s="17">
        <v>4264200</v>
      </c>
      <c r="AC851" s="18">
        <f t="shared" si="13"/>
        <v>46906200</v>
      </c>
      <c r="AD851" s="31" t="s">
        <v>48</v>
      </c>
      <c r="AE851" s="168" t="s">
        <v>98</v>
      </c>
      <c r="AF851" s="8" t="s">
        <v>3654</v>
      </c>
      <c r="AG851" s="12" t="s">
        <v>175</v>
      </c>
      <c r="AH851" s="12" t="s">
        <v>132</v>
      </c>
      <c r="AI851" s="30" t="s">
        <v>3536</v>
      </c>
    </row>
    <row r="852" spans="1:35" ht="15.75" x14ac:dyDescent="0.3">
      <c r="A852" s="7">
        <v>2021</v>
      </c>
      <c r="B852" s="7">
        <v>426</v>
      </c>
      <c r="C852" s="101" t="s">
        <v>35</v>
      </c>
      <c r="D852" s="15" t="s">
        <v>36</v>
      </c>
      <c r="E852" s="9" t="s">
        <v>37</v>
      </c>
      <c r="F852" s="8" t="s">
        <v>38</v>
      </c>
      <c r="G852" s="7" t="s">
        <v>39</v>
      </c>
      <c r="H852" s="8" t="s">
        <v>40</v>
      </c>
      <c r="I852" s="9" t="s">
        <v>3594</v>
      </c>
      <c r="J852" s="9" t="s">
        <v>3655</v>
      </c>
      <c r="K852" s="9" t="s">
        <v>3655</v>
      </c>
      <c r="L852" s="9" t="s">
        <v>1633</v>
      </c>
      <c r="M852" s="160">
        <v>1026259960</v>
      </c>
      <c r="N852" s="8" t="s">
        <v>165</v>
      </c>
      <c r="O852" s="10">
        <v>44497</v>
      </c>
      <c r="P852" s="33" t="s">
        <v>322</v>
      </c>
      <c r="Q852" s="10">
        <v>44508</v>
      </c>
      <c r="R852" s="10">
        <v>44568</v>
      </c>
      <c r="S852" s="11" t="s">
        <v>46</v>
      </c>
      <c r="T852" s="11" t="s">
        <v>46</v>
      </c>
      <c r="U852" s="78" t="s">
        <v>46</v>
      </c>
      <c r="V852" s="7" t="s">
        <v>46</v>
      </c>
      <c r="W852" s="33"/>
      <c r="X852" s="7" t="s">
        <v>46</v>
      </c>
      <c r="Y852" s="7" t="s">
        <v>46</v>
      </c>
      <c r="Z852" s="11">
        <v>44568</v>
      </c>
      <c r="AA852" s="16">
        <v>5000000</v>
      </c>
      <c r="AB852" s="17">
        <v>0</v>
      </c>
      <c r="AC852" s="18">
        <f t="shared" si="13"/>
        <v>5000000</v>
      </c>
      <c r="AD852" s="31" t="s">
        <v>48</v>
      </c>
      <c r="AE852" s="245" t="s">
        <v>98</v>
      </c>
      <c r="AF852" s="8" t="s">
        <v>3656</v>
      </c>
      <c r="AG852" s="12" t="s">
        <v>50</v>
      </c>
      <c r="AH852" s="12" t="s">
        <v>3629</v>
      </c>
      <c r="AI852" s="30">
        <v>20215420010463</v>
      </c>
    </row>
    <row r="853" spans="1:35" ht="15.75" x14ac:dyDescent="0.3">
      <c r="A853" s="7">
        <v>2022</v>
      </c>
      <c r="B853" s="7">
        <v>426</v>
      </c>
      <c r="C853" s="101" t="s">
        <v>35</v>
      </c>
      <c r="D853" s="15" t="s">
        <v>91</v>
      </c>
      <c r="E853" s="9" t="s">
        <v>66</v>
      </c>
      <c r="F853" s="8" t="s">
        <v>38</v>
      </c>
      <c r="G853" s="7" t="s">
        <v>39</v>
      </c>
      <c r="H853" s="8" t="s">
        <v>54</v>
      </c>
      <c r="I853" s="9" t="s">
        <v>3657</v>
      </c>
      <c r="J853" s="9" t="s">
        <v>3658</v>
      </c>
      <c r="K853" s="9" t="s">
        <v>3659</v>
      </c>
      <c r="L853" s="9" t="s">
        <v>1146</v>
      </c>
      <c r="M853" s="7">
        <v>1026587134</v>
      </c>
      <c r="N853" s="8" t="s">
        <v>138</v>
      </c>
      <c r="O853" s="10">
        <v>44781</v>
      </c>
      <c r="P853" s="101">
        <v>5</v>
      </c>
      <c r="Q853" s="10">
        <v>44783</v>
      </c>
      <c r="R853" s="10">
        <v>44926</v>
      </c>
      <c r="S853" s="11" t="s">
        <v>46</v>
      </c>
      <c r="T853" s="11"/>
      <c r="U853" s="78"/>
      <c r="V853" s="7" t="s">
        <v>3269</v>
      </c>
      <c r="W853" s="101">
        <v>6</v>
      </c>
      <c r="X853" s="7"/>
      <c r="Y853" s="7"/>
      <c r="Z853" s="11">
        <v>44966</v>
      </c>
      <c r="AA853" s="16">
        <v>23000000</v>
      </c>
      <c r="AB853" s="17">
        <v>4600000</v>
      </c>
      <c r="AC853" s="18">
        <f t="shared" si="13"/>
        <v>27600000</v>
      </c>
      <c r="AD853" s="31" t="s">
        <v>48</v>
      </c>
      <c r="AE853" s="168" t="s">
        <v>98</v>
      </c>
      <c r="AF853" s="8" t="s">
        <v>3660</v>
      </c>
      <c r="AG853" s="12" t="s">
        <v>277</v>
      </c>
      <c r="AH853" s="12" t="s">
        <v>483</v>
      </c>
      <c r="AI853" s="30" t="s">
        <v>3336</v>
      </c>
    </row>
    <row r="854" spans="1:35" ht="15.75" x14ac:dyDescent="0.3">
      <c r="A854" s="7">
        <v>2021</v>
      </c>
      <c r="B854" s="7">
        <v>427</v>
      </c>
      <c r="C854" s="101" t="s">
        <v>35</v>
      </c>
      <c r="D854" s="15" t="s">
        <v>3642</v>
      </c>
      <c r="E854" s="9" t="s">
        <v>66</v>
      </c>
      <c r="F854" s="8" t="s">
        <v>38</v>
      </c>
      <c r="G854" s="7" t="s">
        <v>39</v>
      </c>
      <c r="H854" s="8" t="s">
        <v>40</v>
      </c>
      <c r="I854" s="9" t="s">
        <v>3330</v>
      </c>
      <c r="J854" s="9" t="s">
        <v>3661</v>
      </c>
      <c r="K854" s="9" t="s">
        <v>3661</v>
      </c>
      <c r="L854" s="9" t="s">
        <v>3662</v>
      </c>
      <c r="M854" s="160">
        <v>80061073</v>
      </c>
      <c r="N854" s="8" t="s">
        <v>59</v>
      </c>
      <c r="O854" s="10">
        <v>44502</v>
      </c>
      <c r="P854" s="33" t="s">
        <v>3663</v>
      </c>
      <c r="Q854" s="10">
        <v>44508</v>
      </c>
      <c r="R854" s="10">
        <v>44570</v>
      </c>
      <c r="S854" s="11" t="s">
        <v>46</v>
      </c>
      <c r="T854" s="11" t="s">
        <v>46</v>
      </c>
      <c r="U854" s="78" t="s">
        <v>46</v>
      </c>
      <c r="V854" s="7" t="s">
        <v>46</v>
      </c>
      <c r="W854" s="33"/>
      <c r="X854" s="7" t="s">
        <v>46</v>
      </c>
      <c r="Y854" s="7" t="s">
        <v>46</v>
      </c>
      <c r="Z854" s="11">
        <v>44570</v>
      </c>
      <c r="AA854" s="16">
        <v>11366666</v>
      </c>
      <c r="AB854" s="17">
        <v>0</v>
      </c>
      <c r="AC854" s="18">
        <f t="shared" si="13"/>
        <v>11366666</v>
      </c>
      <c r="AD854" s="31" t="s">
        <v>48</v>
      </c>
      <c r="AE854" s="245" t="s">
        <v>98</v>
      </c>
      <c r="AF854" s="8" t="s">
        <v>3664</v>
      </c>
      <c r="AG854" s="12" t="s">
        <v>100</v>
      </c>
      <c r="AH854" s="12" t="s">
        <v>2841</v>
      </c>
      <c r="AI854" s="30"/>
    </row>
    <row r="855" spans="1:35" ht="15.75" x14ac:dyDescent="0.3">
      <c r="A855" s="7">
        <v>2022</v>
      </c>
      <c r="B855" s="7">
        <v>427</v>
      </c>
      <c r="C855" s="101" t="s">
        <v>35</v>
      </c>
      <c r="D855" s="15" t="s">
        <v>91</v>
      </c>
      <c r="E855" s="9" t="s">
        <v>66</v>
      </c>
      <c r="F855" s="8" t="s">
        <v>38</v>
      </c>
      <c r="G855" s="7" t="s">
        <v>39</v>
      </c>
      <c r="H855" s="8" t="s">
        <v>54</v>
      </c>
      <c r="I855" s="9" t="s">
        <v>3665</v>
      </c>
      <c r="J855" s="9" t="s">
        <v>3666</v>
      </c>
      <c r="K855" s="9" t="s">
        <v>3667</v>
      </c>
      <c r="L855" s="9" t="s">
        <v>2860</v>
      </c>
      <c r="M855" s="7">
        <v>1033733086</v>
      </c>
      <c r="N855" s="8" t="s">
        <v>59</v>
      </c>
      <c r="O855" s="10">
        <v>44782</v>
      </c>
      <c r="P855" s="101">
        <v>4</v>
      </c>
      <c r="Q855" s="10">
        <v>44785</v>
      </c>
      <c r="R855" s="10">
        <v>44906</v>
      </c>
      <c r="S855" s="11" t="s">
        <v>46</v>
      </c>
      <c r="T855" s="11"/>
      <c r="U855" s="78"/>
      <c r="V855" s="7"/>
      <c r="W855" s="101">
        <v>4</v>
      </c>
      <c r="X855" s="7"/>
      <c r="Y855" s="7"/>
      <c r="Z855" s="11">
        <v>44906</v>
      </c>
      <c r="AA855" s="16">
        <v>9600000</v>
      </c>
      <c r="AB855" s="17"/>
      <c r="AC855" s="18">
        <f t="shared" si="13"/>
        <v>9600000</v>
      </c>
      <c r="AD855" s="31" t="s">
        <v>48</v>
      </c>
      <c r="AE855" s="168" t="s">
        <v>98</v>
      </c>
      <c r="AF855" s="8" t="s">
        <v>3668</v>
      </c>
      <c r="AG855" s="12" t="s">
        <v>277</v>
      </c>
      <c r="AH855" s="12" t="s">
        <v>483</v>
      </c>
      <c r="AI855" s="30" t="s">
        <v>3336</v>
      </c>
    </row>
    <row r="856" spans="1:35" ht="15.75" x14ac:dyDescent="0.3">
      <c r="A856" s="7">
        <v>2021</v>
      </c>
      <c r="B856" s="7">
        <v>428</v>
      </c>
      <c r="C856" s="101" t="s">
        <v>35</v>
      </c>
      <c r="D856" s="15" t="s">
        <v>3669</v>
      </c>
      <c r="E856" s="9" t="s">
        <v>1898</v>
      </c>
      <c r="F856" s="8" t="s">
        <v>38</v>
      </c>
      <c r="G856" s="7" t="s">
        <v>39</v>
      </c>
      <c r="H856" s="8" t="s">
        <v>40</v>
      </c>
      <c r="I856" s="9" t="s">
        <v>3670</v>
      </c>
      <c r="J856" s="9" t="s">
        <v>3671</v>
      </c>
      <c r="K856" s="9" t="s">
        <v>3671</v>
      </c>
      <c r="L856" s="9" t="s">
        <v>2251</v>
      </c>
      <c r="M856" s="239">
        <v>1082966673</v>
      </c>
      <c r="N856" s="8" t="s">
        <v>250</v>
      </c>
      <c r="O856" s="10">
        <v>44498</v>
      </c>
      <c r="P856" s="33" t="s">
        <v>3663</v>
      </c>
      <c r="Q856" s="10">
        <v>44503</v>
      </c>
      <c r="R856" s="10">
        <v>44565</v>
      </c>
      <c r="S856" s="11" t="s">
        <v>46</v>
      </c>
      <c r="T856" s="11" t="s">
        <v>46</v>
      </c>
      <c r="U856" s="78" t="s">
        <v>46</v>
      </c>
      <c r="V856" s="7" t="s">
        <v>46</v>
      </c>
      <c r="W856" s="33"/>
      <c r="X856" s="7" t="s">
        <v>46</v>
      </c>
      <c r="Y856" s="7" t="s">
        <v>46</v>
      </c>
      <c r="Z856" s="11">
        <v>44565</v>
      </c>
      <c r="AA856" s="16">
        <v>9012732</v>
      </c>
      <c r="AB856" s="17">
        <v>0</v>
      </c>
      <c r="AC856" s="18">
        <f t="shared" si="13"/>
        <v>9012732</v>
      </c>
      <c r="AD856" s="31" t="s">
        <v>48</v>
      </c>
      <c r="AE856" s="245" t="s">
        <v>98</v>
      </c>
      <c r="AF856" s="8" t="s">
        <v>3672</v>
      </c>
      <c r="AG856" s="12" t="s">
        <v>2253</v>
      </c>
      <c r="AH856" s="12" t="s">
        <v>2254</v>
      </c>
      <c r="AI856" s="30">
        <v>20215420010523</v>
      </c>
    </row>
    <row r="857" spans="1:35" ht="15.75" x14ac:dyDescent="0.3">
      <c r="A857" s="7">
        <v>2022</v>
      </c>
      <c r="B857" s="7">
        <v>428</v>
      </c>
      <c r="C857" s="101" t="s">
        <v>35</v>
      </c>
      <c r="D857" s="15" t="s">
        <v>91</v>
      </c>
      <c r="E857" s="9" t="s">
        <v>66</v>
      </c>
      <c r="F857" s="8" t="s">
        <v>38</v>
      </c>
      <c r="G857" s="7" t="s">
        <v>39</v>
      </c>
      <c r="H857" s="8" t="s">
        <v>54</v>
      </c>
      <c r="I857" s="9" t="s">
        <v>3673</v>
      </c>
      <c r="J857" s="9" t="s">
        <v>3674</v>
      </c>
      <c r="K857" s="9" t="s">
        <v>3675</v>
      </c>
      <c r="L857" s="9" t="s">
        <v>2581</v>
      </c>
      <c r="M857" s="7">
        <v>79971425</v>
      </c>
      <c r="N857" s="8" t="s">
        <v>171</v>
      </c>
      <c r="O857" s="10">
        <v>44781</v>
      </c>
      <c r="P857" s="101">
        <v>4</v>
      </c>
      <c r="Q857" s="10">
        <v>44783</v>
      </c>
      <c r="R857" s="10">
        <v>44902</v>
      </c>
      <c r="S857" s="11" t="s">
        <v>46</v>
      </c>
      <c r="T857" s="11"/>
      <c r="U857" s="78"/>
      <c r="V857" s="7" t="s">
        <v>480</v>
      </c>
      <c r="W857" s="101">
        <v>5</v>
      </c>
      <c r="X857" s="7"/>
      <c r="Y857" s="7"/>
      <c r="Z857" s="11">
        <v>44935</v>
      </c>
      <c r="AA857" s="16">
        <v>23896000</v>
      </c>
      <c r="AB857" s="17">
        <v>5974000</v>
      </c>
      <c r="AC857" s="18">
        <f t="shared" si="13"/>
        <v>29870000</v>
      </c>
      <c r="AD857" s="31" t="s">
        <v>48</v>
      </c>
      <c r="AE857" s="168" t="s">
        <v>98</v>
      </c>
      <c r="AF857" s="8" t="s">
        <v>3676</v>
      </c>
      <c r="AG857" s="12" t="s">
        <v>207</v>
      </c>
      <c r="AH857" s="12" t="s">
        <v>205</v>
      </c>
      <c r="AI857" s="30" t="s">
        <v>3677</v>
      </c>
    </row>
    <row r="858" spans="1:35" ht="15.75" x14ac:dyDescent="0.3">
      <c r="A858" s="7">
        <v>2021</v>
      </c>
      <c r="B858" s="7">
        <v>429</v>
      </c>
      <c r="C858" s="101" t="s">
        <v>35</v>
      </c>
      <c r="D858" s="15" t="s">
        <v>65</v>
      </c>
      <c r="E858" s="9" t="s">
        <v>66</v>
      </c>
      <c r="F858" s="8" t="s">
        <v>38</v>
      </c>
      <c r="G858" s="7" t="s">
        <v>39</v>
      </c>
      <c r="H858" s="8" t="s">
        <v>40</v>
      </c>
      <c r="I858" s="9" t="s">
        <v>3678</v>
      </c>
      <c r="J858" s="9" t="s">
        <v>3679</v>
      </c>
      <c r="K858" s="9" t="s">
        <v>3679</v>
      </c>
      <c r="L858" s="9" t="s">
        <v>2157</v>
      </c>
      <c r="M858" s="239" t="s">
        <v>3680</v>
      </c>
      <c r="N858" s="8" t="s">
        <v>59</v>
      </c>
      <c r="O858" s="10">
        <v>44541</v>
      </c>
      <c r="P858" s="33" t="s">
        <v>3681</v>
      </c>
      <c r="Q858" s="10">
        <v>44516</v>
      </c>
      <c r="R858" s="10">
        <v>44560</v>
      </c>
      <c r="S858" s="11" t="s">
        <v>46</v>
      </c>
      <c r="T858" s="11" t="s">
        <v>46</v>
      </c>
      <c r="U858" s="78" t="s">
        <v>46</v>
      </c>
      <c r="V858" s="7" t="s">
        <v>46</v>
      </c>
      <c r="W858" s="33"/>
      <c r="X858" s="7" t="s">
        <v>46</v>
      </c>
      <c r="Y858" s="7" t="s">
        <v>46</v>
      </c>
      <c r="Z858" s="11">
        <v>44560</v>
      </c>
      <c r="AA858" s="16">
        <v>7500000</v>
      </c>
      <c r="AB858" s="17">
        <v>0</v>
      </c>
      <c r="AC858" s="18">
        <f t="shared" si="13"/>
        <v>7500000</v>
      </c>
      <c r="AD858" s="31" t="s">
        <v>48</v>
      </c>
      <c r="AE858" s="245" t="s">
        <v>98</v>
      </c>
      <c r="AF858" s="8" t="s">
        <v>3682</v>
      </c>
      <c r="AG858" s="12" t="s">
        <v>2948</v>
      </c>
      <c r="AH858" s="12" t="s">
        <v>3683</v>
      </c>
      <c r="AI858" s="30">
        <v>20215420010433</v>
      </c>
    </row>
    <row r="859" spans="1:35" ht="15.75" x14ac:dyDescent="0.3">
      <c r="A859" s="7">
        <v>2022</v>
      </c>
      <c r="B859" s="7">
        <v>429</v>
      </c>
      <c r="C859" s="101" t="s">
        <v>35</v>
      </c>
      <c r="D859" s="15" t="s">
        <v>91</v>
      </c>
      <c r="E859" s="9" t="s">
        <v>66</v>
      </c>
      <c r="F859" s="8" t="s">
        <v>38</v>
      </c>
      <c r="G859" s="7" t="s">
        <v>39</v>
      </c>
      <c r="H859" s="8" t="s">
        <v>54</v>
      </c>
      <c r="I859" s="9" t="s">
        <v>325</v>
      </c>
      <c r="J859" s="9" t="s">
        <v>3684</v>
      </c>
      <c r="K859" s="9" t="s">
        <v>3685</v>
      </c>
      <c r="L859" s="9" t="s">
        <v>3686</v>
      </c>
      <c r="M859" s="7">
        <v>1015996444</v>
      </c>
      <c r="N859" s="8" t="s">
        <v>171</v>
      </c>
      <c r="O859" s="10">
        <v>44782</v>
      </c>
      <c r="P859" s="101">
        <v>4</v>
      </c>
      <c r="Q859" s="10">
        <v>44783</v>
      </c>
      <c r="R859" s="10">
        <v>44904</v>
      </c>
      <c r="S859" s="11" t="s">
        <v>46</v>
      </c>
      <c r="T859" s="11"/>
      <c r="U859" s="78"/>
      <c r="V859" s="7" t="s">
        <v>3687</v>
      </c>
      <c r="W859" s="101" t="s">
        <v>3448</v>
      </c>
      <c r="X859" s="7"/>
      <c r="Y859" s="7"/>
      <c r="Z859" s="11">
        <v>44955</v>
      </c>
      <c r="AA859" s="16">
        <v>17929576</v>
      </c>
      <c r="AB859" s="17">
        <v>7470657</v>
      </c>
      <c r="AC859" s="18">
        <f t="shared" si="13"/>
        <v>25400233</v>
      </c>
      <c r="AD859" s="31" t="s">
        <v>48</v>
      </c>
      <c r="AE859" s="168" t="s">
        <v>98</v>
      </c>
      <c r="AF859" s="8" t="s">
        <v>3688</v>
      </c>
      <c r="AG859" s="12" t="s">
        <v>330</v>
      </c>
      <c r="AH859" s="12" t="s">
        <v>523</v>
      </c>
      <c r="AI859" s="30" t="s">
        <v>524</v>
      </c>
    </row>
    <row r="860" spans="1:35" ht="15.75" x14ac:dyDescent="0.3">
      <c r="A860" s="7">
        <v>2021</v>
      </c>
      <c r="B860" s="7">
        <v>430</v>
      </c>
      <c r="C860" s="101" t="s">
        <v>795</v>
      </c>
      <c r="D860" s="15" t="s">
        <v>795</v>
      </c>
      <c r="E860" s="9" t="s">
        <v>795</v>
      </c>
      <c r="F860" s="8" t="s">
        <v>795</v>
      </c>
      <c r="G860" s="7" t="s">
        <v>795</v>
      </c>
      <c r="H860" s="8" t="s">
        <v>795</v>
      </c>
      <c r="I860" s="9" t="s">
        <v>795</v>
      </c>
      <c r="J860" s="9" t="s">
        <v>3689</v>
      </c>
      <c r="K860" s="9" t="s">
        <v>795</v>
      </c>
      <c r="L860" s="9" t="s">
        <v>795</v>
      </c>
      <c r="M860" s="160" t="s">
        <v>795</v>
      </c>
      <c r="N860" s="8" t="s">
        <v>795</v>
      </c>
      <c r="O860" s="10" t="s">
        <v>795</v>
      </c>
      <c r="P860" s="33" t="s">
        <v>795</v>
      </c>
      <c r="Q860" s="10" t="s">
        <v>795</v>
      </c>
      <c r="R860" s="10" t="s">
        <v>795</v>
      </c>
      <c r="S860" s="11" t="s">
        <v>795</v>
      </c>
      <c r="T860" s="11" t="s">
        <v>795</v>
      </c>
      <c r="U860" s="78" t="s">
        <v>795</v>
      </c>
      <c r="V860" s="7" t="s">
        <v>795</v>
      </c>
      <c r="W860" s="33"/>
      <c r="X860" s="7" t="s">
        <v>795</v>
      </c>
      <c r="Y860" s="7" t="s">
        <v>795</v>
      </c>
      <c r="Z860" s="11" t="s">
        <v>795</v>
      </c>
      <c r="AA860" s="16">
        <v>0</v>
      </c>
      <c r="AB860" s="17">
        <v>0</v>
      </c>
      <c r="AC860" s="18">
        <f t="shared" si="13"/>
        <v>0</v>
      </c>
      <c r="AD860" s="31" t="s">
        <v>795</v>
      </c>
      <c r="AE860" s="245" t="s">
        <v>3690</v>
      </c>
      <c r="AF860" s="8" t="s">
        <v>795</v>
      </c>
      <c r="AG860" s="12" t="s">
        <v>795</v>
      </c>
      <c r="AH860" s="12" t="s">
        <v>795</v>
      </c>
      <c r="AI860" s="30" t="s">
        <v>795</v>
      </c>
    </row>
    <row r="861" spans="1:35" ht="15.75" x14ac:dyDescent="0.3">
      <c r="A861" s="7">
        <v>2022</v>
      </c>
      <c r="B861" s="7">
        <v>430</v>
      </c>
      <c r="C861" s="101" t="s">
        <v>35</v>
      </c>
      <c r="D861" s="15" t="s">
        <v>91</v>
      </c>
      <c r="E861" s="9" t="s">
        <v>66</v>
      </c>
      <c r="F861" s="8" t="s">
        <v>38</v>
      </c>
      <c r="G861" s="7" t="s">
        <v>39</v>
      </c>
      <c r="H861" s="8" t="s">
        <v>54</v>
      </c>
      <c r="I861" s="9" t="s">
        <v>449</v>
      </c>
      <c r="J861" s="9" t="s">
        <v>3691</v>
      </c>
      <c r="K861" s="9" t="s">
        <v>3692</v>
      </c>
      <c r="L861" s="9" t="s">
        <v>3693</v>
      </c>
      <c r="M861" s="7">
        <v>1053323903</v>
      </c>
      <c r="N861" s="8" t="s">
        <v>345</v>
      </c>
      <c r="O861" s="10">
        <v>44784</v>
      </c>
      <c r="P861" s="101">
        <v>5</v>
      </c>
      <c r="Q861" s="10">
        <v>44792</v>
      </c>
      <c r="R861" s="10">
        <v>44926</v>
      </c>
      <c r="S861" s="11">
        <v>45258</v>
      </c>
      <c r="T861" s="11" t="s">
        <v>3694</v>
      </c>
      <c r="U861" s="78">
        <v>1076648318</v>
      </c>
      <c r="V861" s="7" t="s">
        <v>3344</v>
      </c>
      <c r="W861" s="101">
        <v>5</v>
      </c>
      <c r="X861" s="7"/>
      <c r="Y861" s="7"/>
      <c r="Z861" s="11">
        <v>44944</v>
      </c>
      <c r="AA861" s="16">
        <v>18500000</v>
      </c>
      <c r="AB861" s="17"/>
      <c r="AC861" s="18">
        <f t="shared" si="13"/>
        <v>18500000</v>
      </c>
      <c r="AD861" s="31" t="s">
        <v>48</v>
      </c>
      <c r="AE861" s="168" t="s">
        <v>98</v>
      </c>
      <c r="AF861" s="8" t="s">
        <v>3695</v>
      </c>
      <c r="AG861" s="12" t="s">
        <v>175</v>
      </c>
      <c r="AH861" s="12" t="s">
        <v>132</v>
      </c>
      <c r="AI861" s="30">
        <v>20225420012083</v>
      </c>
    </row>
    <row r="862" spans="1:35" ht="15.75" x14ac:dyDescent="0.3">
      <c r="A862" s="7">
        <v>2021</v>
      </c>
      <c r="B862" s="7">
        <v>431</v>
      </c>
      <c r="C862" s="101" t="s">
        <v>35</v>
      </c>
      <c r="D862" s="15" t="s">
        <v>1914</v>
      </c>
      <c r="E862" s="9" t="s">
        <v>1915</v>
      </c>
      <c r="F862" s="8" t="s">
        <v>38</v>
      </c>
      <c r="G862" s="7" t="s">
        <v>39</v>
      </c>
      <c r="H862" s="8" t="s">
        <v>40</v>
      </c>
      <c r="I862" s="9" t="s">
        <v>3696</v>
      </c>
      <c r="J862" s="9" t="s">
        <v>3697</v>
      </c>
      <c r="K862" s="9" t="s">
        <v>3697</v>
      </c>
      <c r="L862" s="9" t="s">
        <v>298</v>
      </c>
      <c r="M862" s="160">
        <v>1022366372</v>
      </c>
      <c r="N862" s="8" t="s">
        <v>165</v>
      </c>
      <c r="O862" s="10">
        <v>44503</v>
      </c>
      <c r="P862" s="33" t="s">
        <v>322</v>
      </c>
      <c r="Q862" s="10">
        <v>44504</v>
      </c>
      <c r="R862" s="10">
        <v>44564</v>
      </c>
      <c r="S862" s="11" t="s">
        <v>46</v>
      </c>
      <c r="T862" s="11" t="s">
        <v>46</v>
      </c>
      <c r="U862" s="78" t="s">
        <v>46</v>
      </c>
      <c r="V862" s="7" t="s">
        <v>46</v>
      </c>
      <c r="W862" s="33"/>
      <c r="X862" s="7" t="s">
        <v>46</v>
      </c>
      <c r="Y862" s="7" t="s">
        <v>46</v>
      </c>
      <c r="Z862" s="11">
        <v>44564</v>
      </c>
      <c r="AA862" s="16">
        <v>10000000</v>
      </c>
      <c r="AB862" s="17">
        <v>0</v>
      </c>
      <c r="AC862" s="18">
        <f t="shared" si="13"/>
        <v>10000000</v>
      </c>
      <c r="AD862" s="31" t="s">
        <v>48</v>
      </c>
      <c r="AE862" s="245" t="s">
        <v>98</v>
      </c>
      <c r="AF862" s="8" t="s">
        <v>3698</v>
      </c>
      <c r="AG862" s="12" t="s">
        <v>3699</v>
      </c>
      <c r="AH862" s="12" t="s">
        <v>300</v>
      </c>
      <c r="AI862" s="30">
        <v>20215420010543</v>
      </c>
    </row>
    <row r="863" spans="1:35" ht="15.75" x14ac:dyDescent="0.3">
      <c r="A863" s="7">
        <v>2022</v>
      </c>
      <c r="B863" s="7">
        <v>431</v>
      </c>
      <c r="C863" s="101" t="s">
        <v>35</v>
      </c>
      <c r="D863" s="15" t="s">
        <v>91</v>
      </c>
      <c r="E863" s="9" t="s">
        <v>66</v>
      </c>
      <c r="F863" s="8" t="s">
        <v>38</v>
      </c>
      <c r="G863" s="7" t="s">
        <v>39</v>
      </c>
      <c r="H863" s="8" t="s">
        <v>54</v>
      </c>
      <c r="I863" s="9" t="s">
        <v>241</v>
      </c>
      <c r="J863" s="9" t="s">
        <v>3700</v>
      </c>
      <c r="K863" s="9" t="s">
        <v>3701</v>
      </c>
      <c r="L863" s="9" t="s">
        <v>269</v>
      </c>
      <c r="M863" s="7">
        <v>1010165244</v>
      </c>
      <c r="N863" s="8" t="s">
        <v>171</v>
      </c>
      <c r="O863" s="10">
        <v>44783</v>
      </c>
      <c r="P863" s="101">
        <v>4</v>
      </c>
      <c r="Q863" s="10">
        <v>44783</v>
      </c>
      <c r="R863" s="10">
        <v>44904</v>
      </c>
      <c r="S863" s="11" t="s">
        <v>46</v>
      </c>
      <c r="T863" s="11"/>
      <c r="U863" s="78"/>
      <c r="V863" s="7" t="s">
        <v>3639</v>
      </c>
      <c r="W863" s="101" t="s">
        <v>3640</v>
      </c>
      <c r="X863" s="7"/>
      <c r="Y863" s="7"/>
      <c r="Z863" s="11">
        <v>44956</v>
      </c>
      <c r="AA863" s="16">
        <v>26800000</v>
      </c>
      <c r="AB863" s="17">
        <v>11390000</v>
      </c>
      <c r="AC863" s="18">
        <f t="shared" si="13"/>
        <v>38190000</v>
      </c>
      <c r="AD863" s="31" t="s">
        <v>48</v>
      </c>
      <c r="AE863" s="168" t="s">
        <v>98</v>
      </c>
      <c r="AF863" s="8" t="s">
        <v>3702</v>
      </c>
      <c r="AG863" s="12" t="s">
        <v>175</v>
      </c>
      <c r="AH863" s="12" t="s">
        <v>498</v>
      </c>
      <c r="AI863" s="30" t="s">
        <v>3703</v>
      </c>
    </row>
    <row r="864" spans="1:35" ht="15.75" x14ac:dyDescent="0.3">
      <c r="A864" s="7">
        <v>2021</v>
      </c>
      <c r="B864" s="7">
        <v>432</v>
      </c>
      <c r="C864" s="101" t="s">
        <v>35</v>
      </c>
      <c r="D864" s="15" t="s">
        <v>36</v>
      </c>
      <c r="E864" s="9" t="s">
        <v>37</v>
      </c>
      <c r="F864" s="8" t="s">
        <v>38</v>
      </c>
      <c r="G864" s="7" t="s">
        <v>39</v>
      </c>
      <c r="H864" s="8" t="s">
        <v>40</v>
      </c>
      <c r="I864" s="9" t="s">
        <v>3704</v>
      </c>
      <c r="J864" s="9" t="s">
        <v>3705</v>
      </c>
      <c r="K864" s="9" t="s">
        <v>3705</v>
      </c>
      <c r="L864" s="9" t="s">
        <v>3706</v>
      </c>
      <c r="M864" s="160">
        <v>1013658345</v>
      </c>
      <c r="N864" s="8" t="s">
        <v>59</v>
      </c>
      <c r="O864" s="10">
        <v>44523</v>
      </c>
      <c r="P864" s="33" t="s">
        <v>322</v>
      </c>
      <c r="Q864" s="10">
        <v>44530</v>
      </c>
      <c r="R864" s="10">
        <v>44570</v>
      </c>
      <c r="S864" s="11" t="s">
        <v>46</v>
      </c>
      <c r="T864" s="11" t="s">
        <v>46</v>
      </c>
      <c r="U864" s="78" t="s">
        <v>46</v>
      </c>
      <c r="V864" s="7" t="s">
        <v>46</v>
      </c>
      <c r="W864" s="33"/>
      <c r="X864" s="7" t="s">
        <v>46</v>
      </c>
      <c r="Y864" s="7" t="s">
        <v>46</v>
      </c>
      <c r="Z864" s="11">
        <v>44570</v>
      </c>
      <c r="AA864" s="16">
        <v>3333333</v>
      </c>
      <c r="AB864" s="17">
        <v>0</v>
      </c>
      <c r="AC864" s="18">
        <f t="shared" si="13"/>
        <v>3333333</v>
      </c>
      <c r="AD864" s="31" t="s">
        <v>48</v>
      </c>
      <c r="AE864" s="245" t="s">
        <v>98</v>
      </c>
      <c r="AF864" s="8" t="s">
        <v>3707</v>
      </c>
      <c r="AG864" s="12" t="s">
        <v>50</v>
      </c>
      <c r="AH864" s="12" t="s">
        <v>3629</v>
      </c>
      <c r="AI864" s="30">
        <v>20215420011343</v>
      </c>
    </row>
    <row r="865" spans="1:35" ht="15.75" x14ac:dyDescent="0.3">
      <c r="A865" s="7">
        <v>2022</v>
      </c>
      <c r="B865" s="7">
        <v>432</v>
      </c>
      <c r="C865" s="101" t="s">
        <v>35</v>
      </c>
      <c r="D865" s="15" t="s">
        <v>1266</v>
      </c>
      <c r="E865" s="9" t="s">
        <v>1267</v>
      </c>
      <c r="F865" s="8" t="s">
        <v>38</v>
      </c>
      <c r="G865" s="7" t="s">
        <v>39</v>
      </c>
      <c r="H865" s="8" t="s">
        <v>54</v>
      </c>
      <c r="I865" s="9" t="s">
        <v>3708</v>
      </c>
      <c r="J865" s="9" t="s">
        <v>3709</v>
      </c>
      <c r="K865" s="9" t="s">
        <v>3710</v>
      </c>
      <c r="L865" s="9" t="s">
        <v>1526</v>
      </c>
      <c r="M865" s="7">
        <v>51988791</v>
      </c>
      <c r="N865" s="8" t="s">
        <v>269</v>
      </c>
      <c r="O865" s="10">
        <v>44784</v>
      </c>
      <c r="P865" s="101">
        <v>4</v>
      </c>
      <c r="Q865" s="10">
        <v>44784</v>
      </c>
      <c r="R865" s="10">
        <v>44905</v>
      </c>
      <c r="S865" s="11" t="s">
        <v>46</v>
      </c>
      <c r="T865" s="11"/>
      <c r="U865" s="78"/>
      <c r="V865" s="7"/>
      <c r="W865" s="101">
        <v>4</v>
      </c>
      <c r="X865" s="7"/>
      <c r="Y865" s="7"/>
      <c r="Z865" s="11">
        <v>44905</v>
      </c>
      <c r="AA865" s="16">
        <v>15600000</v>
      </c>
      <c r="AB865" s="17"/>
      <c r="AC865" s="18">
        <f t="shared" si="13"/>
        <v>15600000</v>
      </c>
      <c r="AD865" s="31" t="s">
        <v>48</v>
      </c>
      <c r="AE865" s="168" t="s">
        <v>98</v>
      </c>
      <c r="AF865" s="8" t="s">
        <v>3711</v>
      </c>
      <c r="AG865" s="12" t="s">
        <v>811</v>
      </c>
      <c r="AH865" s="12" t="s">
        <v>808</v>
      </c>
      <c r="AI865" s="30" t="s">
        <v>3712</v>
      </c>
    </row>
    <row r="866" spans="1:35" ht="15.75" x14ac:dyDescent="0.3">
      <c r="A866" s="7">
        <v>2021</v>
      </c>
      <c r="B866" s="7">
        <v>433</v>
      </c>
      <c r="C866" s="101" t="s">
        <v>35</v>
      </c>
      <c r="D866" s="15" t="s">
        <v>65</v>
      </c>
      <c r="E866" s="9" t="s">
        <v>66</v>
      </c>
      <c r="F866" s="8" t="s">
        <v>38</v>
      </c>
      <c r="G866" s="7" t="s">
        <v>39</v>
      </c>
      <c r="H866" s="8" t="s">
        <v>40</v>
      </c>
      <c r="I866" s="9" t="s">
        <v>1379</v>
      </c>
      <c r="J866" s="9" t="s">
        <v>3713</v>
      </c>
      <c r="K866" s="9" t="s">
        <v>3713</v>
      </c>
      <c r="L866" s="9" t="s">
        <v>1098</v>
      </c>
      <c r="M866" s="160">
        <v>79812331</v>
      </c>
      <c r="N866" s="8" t="s">
        <v>165</v>
      </c>
      <c r="O866" s="10">
        <v>44512</v>
      </c>
      <c r="P866" s="33" t="s">
        <v>3681</v>
      </c>
      <c r="Q866" s="10">
        <v>44526</v>
      </c>
      <c r="R866" s="10">
        <v>44571</v>
      </c>
      <c r="S866" s="11" t="s">
        <v>46</v>
      </c>
      <c r="T866" s="11" t="s">
        <v>46</v>
      </c>
      <c r="U866" s="78" t="s">
        <v>46</v>
      </c>
      <c r="V866" s="7" t="s">
        <v>46</v>
      </c>
      <c r="W866" s="33"/>
      <c r="X866" s="7" t="s">
        <v>46</v>
      </c>
      <c r="Y866" s="7" t="s">
        <v>46</v>
      </c>
      <c r="Z866" s="11">
        <v>44571</v>
      </c>
      <c r="AA866" s="16">
        <v>8250000</v>
      </c>
      <c r="AB866" s="17">
        <v>0</v>
      </c>
      <c r="AC866" s="18">
        <f t="shared" si="13"/>
        <v>8250000</v>
      </c>
      <c r="AD866" s="31" t="s">
        <v>48</v>
      </c>
      <c r="AE866" s="245" t="s">
        <v>98</v>
      </c>
      <c r="AF866" s="8" t="s">
        <v>3714</v>
      </c>
      <c r="AG866" s="12" t="s">
        <v>100</v>
      </c>
      <c r="AH866" s="12" t="s">
        <v>2841</v>
      </c>
      <c r="AI866" s="30">
        <v>20215420010503</v>
      </c>
    </row>
    <row r="867" spans="1:35" ht="15.75" x14ac:dyDescent="0.3">
      <c r="A867" s="7">
        <v>2022</v>
      </c>
      <c r="B867" s="7">
        <v>433</v>
      </c>
      <c r="C867" s="101" t="s">
        <v>35</v>
      </c>
      <c r="D867" s="15" t="s">
        <v>52</v>
      </c>
      <c r="E867" s="9" t="s">
        <v>53</v>
      </c>
      <c r="F867" s="8" t="s">
        <v>38</v>
      </c>
      <c r="G867" s="7" t="s">
        <v>39</v>
      </c>
      <c r="H867" s="8" t="s">
        <v>54</v>
      </c>
      <c r="I867" s="9" t="s">
        <v>3715</v>
      </c>
      <c r="J867" s="9" t="s">
        <v>3716</v>
      </c>
      <c r="K867" s="9" t="s">
        <v>3717</v>
      </c>
      <c r="L867" s="9" t="s">
        <v>3718</v>
      </c>
      <c r="M867" s="7">
        <v>1023946292</v>
      </c>
      <c r="N867" s="8" t="s">
        <v>59</v>
      </c>
      <c r="O867" s="10">
        <v>44783</v>
      </c>
      <c r="P867" s="101">
        <v>4</v>
      </c>
      <c r="Q867" s="10">
        <v>44795</v>
      </c>
      <c r="R867" s="10">
        <v>44916</v>
      </c>
      <c r="S867" s="11" t="s">
        <v>46</v>
      </c>
      <c r="T867" s="11" t="s">
        <v>46</v>
      </c>
      <c r="U867" s="78" t="s">
        <v>46</v>
      </c>
      <c r="V867" s="7" t="s">
        <v>46</v>
      </c>
      <c r="W867" s="101">
        <v>4</v>
      </c>
      <c r="X867" s="7" t="s">
        <v>46</v>
      </c>
      <c r="Y867" s="7" t="s">
        <v>46</v>
      </c>
      <c r="Z867" s="11">
        <v>44916</v>
      </c>
      <c r="AA867" s="16">
        <v>9600000</v>
      </c>
      <c r="AB867" s="17"/>
      <c r="AC867" s="18">
        <f t="shared" si="13"/>
        <v>9600000</v>
      </c>
      <c r="AD867" s="31" t="s">
        <v>48</v>
      </c>
      <c r="AE867" s="168" t="s">
        <v>48</v>
      </c>
      <c r="AF867" s="8" t="s">
        <v>3719</v>
      </c>
      <c r="AG867" s="12" t="s">
        <v>62</v>
      </c>
      <c r="AH867" s="12" t="s">
        <v>63</v>
      </c>
      <c r="AI867" s="30" t="s">
        <v>3291</v>
      </c>
    </row>
    <row r="868" spans="1:35" ht="15.75" x14ac:dyDescent="0.3">
      <c r="A868" s="7">
        <v>2021</v>
      </c>
      <c r="B868" s="7">
        <v>434</v>
      </c>
      <c r="C868" s="101" t="s">
        <v>35</v>
      </c>
      <c r="D868" s="15" t="s">
        <v>65</v>
      </c>
      <c r="E868" s="9" t="s">
        <v>66</v>
      </c>
      <c r="F868" s="8" t="s">
        <v>38</v>
      </c>
      <c r="G868" s="7" t="s">
        <v>39</v>
      </c>
      <c r="H868" s="8" t="s">
        <v>40</v>
      </c>
      <c r="I868" s="9" t="s">
        <v>3720</v>
      </c>
      <c r="J868" s="9" t="s">
        <v>3721</v>
      </c>
      <c r="K868" s="9" t="s">
        <v>3721</v>
      </c>
      <c r="L868" s="9" t="s">
        <v>1371</v>
      </c>
      <c r="M868" s="160">
        <v>79639019</v>
      </c>
      <c r="N868" s="8" t="s">
        <v>165</v>
      </c>
      <c r="O868" s="10">
        <v>44505</v>
      </c>
      <c r="P868" s="33" t="s">
        <v>3722</v>
      </c>
      <c r="Q868" s="10">
        <v>44504</v>
      </c>
      <c r="R868" s="10">
        <v>44564</v>
      </c>
      <c r="S868" s="11" t="s">
        <v>46</v>
      </c>
      <c r="T868" s="11" t="s">
        <v>46</v>
      </c>
      <c r="U868" s="78" t="s">
        <v>46</v>
      </c>
      <c r="V868" s="7" t="s">
        <v>46</v>
      </c>
      <c r="W868" s="33"/>
      <c r="X868" s="7" t="s">
        <v>46</v>
      </c>
      <c r="Y868" s="7" t="s">
        <v>46</v>
      </c>
      <c r="Z868" s="11">
        <v>44564</v>
      </c>
      <c r="AA868" s="16">
        <v>11160000</v>
      </c>
      <c r="AB868" s="17">
        <v>0</v>
      </c>
      <c r="AC868" s="18">
        <f t="shared" si="13"/>
        <v>11160000</v>
      </c>
      <c r="AD868" s="31" t="s">
        <v>48</v>
      </c>
      <c r="AE868" s="245" t="s">
        <v>98</v>
      </c>
      <c r="AF868" s="8" t="s">
        <v>3723</v>
      </c>
      <c r="AG868" s="12" t="s">
        <v>459</v>
      </c>
      <c r="AH868" s="12" t="s">
        <v>1096</v>
      </c>
      <c r="AI868" s="30">
        <v>20215420010473</v>
      </c>
    </row>
    <row r="869" spans="1:35" ht="15.75" x14ac:dyDescent="0.3">
      <c r="A869" s="7">
        <v>2022</v>
      </c>
      <c r="B869" s="7">
        <v>434</v>
      </c>
      <c r="C869" s="101" t="s">
        <v>35</v>
      </c>
      <c r="D869" s="15" t="s">
        <v>1897</v>
      </c>
      <c r="E869" s="9" t="s">
        <v>1898</v>
      </c>
      <c r="F869" s="8" t="s">
        <v>38</v>
      </c>
      <c r="G869" s="7" t="s">
        <v>39</v>
      </c>
      <c r="H869" s="8" t="s">
        <v>54</v>
      </c>
      <c r="I869" s="9" t="s">
        <v>3724</v>
      </c>
      <c r="J869" s="9" t="s">
        <v>3725</v>
      </c>
      <c r="K869" s="9" t="s">
        <v>3726</v>
      </c>
      <c r="L869" s="9" t="s">
        <v>1902</v>
      </c>
      <c r="M869" s="7">
        <v>80060049</v>
      </c>
      <c r="N869" s="8" t="s">
        <v>59</v>
      </c>
      <c r="O869" s="10">
        <v>44783</v>
      </c>
      <c r="P869" s="101">
        <v>4</v>
      </c>
      <c r="Q869" s="10">
        <v>44792</v>
      </c>
      <c r="R869" s="10">
        <v>44913</v>
      </c>
      <c r="S869" s="11" t="s">
        <v>46</v>
      </c>
      <c r="T869" s="11"/>
      <c r="U869" s="78"/>
      <c r="V869" s="7" t="s">
        <v>46</v>
      </c>
      <c r="W869" s="101">
        <v>4</v>
      </c>
      <c r="X869" s="7"/>
      <c r="Y869" s="7"/>
      <c r="Z869" s="11">
        <v>44913</v>
      </c>
      <c r="AA869" s="16">
        <v>20000000</v>
      </c>
      <c r="AB869" s="17">
        <v>0</v>
      </c>
      <c r="AC869" s="18">
        <f t="shared" si="13"/>
        <v>20000000</v>
      </c>
      <c r="AD869" s="31" t="s">
        <v>48</v>
      </c>
      <c r="AE869" s="168" t="s">
        <v>98</v>
      </c>
      <c r="AF869" s="8" t="s">
        <v>3727</v>
      </c>
      <c r="AG869" s="12" t="s">
        <v>881</v>
      </c>
      <c r="AH869" s="12" t="s">
        <v>879</v>
      </c>
      <c r="AI869" s="30" t="s">
        <v>3728</v>
      </c>
    </row>
    <row r="870" spans="1:35" ht="15.75" x14ac:dyDescent="0.3">
      <c r="A870" s="7">
        <v>2021</v>
      </c>
      <c r="B870" s="7">
        <v>435</v>
      </c>
      <c r="C870" s="101" t="s">
        <v>35</v>
      </c>
      <c r="D870" s="15" t="s">
        <v>65</v>
      </c>
      <c r="E870" s="9" t="s">
        <v>66</v>
      </c>
      <c r="F870" s="8" t="s">
        <v>38</v>
      </c>
      <c r="G870" s="7" t="s">
        <v>39</v>
      </c>
      <c r="H870" s="8" t="s">
        <v>40</v>
      </c>
      <c r="I870" s="9" t="s">
        <v>3729</v>
      </c>
      <c r="J870" s="9" t="s">
        <v>3730</v>
      </c>
      <c r="K870" s="9" t="s">
        <v>3730</v>
      </c>
      <c r="L870" s="9" t="s">
        <v>568</v>
      </c>
      <c r="M870" s="160">
        <v>1023885354</v>
      </c>
      <c r="N870" s="8" t="s">
        <v>138</v>
      </c>
      <c r="O870" s="10">
        <v>44504</v>
      </c>
      <c r="P870" s="33" t="s">
        <v>3731</v>
      </c>
      <c r="Q870" s="10">
        <v>44504</v>
      </c>
      <c r="R870" s="10">
        <v>44575</v>
      </c>
      <c r="S870" s="11" t="s">
        <v>46</v>
      </c>
      <c r="T870" s="11" t="s">
        <v>46</v>
      </c>
      <c r="U870" s="78" t="s">
        <v>46</v>
      </c>
      <c r="V870" s="7" t="s">
        <v>139</v>
      </c>
      <c r="W870" s="33"/>
      <c r="X870" s="7" t="s">
        <v>46</v>
      </c>
      <c r="Y870" s="7" t="s">
        <v>46</v>
      </c>
      <c r="Z870" s="11">
        <v>44575</v>
      </c>
      <c r="AA870" s="16">
        <v>6533333</v>
      </c>
      <c r="AB870" s="17">
        <v>1633333</v>
      </c>
      <c r="AC870" s="18">
        <f t="shared" si="13"/>
        <v>8166666</v>
      </c>
      <c r="AD870" s="31" t="s">
        <v>48</v>
      </c>
      <c r="AE870" s="245" t="s">
        <v>98</v>
      </c>
      <c r="AF870" s="8" t="s">
        <v>3732</v>
      </c>
      <c r="AG870" s="12" t="s">
        <v>100</v>
      </c>
      <c r="AH870" s="12"/>
      <c r="AI870" s="30"/>
    </row>
    <row r="871" spans="1:35" ht="15.75" x14ac:dyDescent="0.3">
      <c r="A871" s="7">
        <v>2022</v>
      </c>
      <c r="B871" s="7">
        <v>435</v>
      </c>
      <c r="C871" s="101" t="s">
        <v>35</v>
      </c>
      <c r="D871" s="15" t="s">
        <v>91</v>
      </c>
      <c r="E871" s="9" t="s">
        <v>66</v>
      </c>
      <c r="F871" s="8" t="s">
        <v>38</v>
      </c>
      <c r="G871" s="7" t="s">
        <v>39</v>
      </c>
      <c r="H871" s="8" t="s">
        <v>54</v>
      </c>
      <c r="I871" s="9" t="s">
        <v>3733</v>
      </c>
      <c r="J871" s="9" t="s">
        <v>3734</v>
      </c>
      <c r="K871" s="9" t="s">
        <v>3735</v>
      </c>
      <c r="L871" s="9" t="s">
        <v>3736</v>
      </c>
      <c r="M871" s="7">
        <v>1088236804</v>
      </c>
      <c r="N871" s="8" t="s">
        <v>171</v>
      </c>
      <c r="O871" s="10">
        <v>44782</v>
      </c>
      <c r="P871" s="101">
        <v>4</v>
      </c>
      <c r="Q871" s="10">
        <v>44784</v>
      </c>
      <c r="R871" s="10">
        <v>44905</v>
      </c>
      <c r="S871" s="11" t="s">
        <v>46</v>
      </c>
      <c r="T871" s="11"/>
      <c r="U871" s="78"/>
      <c r="V871" s="7"/>
      <c r="W871" s="101">
        <v>4</v>
      </c>
      <c r="X871" s="7"/>
      <c r="Y871" s="7"/>
      <c r="Z871" s="11">
        <v>44905</v>
      </c>
      <c r="AA871" s="16">
        <v>20000000</v>
      </c>
      <c r="AB871" s="17"/>
      <c r="AC871" s="18">
        <f t="shared" si="13"/>
        <v>20000000</v>
      </c>
      <c r="AD871" s="31" t="s">
        <v>48</v>
      </c>
      <c r="AE871" s="168" t="s">
        <v>98</v>
      </c>
      <c r="AF871" s="8" t="s">
        <v>3737</v>
      </c>
      <c r="AG871" s="12" t="s">
        <v>459</v>
      </c>
      <c r="AH871" s="12" t="s">
        <v>161</v>
      </c>
      <c r="AI871" s="30" t="s">
        <v>3604</v>
      </c>
    </row>
    <row r="872" spans="1:35" ht="15.75" x14ac:dyDescent="0.3">
      <c r="A872" s="7">
        <v>2021</v>
      </c>
      <c r="B872" s="7">
        <v>436</v>
      </c>
      <c r="C872" s="101" t="s">
        <v>35</v>
      </c>
      <c r="D872" s="15" t="s">
        <v>3738</v>
      </c>
      <c r="E872" s="9" t="s">
        <v>1915</v>
      </c>
      <c r="F872" s="8" t="s">
        <v>38</v>
      </c>
      <c r="G872" s="7" t="s">
        <v>39</v>
      </c>
      <c r="H872" s="8" t="s">
        <v>40</v>
      </c>
      <c r="I872" s="9" t="s">
        <v>3739</v>
      </c>
      <c r="J872" s="9" t="s">
        <v>3740</v>
      </c>
      <c r="K872" s="9" t="s">
        <v>3740</v>
      </c>
      <c r="L872" s="9" t="s">
        <v>300</v>
      </c>
      <c r="M872" s="160">
        <v>40332738</v>
      </c>
      <c r="N872" s="8" t="s">
        <v>138</v>
      </c>
      <c r="O872" s="10">
        <v>44504</v>
      </c>
      <c r="P872" s="33" t="s">
        <v>3731</v>
      </c>
      <c r="Q872" s="10">
        <v>44503</v>
      </c>
      <c r="R872" s="10">
        <v>44561</v>
      </c>
      <c r="S872" s="11" t="s">
        <v>46</v>
      </c>
      <c r="T872" s="11" t="s">
        <v>46</v>
      </c>
      <c r="U872" s="78" t="s">
        <v>46</v>
      </c>
      <c r="V872" s="7" t="s">
        <v>46</v>
      </c>
      <c r="W872" s="33"/>
      <c r="X872" s="7" t="s">
        <v>46</v>
      </c>
      <c r="Y872" s="7" t="s">
        <v>46</v>
      </c>
      <c r="Z872" s="11">
        <v>44561</v>
      </c>
      <c r="AA872" s="16">
        <v>9333333</v>
      </c>
      <c r="AB872" s="17">
        <v>0</v>
      </c>
      <c r="AC872" s="18">
        <f t="shared" si="13"/>
        <v>9333333</v>
      </c>
      <c r="AD872" s="31" t="s">
        <v>48</v>
      </c>
      <c r="AE872" s="245" t="s">
        <v>98</v>
      </c>
      <c r="AF872" s="8" t="s">
        <v>3741</v>
      </c>
      <c r="AG872" s="12" t="s">
        <v>1920</v>
      </c>
      <c r="AH872" s="12" t="s">
        <v>63</v>
      </c>
      <c r="AI872" s="30">
        <v>20215420010453</v>
      </c>
    </row>
    <row r="873" spans="1:35" ht="15.75" x14ac:dyDescent="0.3">
      <c r="A873" s="7">
        <v>2022</v>
      </c>
      <c r="B873" s="7">
        <v>436</v>
      </c>
      <c r="C873" s="101" t="s">
        <v>35</v>
      </c>
      <c r="D873" s="15" t="s">
        <v>1266</v>
      </c>
      <c r="E873" s="9" t="s">
        <v>1267</v>
      </c>
      <c r="F873" s="8" t="s">
        <v>38</v>
      </c>
      <c r="G873" s="7" t="s">
        <v>39</v>
      </c>
      <c r="H873" s="8" t="s">
        <v>54</v>
      </c>
      <c r="I873" s="9" t="s">
        <v>3742</v>
      </c>
      <c r="J873" s="9" t="s">
        <v>3743</v>
      </c>
      <c r="K873" s="9" t="s">
        <v>3744</v>
      </c>
      <c r="L873" s="9" t="s">
        <v>1500</v>
      </c>
      <c r="M873" s="7">
        <v>1023891262</v>
      </c>
      <c r="N873" s="8" t="s">
        <v>171</v>
      </c>
      <c r="O873" s="10">
        <v>44783</v>
      </c>
      <c r="P873" s="101">
        <v>4</v>
      </c>
      <c r="Q873" s="10">
        <v>44792</v>
      </c>
      <c r="R873" s="10">
        <v>44913</v>
      </c>
      <c r="S873" s="11" t="s">
        <v>46</v>
      </c>
      <c r="T873" s="11"/>
      <c r="U873" s="78"/>
      <c r="V873" s="7" t="s">
        <v>46</v>
      </c>
      <c r="W873" s="101">
        <v>4</v>
      </c>
      <c r="X873" s="7"/>
      <c r="Y873" s="7"/>
      <c r="Z873" s="11">
        <v>44913</v>
      </c>
      <c r="AA873" s="16">
        <v>10000000</v>
      </c>
      <c r="AB873" s="17">
        <v>0</v>
      </c>
      <c r="AC873" s="18">
        <f t="shared" si="13"/>
        <v>10000000</v>
      </c>
      <c r="AD873" s="31" t="s">
        <v>48</v>
      </c>
      <c r="AE873" s="168" t="s">
        <v>98</v>
      </c>
      <c r="AF873" s="8" t="s">
        <v>3745</v>
      </c>
      <c r="AG873" s="12" t="s">
        <v>811</v>
      </c>
      <c r="AH873" s="12" t="s">
        <v>808</v>
      </c>
      <c r="AI873" s="30" t="s">
        <v>3712</v>
      </c>
    </row>
    <row r="874" spans="1:35" ht="15.75" x14ac:dyDescent="0.3">
      <c r="A874" s="7">
        <v>2021</v>
      </c>
      <c r="B874" s="7">
        <v>437</v>
      </c>
      <c r="C874" s="101" t="s">
        <v>35</v>
      </c>
      <c r="D874" s="15" t="s">
        <v>3746</v>
      </c>
      <c r="E874" s="9" t="s">
        <v>66</v>
      </c>
      <c r="F874" s="8" t="s">
        <v>38</v>
      </c>
      <c r="G874" s="7" t="s">
        <v>39</v>
      </c>
      <c r="H874" s="8" t="s">
        <v>40</v>
      </c>
      <c r="I874" s="9" t="s">
        <v>3747</v>
      </c>
      <c r="J874" s="9" t="s">
        <v>3748</v>
      </c>
      <c r="K874" s="9" t="s">
        <v>3749</v>
      </c>
      <c r="L874" s="9" t="s">
        <v>3750</v>
      </c>
      <c r="M874" s="160">
        <v>52160756</v>
      </c>
      <c r="N874" s="8" t="s">
        <v>250</v>
      </c>
      <c r="O874" s="10">
        <v>44508</v>
      </c>
      <c r="P874" s="33" t="s">
        <v>3751</v>
      </c>
      <c r="Q874" s="10">
        <v>44526</v>
      </c>
      <c r="R874" s="10">
        <v>44578</v>
      </c>
      <c r="S874" s="11" t="s">
        <v>46</v>
      </c>
      <c r="T874" s="11" t="s">
        <v>46</v>
      </c>
      <c r="U874" s="78" t="s">
        <v>46</v>
      </c>
      <c r="V874" s="7" t="s">
        <v>46</v>
      </c>
      <c r="W874" s="33"/>
      <c r="X874" s="7" t="s">
        <v>46</v>
      </c>
      <c r="Y874" s="7" t="s">
        <v>46</v>
      </c>
      <c r="Z874" s="11">
        <v>44578</v>
      </c>
      <c r="AA874" s="16">
        <v>4160000</v>
      </c>
      <c r="AB874" s="17">
        <v>0</v>
      </c>
      <c r="AC874" s="18">
        <f t="shared" si="13"/>
        <v>4160000</v>
      </c>
      <c r="AD874" s="31" t="s">
        <v>48</v>
      </c>
      <c r="AE874" s="245" t="s">
        <v>98</v>
      </c>
      <c r="AF874" s="8" t="s">
        <v>3752</v>
      </c>
      <c r="AG874" s="12" t="s">
        <v>803</v>
      </c>
      <c r="AH874" s="12" t="s">
        <v>875</v>
      </c>
      <c r="AI874" s="30">
        <v>20215420010563</v>
      </c>
    </row>
    <row r="875" spans="1:35" ht="15.75" x14ac:dyDescent="0.3">
      <c r="A875" s="7">
        <v>2022</v>
      </c>
      <c r="B875" s="7">
        <v>437</v>
      </c>
      <c r="C875" s="101" t="s">
        <v>35</v>
      </c>
      <c r="D875" s="15" t="s">
        <v>1897</v>
      </c>
      <c r="E875" s="9" t="s">
        <v>1898</v>
      </c>
      <c r="F875" s="8" t="s">
        <v>38</v>
      </c>
      <c r="G875" s="7" t="s">
        <v>39</v>
      </c>
      <c r="H875" s="8" t="s">
        <v>54</v>
      </c>
      <c r="I875" s="9" t="s">
        <v>3724</v>
      </c>
      <c r="J875" s="9" t="s">
        <v>3753</v>
      </c>
      <c r="K875" s="9" t="s">
        <v>3726</v>
      </c>
      <c r="L875" s="9" t="s">
        <v>1733</v>
      </c>
      <c r="M875" s="7">
        <v>1099204694</v>
      </c>
      <c r="N875" s="8" t="s">
        <v>59</v>
      </c>
      <c r="O875" s="10">
        <v>44783</v>
      </c>
      <c r="P875" s="101">
        <v>4</v>
      </c>
      <c r="Q875" s="10">
        <v>44785</v>
      </c>
      <c r="R875" s="10">
        <v>44906</v>
      </c>
      <c r="S875" s="11" t="s">
        <v>46</v>
      </c>
      <c r="T875" s="11"/>
      <c r="U875" s="78"/>
      <c r="V875" s="7" t="s">
        <v>3754</v>
      </c>
      <c r="W875" s="101" t="s">
        <v>3318</v>
      </c>
      <c r="X875" s="7"/>
      <c r="Y875" s="7"/>
      <c r="Z875" s="11">
        <v>44952</v>
      </c>
      <c r="AA875" s="16">
        <v>20000000</v>
      </c>
      <c r="AB875" s="17">
        <v>7500000</v>
      </c>
      <c r="AC875" s="18">
        <f t="shared" si="13"/>
        <v>27500000</v>
      </c>
      <c r="AD875" s="31" t="s">
        <v>48</v>
      </c>
      <c r="AE875" s="168" t="s">
        <v>98</v>
      </c>
      <c r="AF875" s="8" t="s">
        <v>3727</v>
      </c>
      <c r="AG875" s="12" t="s">
        <v>881</v>
      </c>
      <c r="AH875" s="12" t="s">
        <v>879</v>
      </c>
      <c r="AI875" s="30" t="s">
        <v>3728</v>
      </c>
    </row>
    <row r="876" spans="1:35" ht="15.75" x14ac:dyDescent="0.3">
      <c r="A876" s="7">
        <v>2021</v>
      </c>
      <c r="B876" s="7">
        <v>438</v>
      </c>
      <c r="C876" s="101" t="s">
        <v>35</v>
      </c>
      <c r="D876" s="15" t="s">
        <v>65</v>
      </c>
      <c r="E876" s="9" t="s">
        <v>66</v>
      </c>
      <c r="F876" s="8" t="s">
        <v>38</v>
      </c>
      <c r="G876" s="7" t="s">
        <v>39</v>
      </c>
      <c r="H876" s="8" t="s">
        <v>40</v>
      </c>
      <c r="I876" s="9" t="s">
        <v>3755</v>
      </c>
      <c r="J876" s="9" t="s">
        <v>3756</v>
      </c>
      <c r="K876" s="9" t="s">
        <v>3756</v>
      </c>
      <c r="L876" s="9" t="s">
        <v>3757</v>
      </c>
      <c r="M876" s="160">
        <v>79532673</v>
      </c>
      <c r="N876" s="8" t="s">
        <v>165</v>
      </c>
      <c r="O876" s="10">
        <v>44539</v>
      </c>
      <c r="P876" s="33" t="s">
        <v>480</v>
      </c>
      <c r="Q876" s="10">
        <v>44545</v>
      </c>
      <c r="R876" s="10">
        <v>44575</v>
      </c>
      <c r="S876" s="11" t="s">
        <v>46</v>
      </c>
      <c r="T876" s="11" t="s">
        <v>46</v>
      </c>
      <c r="U876" s="78" t="s">
        <v>46</v>
      </c>
      <c r="V876" s="7" t="s">
        <v>46</v>
      </c>
      <c r="W876" s="33"/>
      <c r="X876" s="7" t="s">
        <v>46</v>
      </c>
      <c r="Y876" s="7" t="s">
        <v>46</v>
      </c>
      <c r="Z876" s="11">
        <v>44575</v>
      </c>
      <c r="AA876" s="16">
        <v>6000000</v>
      </c>
      <c r="AB876" s="17">
        <v>0</v>
      </c>
      <c r="AC876" s="18">
        <f t="shared" si="13"/>
        <v>6000000</v>
      </c>
      <c r="AD876" s="31" t="s">
        <v>48</v>
      </c>
      <c r="AE876" s="245" t="s">
        <v>98</v>
      </c>
      <c r="AF876" s="8" t="s">
        <v>3752</v>
      </c>
      <c r="AG876" s="12" t="s">
        <v>277</v>
      </c>
      <c r="AH876" s="12"/>
      <c r="AI876" s="30"/>
    </row>
    <row r="877" spans="1:35" ht="15.75" x14ac:dyDescent="0.3">
      <c r="A877" s="7">
        <v>2022</v>
      </c>
      <c r="B877" s="7">
        <v>438</v>
      </c>
      <c r="C877" s="101" t="s">
        <v>35</v>
      </c>
      <c r="D877" s="15" t="s">
        <v>1266</v>
      </c>
      <c r="E877" s="9" t="s">
        <v>1267</v>
      </c>
      <c r="F877" s="8" t="s">
        <v>38</v>
      </c>
      <c r="G877" s="7" t="s">
        <v>39</v>
      </c>
      <c r="H877" s="8" t="s">
        <v>54</v>
      </c>
      <c r="I877" s="9" t="s">
        <v>3758</v>
      </c>
      <c r="J877" s="9" t="s">
        <v>3759</v>
      </c>
      <c r="K877" s="9" t="s">
        <v>3760</v>
      </c>
      <c r="L877" s="9" t="s">
        <v>2895</v>
      </c>
      <c r="M877" s="7">
        <v>1022943157</v>
      </c>
      <c r="N877" s="8" t="s">
        <v>59</v>
      </c>
      <c r="O877" s="10">
        <v>44783</v>
      </c>
      <c r="P877" s="101">
        <v>4</v>
      </c>
      <c r="Q877" s="10">
        <v>44785</v>
      </c>
      <c r="R877" s="10">
        <v>44906</v>
      </c>
      <c r="S877" s="11" t="s">
        <v>46</v>
      </c>
      <c r="T877" s="11"/>
      <c r="U877" s="78"/>
      <c r="V877" s="7"/>
      <c r="W877" s="101">
        <v>4</v>
      </c>
      <c r="X877" s="7"/>
      <c r="Y877" s="7"/>
      <c r="Z877" s="11">
        <v>44906</v>
      </c>
      <c r="AA877" s="16">
        <v>20000000</v>
      </c>
      <c r="AB877" s="17"/>
      <c r="AC877" s="18">
        <f t="shared" si="13"/>
        <v>20000000</v>
      </c>
      <c r="AD877" s="31" t="s">
        <v>48</v>
      </c>
      <c r="AE877" s="168" t="s">
        <v>98</v>
      </c>
      <c r="AF877" s="8" t="s">
        <v>3761</v>
      </c>
      <c r="AG877" s="12" t="s">
        <v>811</v>
      </c>
      <c r="AH877" s="12" t="s">
        <v>808</v>
      </c>
      <c r="AI877" s="30" t="s">
        <v>3712</v>
      </c>
    </row>
    <row r="878" spans="1:35" ht="15.75" x14ac:dyDescent="0.3">
      <c r="A878" s="7">
        <v>2021</v>
      </c>
      <c r="B878" s="7">
        <v>439</v>
      </c>
      <c r="C878" s="101" t="s">
        <v>35</v>
      </c>
      <c r="D878" s="15" t="s">
        <v>3762</v>
      </c>
      <c r="E878" s="9" t="s">
        <v>3763</v>
      </c>
      <c r="F878" s="8" t="s">
        <v>38</v>
      </c>
      <c r="G878" s="7" t="s">
        <v>39</v>
      </c>
      <c r="H878" s="8" t="s">
        <v>40</v>
      </c>
      <c r="I878" s="9" t="s">
        <v>3704</v>
      </c>
      <c r="J878" s="9" t="s">
        <v>3764</v>
      </c>
      <c r="K878" s="9" t="s">
        <v>3764</v>
      </c>
      <c r="L878" s="9" t="s">
        <v>1279</v>
      </c>
      <c r="M878" s="160">
        <v>79810863</v>
      </c>
      <c r="N878" s="8" t="s">
        <v>59</v>
      </c>
      <c r="O878" s="10">
        <v>44510</v>
      </c>
      <c r="P878" s="33" t="s">
        <v>3681</v>
      </c>
      <c r="Q878" s="10">
        <v>44509</v>
      </c>
      <c r="R878" s="10">
        <v>44561</v>
      </c>
      <c r="S878" s="11" t="s">
        <v>46</v>
      </c>
      <c r="T878" s="11" t="s">
        <v>46</v>
      </c>
      <c r="U878" s="78" t="s">
        <v>46</v>
      </c>
      <c r="V878" s="7" t="s">
        <v>46</v>
      </c>
      <c r="W878" s="33"/>
      <c r="X878" s="7" t="s">
        <v>46</v>
      </c>
      <c r="Y878" s="7" t="s">
        <v>46</v>
      </c>
      <c r="Z878" s="11">
        <v>44561</v>
      </c>
      <c r="AA878" s="16">
        <v>3750000</v>
      </c>
      <c r="AB878" s="17">
        <v>0</v>
      </c>
      <c r="AC878" s="18">
        <f t="shared" si="13"/>
        <v>3750000</v>
      </c>
      <c r="AD878" s="31" t="s">
        <v>48</v>
      </c>
      <c r="AE878" s="245" t="s">
        <v>98</v>
      </c>
      <c r="AF878" s="8" t="s">
        <v>3765</v>
      </c>
      <c r="AG878" s="12" t="s">
        <v>50</v>
      </c>
      <c r="AH878" s="12" t="s">
        <v>3629</v>
      </c>
      <c r="AI878" s="30">
        <v>20215420010463</v>
      </c>
    </row>
    <row r="879" spans="1:35" ht="15.75" x14ac:dyDescent="0.3">
      <c r="A879" s="7">
        <v>2022</v>
      </c>
      <c r="B879" s="7">
        <v>439</v>
      </c>
      <c r="C879" s="101" t="s">
        <v>35</v>
      </c>
      <c r="D879" s="15" t="s">
        <v>91</v>
      </c>
      <c r="E879" s="9" t="s">
        <v>66</v>
      </c>
      <c r="F879" s="8" t="s">
        <v>38</v>
      </c>
      <c r="G879" s="7" t="s">
        <v>39</v>
      </c>
      <c r="H879" s="8" t="s">
        <v>54</v>
      </c>
      <c r="I879" s="9" t="s">
        <v>3766</v>
      </c>
      <c r="J879" s="9" t="s">
        <v>3767</v>
      </c>
      <c r="K879" s="9" t="s">
        <v>3514</v>
      </c>
      <c r="L879" s="9" t="s">
        <v>3768</v>
      </c>
      <c r="M879" s="7">
        <v>80921002</v>
      </c>
      <c r="N879" s="8" t="s">
        <v>59</v>
      </c>
      <c r="O879" s="10">
        <v>44783</v>
      </c>
      <c r="P879" s="101">
        <v>5</v>
      </c>
      <c r="Q879" s="10">
        <v>44792</v>
      </c>
      <c r="R879" s="10">
        <v>44926</v>
      </c>
      <c r="S879" s="11" t="s">
        <v>46</v>
      </c>
      <c r="T879" s="11"/>
      <c r="U879" s="78"/>
      <c r="V879" s="7" t="s">
        <v>3344</v>
      </c>
      <c r="W879" s="101">
        <v>5</v>
      </c>
      <c r="X879" s="7"/>
      <c r="Y879" s="7"/>
      <c r="Z879" s="11">
        <v>44944</v>
      </c>
      <c r="AA879" s="16">
        <v>12772000</v>
      </c>
      <c r="AB879" s="17"/>
      <c r="AC879" s="18">
        <f t="shared" si="13"/>
        <v>12772000</v>
      </c>
      <c r="AD879" s="31" t="s">
        <v>48</v>
      </c>
      <c r="AE879" s="168" t="s">
        <v>98</v>
      </c>
      <c r="AF879" s="8" t="s">
        <v>3517</v>
      </c>
      <c r="AG879" s="12" t="s">
        <v>3518</v>
      </c>
      <c r="AH879" s="12" t="s">
        <v>937</v>
      </c>
      <c r="AI879" s="30" t="s">
        <v>3519</v>
      </c>
    </row>
    <row r="880" spans="1:35" ht="15.75" x14ac:dyDescent="0.3">
      <c r="A880" s="7">
        <v>2021</v>
      </c>
      <c r="B880" s="7">
        <v>440</v>
      </c>
      <c r="C880" s="101" t="s">
        <v>795</v>
      </c>
      <c r="D880" s="15" t="s">
        <v>2238</v>
      </c>
      <c r="E880" s="9" t="s">
        <v>1267</v>
      </c>
      <c r="F880" s="8" t="s">
        <v>795</v>
      </c>
      <c r="G880" s="7" t="s">
        <v>39</v>
      </c>
      <c r="H880" s="8" t="s">
        <v>40</v>
      </c>
      <c r="I880" s="9" t="s">
        <v>3769</v>
      </c>
      <c r="J880" s="9" t="s">
        <v>3770</v>
      </c>
      <c r="K880" s="9" t="s">
        <v>3770</v>
      </c>
      <c r="L880" s="9" t="s">
        <v>3771</v>
      </c>
      <c r="M880" s="160">
        <v>1000781006</v>
      </c>
      <c r="N880" s="8" t="s">
        <v>59</v>
      </c>
      <c r="O880" s="10" t="s">
        <v>795</v>
      </c>
      <c r="P880" s="33" t="s">
        <v>3772</v>
      </c>
      <c r="Q880" s="10" t="s">
        <v>795</v>
      </c>
      <c r="R880" s="10" t="s">
        <v>795</v>
      </c>
      <c r="S880" s="11" t="s">
        <v>46</v>
      </c>
      <c r="T880" s="11" t="s">
        <v>46</v>
      </c>
      <c r="U880" s="78" t="s">
        <v>46</v>
      </c>
      <c r="V880" s="7" t="s">
        <v>46</v>
      </c>
      <c r="W880" s="33"/>
      <c r="X880" s="7" t="s">
        <v>46</v>
      </c>
      <c r="Y880" s="7" t="s">
        <v>46</v>
      </c>
      <c r="Z880" s="11" t="s">
        <v>795</v>
      </c>
      <c r="AA880" s="16">
        <v>0</v>
      </c>
      <c r="AB880" s="17">
        <v>0</v>
      </c>
      <c r="AC880" s="18">
        <f t="shared" si="13"/>
        <v>0</v>
      </c>
      <c r="AD880" s="31" t="s">
        <v>1396</v>
      </c>
      <c r="AE880" s="245" t="s">
        <v>3773</v>
      </c>
      <c r="AF880" s="8" t="s">
        <v>795</v>
      </c>
      <c r="AG880" s="12" t="s">
        <v>811</v>
      </c>
      <c r="AH880" s="12" t="s">
        <v>795</v>
      </c>
      <c r="AI880" s="30" t="s">
        <v>795</v>
      </c>
    </row>
    <row r="881" spans="1:35" ht="15.75" x14ac:dyDescent="0.3">
      <c r="A881" s="7">
        <v>2022</v>
      </c>
      <c r="B881" s="7">
        <v>440</v>
      </c>
      <c r="C881" s="101" t="s">
        <v>35</v>
      </c>
      <c r="D881" s="15" t="s">
        <v>52</v>
      </c>
      <c r="E881" s="9" t="s">
        <v>53</v>
      </c>
      <c r="F881" s="8" t="s">
        <v>38</v>
      </c>
      <c r="G881" s="7" t="s">
        <v>39</v>
      </c>
      <c r="H881" s="8" t="s">
        <v>54</v>
      </c>
      <c r="I881" s="9" t="s">
        <v>3774</v>
      </c>
      <c r="J881" s="9" t="s">
        <v>3775</v>
      </c>
      <c r="K881" s="9" t="s">
        <v>3776</v>
      </c>
      <c r="L881" s="9" t="s">
        <v>3142</v>
      </c>
      <c r="M881" s="7">
        <v>79985077</v>
      </c>
      <c r="N881" s="8" t="s">
        <v>269</v>
      </c>
      <c r="O881" s="10">
        <v>44795</v>
      </c>
      <c r="P881" s="101">
        <v>4</v>
      </c>
      <c r="Q881" s="10">
        <v>44797</v>
      </c>
      <c r="R881" s="10">
        <v>44918</v>
      </c>
      <c r="S881" s="11" t="s">
        <v>46</v>
      </c>
      <c r="T881" s="11"/>
      <c r="U881" s="78"/>
      <c r="V881" s="7" t="s">
        <v>46</v>
      </c>
      <c r="W881" s="101">
        <v>4</v>
      </c>
      <c r="X881" s="7" t="s">
        <v>46</v>
      </c>
      <c r="Y881" s="7" t="s">
        <v>46</v>
      </c>
      <c r="Z881" s="11">
        <v>44918</v>
      </c>
      <c r="AA881" s="16">
        <v>18056000</v>
      </c>
      <c r="AB881" s="17">
        <v>0</v>
      </c>
      <c r="AC881" s="18">
        <f t="shared" si="13"/>
        <v>18056000</v>
      </c>
      <c r="AD881" s="31" t="s">
        <v>48</v>
      </c>
      <c r="AE881" s="168" t="s">
        <v>98</v>
      </c>
      <c r="AF881" s="8" t="s">
        <v>3777</v>
      </c>
      <c r="AG881" s="12" t="s">
        <v>62</v>
      </c>
      <c r="AH881" s="12" t="s">
        <v>63</v>
      </c>
      <c r="AI881" s="30" t="s">
        <v>3291</v>
      </c>
    </row>
    <row r="882" spans="1:35" ht="15.75" x14ac:dyDescent="0.3">
      <c r="A882" s="7">
        <v>2021</v>
      </c>
      <c r="B882" s="7">
        <v>441</v>
      </c>
      <c r="C882" s="101" t="s">
        <v>35</v>
      </c>
      <c r="D882" s="15" t="s">
        <v>3778</v>
      </c>
      <c r="E882" s="9" t="s">
        <v>3763</v>
      </c>
      <c r="F882" s="8" t="s">
        <v>38</v>
      </c>
      <c r="G882" s="7" t="s">
        <v>39</v>
      </c>
      <c r="H882" s="8" t="s">
        <v>40</v>
      </c>
      <c r="I882" s="9" t="s">
        <v>3594</v>
      </c>
      <c r="J882" s="9" t="s">
        <v>3779</v>
      </c>
      <c r="K882" s="9" t="s">
        <v>3779</v>
      </c>
      <c r="L882" s="9" t="s">
        <v>1258</v>
      </c>
      <c r="M882" s="160">
        <v>79558626</v>
      </c>
      <c r="N882" s="8" t="s">
        <v>59</v>
      </c>
      <c r="O882" s="10">
        <v>44523</v>
      </c>
      <c r="P882" s="33" t="s">
        <v>3562</v>
      </c>
      <c r="Q882" s="10">
        <v>44531</v>
      </c>
      <c r="R882" s="10">
        <v>44571</v>
      </c>
      <c r="S882" s="11" t="s">
        <v>46</v>
      </c>
      <c r="T882" s="11" t="s">
        <v>46</v>
      </c>
      <c r="U882" s="78" t="s">
        <v>46</v>
      </c>
      <c r="V882" s="7" t="s">
        <v>46</v>
      </c>
      <c r="W882" s="33"/>
      <c r="X882" s="7" t="s">
        <v>46</v>
      </c>
      <c r="Y882" s="7" t="s">
        <v>46</v>
      </c>
      <c r="Z882" s="11">
        <v>44571</v>
      </c>
      <c r="AA882" s="16">
        <v>3333333</v>
      </c>
      <c r="AB882" s="17">
        <v>0</v>
      </c>
      <c r="AC882" s="18">
        <f t="shared" si="13"/>
        <v>3333333</v>
      </c>
      <c r="AD882" s="31" t="s">
        <v>48</v>
      </c>
      <c r="AE882" s="245" t="s">
        <v>98</v>
      </c>
      <c r="AF882" s="8" t="s">
        <v>3780</v>
      </c>
      <c r="AG882" s="12" t="s">
        <v>50</v>
      </c>
      <c r="AH882" s="12" t="s">
        <v>3629</v>
      </c>
      <c r="AI882" s="30">
        <v>20215420011343</v>
      </c>
    </row>
    <row r="883" spans="1:35" ht="15.75" x14ac:dyDescent="0.3">
      <c r="A883" s="7">
        <v>2022</v>
      </c>
      <c r="B883" s="7">
        <v>441</v>
      </c>
      <c r="C883" s="101" t="s">
        <v>1134</v>
      </c>
      <c r="D883" s="15" t="s">
        <v>91</v>
      </c>
      <c r="E883" s="9" t="s">
        <v>66</v>
      </c>
      <c r="F883" s="8" t="s">
        <v>1137</v>
      </c>
      <c r="G883" s="7" t="s">
        <v>1138</v>
      </c>
      <c r="H883" s="8" t="s">
        <v>54</v>
      </c>
      <c r="I883" s="9" t="s">
        <v>3781</v>
      </c>
      <c r="J883" s="9" t="s">
        <v>3782</v>
      </c>
      <c r="K883" s="9" t="s">
        <v>3783</v>
      </c>
      <c r="L883" s="9" t="s">
        <v>3784</v>
      </c>
      <c r="M883" s="7">
        <v>900062917</v>
      </c>
      <c r="N883" s="8" t="s">
        <v>3204</v>
      </c>
      <c r="O883" s="10">
        <v>44791</v>
      </c>
      <c r="P883" s="101">
        <v>6</v>
      </c>
      <c r="Q883" s="10">
        <v>44810</v>
      </c>
      <c r="R883" s="10">
        <v>44990</v>
      </c>
      <c r="S883" s="11" t="s">
        <v>46</v>
      </c>
      <c r="T883" s="11"/>
      <c r="U883" s="78"/>
      <c r="V883" s="7"/>
      <c r="W883" s="101">
        <v>6</v>
      </c>
      <c r="X883" s="7"/>
      <c r="Y883" s="7"/>
      <c r="Z883" s="11">
        <v>44990</v>
      </c>
      <c r="AA883" s="16">
        <v>94835600</v>
      </c>
      <c r="AB883" s="17"/>
      <c r="AC883" s="18">
        <f t="shared" si="13"/>
        <v>94835600</v>
      </c>
      <c r="AD883" s="31" t="s">
        <v>48</v>
      </c>
      <c r="AE883" s="168" t="s">
        <v>98</v>
      </c>
      <c r="AF883" s="8" t="s">
        <v>3785</v>
      </c>
      <c r="AG883" s="12" t="s">
        <v>579</v>
      </c>
      <c r="AH883" s="12" t="s">
        <v>3786</v>
      </c>
      <c r="AI883" s="30" t="s">
        <v>3787</v>
      </c>
    </row>
    <row r="884" spans="1:35" ht="15.75" x14ac:dyDescent="0.3">
      <c r="A884" s="7">
        <v>2021</v>
      </c>
      <c r="B884" s="7">
        <v>442</v>
      </c>
      <c r="C884" s="101" t="s">
        <v>35</v>
      </c>
      <c r="D884" s="15" t="s">
        <v>1584</v>
      </c>
      <c r="E884" s="9" t="s">
        <v>1585</v>
      </c>
      <c r="F884" s="8" t="s">
        <v>38</v>
      </c>
      <c r="G884" s="7" t="s">
        <v>39</v>
      </c>
      <c r="H884" s="8" t="s">
        <v>40</v>
      </c>
      <c r="I884" s="9" t="s">
        <v>3788</v>
      </c>
      <c r="J884" s="9" t="s">
        <v>3789</v>
      </c>
      <c r="K884" s="9" t="s">
        <v>3789</v>
      </c>
      <c r="L884" s="9" t="s">
        <v>1588</v>
      </c>
      <c r="M884" s="160">
        <v>1020766472</v>
      </c>
      <c r="N884" s="8" t="s">
        <v>165</v>
      </c>
      <c r="O884" s="10">
        <v>44517</v>
      </c>
      <c r="P884" s="33" t="s">
        <v>3790</v>
      </c>
      <c r="Q884" s="10">
        <v>44522</v>
      </c>
      <c r="R884" s="10">
        <v>44564</v>
      </c>
      <c r="S884" s="11" t="s">
        <v>46</v>
      </c>
      <c r="T884" s="11" t="s">
        <v>46</v>
      </c>
      <c r="U884" s="78" t="s">
        <v>46</v>
      </c>
      <c r="V884" s="7" t="s">
        <v>46</v>
      </c>
      <c r="W884" s="33"/>
      <c r="X884" s="7" t="s">
        <v>46</v>
      </c>
      <c r="Y884" s="7" t="s">
        <v>46</v>
      </c>
      <c r="Z884" s="11">
        <v>44564</v>
      </c>
      <c r="AA884" s="16">
        <v>7000000</v>
      </c>
      <c r="AB884" s="17">
        <v>0</v>
      </c>
      <c r="AC884" s="18">
        <f t="shared" si="13"/>
        <v>7000000</v>
      </c>
      <c r="AD884" s="31" t="s">
        <v>48</v>
      </c>
      <c r="AE884" s="245" t="s">
        <v>98</v>
      </c>
      <c r="AF884" s="8" t="s">
        <v>3791</v>
      </c>
      <c r="AG884" s="12" t="s">
        <v>1590</v>
      </c>
      <c r="AH884" s="12" t="s">
        <v>2983</v>
      </c>
      <c r="AI884" s="30">
        <v>20215420010443</v>
      </c>
    </row>
    <row r="885" spans="1:35" ht="15.75" x14ac:dyDescent="0.3">
      <c r="A885" s="7">
        <v>2022</v>
      </c>
      <c r="B885" s="7">
        <v>442</v>
      </c>
      <c r="C885" s="101" t="s">
        <v>35</v>
      </c>
      <c r="D885" s="15" t="s">
        <v>52</v>
      </c>
      <c r="E885" s="9" t="s">
        <v>53</v>
      </c>
      <c r="F885" s="8" t="s">
        <v>38</v>
      </c>
      <c r="G885" s="7" t="s">
        <v>39</v>
      </c>
      <c r="H885" s="8" t="s">
        <v>54</v>
      </c>
      <c r="I885" s="9" t="s">
        <v>3715</v>
      </c>
      <c r="J885" s="9" t="s">
        <v>3792</v>
      </c>
      <c r="K885" s="9" t="s">
        <v>3717</v>
      </c>
      <c r="L885" s="9" t="s">
        <v>3793</v>
      </c>
      <c r="M885" s="7">
        <v>1023925635</v>
      </c>
      <c r="N885" s="8" t="s">
        <v>59</v>
      </c>
      <c r="O885" s="10">
        <v>44783</v>
      </c>
      <c r="P885" s="101">
        <v>4</v>
      </c>
      <c r="Q885" s="10">
        <v>44792</v>
      </c>
      <c r="R885" s="10">
        <v>44913</v>
      </c>
      <c r="S885" s="11" t="s">
        <v>46</v>
      </c>
      <c r="T885" s="11"/>
      <c r="U885" s="78"/>
      <c r="V885" s="7" t="s">
        <v>46</v>
      </c>
      <c r="W885" s="101">
        <v>4</v>
      </c>
      <c r="X885" s="7" t="s">
        <v>46</v>
      </c>
      <c r="Y885" s="7" t="s">
        <v>46</v>
      </c>
      <c r="Z885" s="11">
        <v>44913</v>
      </c>
      <c r="AA885" s="16">
        <v>9600000</v>
      </c>
      <c r="AB885" s="17">
        <v>0</v>
      </c>
      <c r="AC885" s="18">
        <f t="shared" si="13"/>
        <v>9600000</v>
      </c>
      <c r="AD885" s="31" t="s">
        <v>48</v>
      </c>
      <c r="AE885" s="168" t="s">
        <v>98</v>
      </c>
      <c r="AF885" s="8" t="s">
        <v>3719</v>
      </c>
      <c r="AG885" s="12" t="s">
        <v>62</v>
      </c>
      <c r="AH885" s="12" t="s">
        <v>63</v>
      </c>
      <c r="AI885" s="30" t="s">
        <v>3291</v>
      </c>
    </row>
    <row r="886" spans="1:35" ht="15.75" x14ac:dyDescent="0.3">
      <c r="A886" s="7">
        <v>2021</v>
      </c>
      <c r="B886" s="7">
        <v>443</v>
      </c>
      <c r="C886" s="101" t="s">
        <v>795</v>
      </c>
      <c r="D886" s="15" t="s">
        <v>795</v>
      </c>
      <c r="E886" s="9" t="s">
        <v>795</v>
      </c>
      <c r="F886" s="8" t="s">
        <v>2640</v>
      </c>
      <c r="G886" s="7" t="s">
        <v>2606</v>
      </c>
      <c r="H886" s="8" t="s">
        <v>40</v>
      </c>
      <c r="I886" s="9" t="s">
        <v>795</v>
      </c>
      <c r="J886" s="9" t="s">
        <v>795</v>
      </c>
      <c r="K886" s="9" t="s">
        <v>795</v>
      </c>
      <c r="L886" s="9" t="s">
        <v>795</v>
      </c>
      <c r="M886" s="160" t="s">
        <v>795</v>
      </c>
      <c r="N886" s="8" t="s">
        <v>165</v>
      </c>
      <c r="O886" s="10" t="s">
        <v>795</v>
      </c>
      <c r="P886" s="33" t="s">
        <v>795</v>
      </c>
      <c r="Q886" s="10" t="s">
        <v>795</v>
      </c>
      <c r="R886" s="10" t="s">
        <v>795</v>
      </c>
      <c r="S886" s="11" t="s">
        <v>46</v>
      </c>
      <c r="T886" s="11" t="s">
        <v>46</v>
      </c>
      <c r="U886" s="78" t="s">
        <v>46</v>
      </c>
      <c r="V886" s="7" t="s">
        <v>46</v>
      </c>
      <c r="W886" s="33"/>
      <c r="X886" s="7" t="s">
        <v>46</v>
      </c>
      <c r="Y886" s="7" t="s">
        <v>46</v>
      </c>
      <c r="Z886" s="11" t="s">
        <v>795</v>
      </c>
      <c r="AA886" s="16">
        <v>0</v>
      </c>
      <c r="AB886" s="17">
        <v>0</v>
      </c>
      <c r="AC886" s="18">
        <f t="shared" si="13"/>
        <v>0</v>
      </c>
      <c r="AD886" s="31" t="s">
        <v>795</v>
      </c>
      <c r="AE886" s="245" t="s">
        <v>3690</v>
      </c>
      <c r="AF886" s="8" t="s">
        <v>795</v>
      </c>
      <c r="AG886" s="12" t="s">
        <v>46</v>
      </c>
      <c r="AH886" s="12" t="s">
        <v>795</v>
      </c>
      <c r="AI886" s="30" t="s">
        <v>795</v>
      </c>
    </row>
    <row r="887" spans="1:35" ht="15.75" x14ac:dyDescent="0.3">
      <c r="A887" s="7">
        <v>2022</v>
      </c>
      <c r="B887" s="7">
        <v>443</v>
      </c>
      <c r="C887" s="101" t="s">
        <v>35</v>
      </c>
      <c r="D887" s="15" t="s">
        <v>1932</v>
      </c>
      <c r="E887" s="9" t="s">
        <v>1933</v>
      </c>
      <c r="F887" s="8" t="s">
        <v>38</v>
      </c>
      <c r="G887" s="7" t="s">
        <v>39</v>
      </c>
      <c r="H887" s="8" t="s">
        <v>54</v>
      </c>
      <c r="I887" s="9" t="s">
        <v>3794</v>
      </c>
      <c r="J887" s="9" t="s">
        <v>3795</v>
      </c>
      <c r="K887" s="9" t="s">
        <v>3796</v>
      </c>
      <c r="L887" s="9" t="s">
        <v>2321</v>
      </c>
      <c r="M887" s="7">
        <v>79369271</v>
      </c>
      <c r="N887" s="8" t="s">
        <v>345</v>
      </c>
      <c r="O887" s="10">
        <v>44784</v>
      </c>
      <c r="P887" s="101">
        <v>4</v>
      </c>
      <c r="Q887" s="10">
        <v>44798</v>
      </c>
      <c r="R887" s="10">
        <v>44919</v>
      </c>
      <c r="S887" s="11" t="s">
        <v>46</v>
      </c>
      <c r="T887" s="11"/>
      <c r="U887" s="78"/>
      <c r="V887" s="7" t="s">
        <v>46</v>
      </c>
      <c r="W887" s="101">
        <v>4</v>
      </c>
      <c r="X887" s="7" t="s">
        <v>46</v>
      </c>
      <c r="Y887" s="7" t="s">
        <v>46</v>
      </c>
      <c r="Z887" s="11">
        <v>44919</v>
      </c>
      <c r="AA887" s="16">
        <v>28112000</v>
      </c>
      <c r="AB887" s="17">
        <v>0</v>
      </c>
      <c r="AC887" s="18">
        <f t="shared" si="13"/>
        <v>28112000</v>
      </c>
      <c r="AD887" s="31" t="s">
        <v>48</v>
      </c>
      <c r="AE887" s="168" t="s">
        <v>98</v>
      </c>
      <c r="AF887" s="8" t="s">
        <v>3797</v>
      </c>
      <c r="AG887" s="12" t="s">
        <v>655</v>
      </c>
      <c r="AH887" s="12" t="s">
        <v>1699</v>
      </c>
      <c r="AI887" s="30" t="s">
        <v>3329</v>
      </c>
    </row>
    <row r="888" spans="1:35" ht="15.75" x14ac:dyDescent="0.3">
      <c r="A888" s="7">
        <v>2021</v>
      </c>
      <c r="B888" s="7">
        <v>444</v>
      </c>
      <c r="C888" s="101" t="s">
        <v>35</v>
      </c>
      <c r="D888" s="15" t="s">
        <v>65</v>
      </c>
      <c r="E888" s="9" t="s">
        <v>66</v>
      </c>
      <c r="F888" s="8" t="s">
        <v>38</v>
      </c>
      <c r="G888" s="7" t="s">
        <v>39</v>
      </c>
      <c r="H888" s="8" t="s">
        <v>40</v>
      </c>
      <c r="I888" s="9" t="s">
        <v>3798</v>
      </c>
      <c r="J888" s="9" t="s">
        <v>3799</v>
      </c>
      <c r="K888" s="9" t="s">
        <v>3799</v>
      </c>
      <c r="L888" s="9" t="s">
        <v>3800</v>
      </c>
      <c r="M888" s="160">
        <v>51868403</v>
      </c>
      <c r="N888" s="8" t="s">
        <v>165</v>
      </c>
      <c r="O888" s="10">
        <v>44540</v>
      </c>
      <c r="P888" s="33" t="s">
        <v>480</v>
      </c>
      <c r="Q888" s="10">
        <v>44545</v>
      </c>
      <c r="R888" s="10">
        <v>44575</v>
      </c>
      <c r="S888" s="11" t="s">
        <v>46</v>
      </c>
      <c r="T888" s="11" t="s">
        <v>46</v>
      </c>
      <c r="U888" s="78" t="s">
        <v>46</v>
      </c>
      <c r="V888" s="7" t="s">
        <v>46</v>
      </c>
      <c r="W888" s="33"/>
      <c r="X888" s="7" t="s">
        <v>46</v>
      </c>
      <c r="Y888" s="7" t="s">
        <v>46</v>
      </c>
      <c r="Z888" s="11">
        <v>44575</v>
      </c>
      <c r="AA888" s="16">
        <v>6000000</v>
      </c>
      <c r="AB888" s="17">
        <v>0</v>
      </c>
      <c r="AC888" s="18">
        <f t="shared" si="13"/>
        <v>6000000</v>
      </c>
      <c r="AD888" s="31" t="s">
        <v>48</v>
      </c>
      <c r="AE888" s="245" t="s">
        <v>98</v>
      </c>
      <c r="AF888" s="8" t="s">
        <v>3801</v>
      </c>
      <c r="AG888" s="12" t="s">
        <v>277</v>
      </c>
      <c r="AH888" s="12"/>
      <c r="AI888" s="30"/>
    </row>
    <row r="889" spans="1:35" ht="15.75" x14ac:dyDescent="0.3">
      <c r="A889" s="7">
        <v>2022</v>
      </c>
      <c r="B889" s="7">
        <v>444</v>
      </c>
      <c r="C889" s="101" t="s">
        <v>35</v>
      </c>
      <c r="D889" s="15" t="s">
        <v>1266</v>
      </c>
      <c r="E889" s="9" t="s">
        <v>1267</v>
      </c>
      <c r="F889" s="8" t="s">
        <v>38</v>
      </c>
      <c r="G889" s="7" t="s">
        <v>39</v>
      </c>
      <c r="H889" s="8" t="s">
        <v>54</v>
      </c>
      <c r="I889" s="9" t="s">
        <v>3742</v>
      </c>
      <c r="J889" s="9" t="s">
        <v>3802</v>
      </c>
      <c r="K889" s="9" t="s">
        <v>3744</v>
      </c>
      <c r="L889" s="9" t="s">
        <v>1507</v>
      </c>
      <c r="M889" s="7">
        <v>1013581512</v>
      </c>
      <c r="N889" s="8" t="s">
        <v>171</v>
      </c>
      <c r="O889" s="10">
        <v>44783</v>
      </c>
      <c r="P889" s="101">
        <v>4</v>
      </c>
      <c r="Q889" s="10">
        <v>44792</v>
      </c>
      <c r="R889" s="10">
        <v>44913</v>
      </c>
      <c r="S889" s="11" t="s">
        <v>46</v>
      </c>
      <c r="T889" s="11"/>
      <c r="U889" s="78"/>
      <c r="V889" s="7" t="s">
        <v>480</v>
      </c>
      <c r="W889" s="101">
        <v>5</v>
      </c>
      <c r="X889" s="7"/>
      <c r="Y889" s="7"/>
      <c r="Z889" s="11">
        <v>44944</v>
      </c>
      <c r="AA889" s="16">
        <v>10000000</v>
      </c>
      <c r="AB889" s="17">
        <v>2500000</v>
      </c>
      <c r="AC889" s="18">
        <f t="shared" si="13"/>
        <v>12500000</v>
      </c>
      <c r="AD889" s="31" t="s">
        <v>48</v>
      </c>
      <c r="AE889" s="168" t="s">
        <v>98</v>
      </c>
      <c r="AF889" s="8" t="s">
        <v>3745</v>
      </c>
      <c r="AG889" s="12" t="s">
        <v>811</v>
      </c>
      <c r="AH889" s="12" t="s">
        <v>808</v>
      </c>
      <c r="AI889" s="30" t="s">
        <v>3712</v>
      </c>
    </row>
    <row r="890" spans="1:35" ht="15.75" x14ac:dyDescent="0.3">
      <c r="A890" s="7">
        <v>2021</v>
      </c>
      <c r="B890" s="7">
        <v>445</v>
      </c>
      <c r="C890" s="101" t="s">
        <v>35</v>
      </c>
      <c r="D890" s="15" t="s">
        <v>403</v>
      </c>
      <c r="E890" s="9" t="s">
        <v>404</v>
      </c>
      <c r="F890" s="8" t="s">
        <v>38</v>
      </c>
      <c r="G890" s="7" t="s">
        <v>39</v>
      </c>
      <c r="H890" s="8" t="s">
        <v>40</v>
      </c>
      <c r="I890" s="9" t="s">
        <v>3803</v>
      </c>
      <c r="J890" s="9" t="s">
        <v>3804</v>
      </c>
      <c r="K890" s="9" t="s">
        <v>3804</v>
      </c>
      <c r="L890" s="9" t="s">
        <v>400</v>
      </c>
      <c r="M890" s="160">
        <v>52282714</v>
      </c>
      <c r="N890" s="8" t="s">
        <v>59</v>
      </c>
      <c r="O890" s="10">
        <v>44517</v>
      </c>
      <c r="P890" s="33" t="s">
        <v>3772</v>
      </c>
      <c r="Q890" s="10">
        <v>44529</v>
      </c>
      <c r="R890" s="10">
        <v>44568</v>
      </c>
      <c r="S890" s="11" t="s">
        <v>46</v>
      </c>
      <c r="T890" s="11" t="s">
        <v>46</v>
      </c>
      <c r="U890" s="78" t="s">
        <v>46</v>
      </c>
      <c r="V890" s="7" t="s">
        <v>46</v>
      </c>
      <c r="W890" s="33"/>
      <c r="X890" s="7" t="s">
        <v>46</v>
      </c>
      <c r="Y890" s="7" t="s">
        <v>46</v>
      </c>
      <c r="Z890" s="11">
        <v>44568</v>
      </c>
      <c r="AA890" s="16">
        <v>6000000</v>
      </c>
      <c r="AB890" s="17">
        <v>0</v>
      </c>
      <c r="AC890" s="18">
        <f t="shared" si="13"/>
        <v>6000000</v>
      </c>
      <c r="AD890" s="31" t="s">
        <v>48</v>
      </c>
      <c r="AE890" s="245" t="s">
        <v>98</v>
      </c>
      <c r="AF890" s="8" t="s">
        <v>3805</v>
      </c>
      <c r="AG890" s="12" t="s">
        <v>390</v>
      </c>
      <c r="AH890" s="12" t="s">
        <v>3431</v>
      </c>
      <c r="AI890" s="30">
        <v>20215420011403</v>
      </c>
    </row>
    <row r="891" spans="1:35" ht="15.75" x14ac:dyDescent="0.3">
      <c r="A891" s="7">
        <v>2022</v>
      </c>
      <c r="B891" s="7">
        <v>445</v>
      </c>
      <c r="C891" s="101" t="s">
        <v>35</v>
      </c>
      <c r="D891" s="15" t="s">
        <v>36</v>
      </c>
      <c r="E891" s="9" t="s">
        <v>37</v>
      </c>
      <c r="F891" s="8" t="s">
        <v>38</v>
      </c>
      <c r="G891" s="7" t="s">
        <v>39</v>
      </c>
      <c r="H891" s="8" t="s">
        <v>54</v>
      </c>
      <c r="I891" s="9" t="s">
        <v>3594</v>
      </c>
      <c r="J891" s="9" t="s">
        <v>3806</v>
      </c>
      <c r="K891" s="9" t="s">
        <v>3596</v>
      </c>
      <c r="L891" s="9" t="s">
        <v>3807</v>
      </c>
      <c r="M891" s="7">
        <v>79332571</v>
      </c>
      <c r="N891" s="8" t="s">
        <v>59</v>
      </c>
      <c r="O891" s="10">
        <v>44783</v>
      </c>
      <c r="P891" s="101">
        <v>4</v>
      </c>
      <c r="Q891" s="10">
        <v>44792</v>
      </c>
      <c r="R891" s="10">
        <v>44913</v>
      </c>
      <c r="S891" s="11" t="s">
        <v>46</v>
      </c>
      <c r="T891" s="11"/>
      <c r="U891" s="78"/>
      <c r="V891" s="7" t="s">
        <v>46</v>
      </c>
      <c r="W891" s="101">
        <v>4</v>
      </c>
      <c r="X891" s="7" t="s">
        <v>46</v>
      </c>
      <c r="Y891" s="7" t="s">
        <v>46</v>
      </c>
      <c r="Z891" s="11">
        <v>44913</v>
      </c>
      <c r="AA891" s="16">
        <v>9600000</v>
      </c>
      <c r="AB891" s="17">
        <v>0</v>
      </c>
      <c r="AC891" s="18">
        <f t="shared" si="13"/>
        <v>9600000</v>
      </c>
      <c r="AD891" s="31" t="s">
        <v>48</v>
      </c>
      <c r="AE891" s="168" t="s">
        <v>98</v>
      </c>
      <c r="AF891" s="8" t="s">
        <v>3597</v>
      </c>
      <c r="AG891" s="12" t="s">
        <v>258</v>
      </c>
      <c r="AH891" s="12" t="s">
        <v>259</v>
      </c>
      <c r="AI891" s="30" t="s">
        <v>260</v>
      </c>
    </row>
    <row r="892" spans="1:35" ht="15.75" x14ac:dyDescent="0.3">
      <c r="A892" s="7">
        <v>2021</v>
      </c>
      <c r="B892" s="7">
        <v>446</v>
      </c>
      <c r="C892" s="101" t="s">
        <v>35</v>
      </c>
      <c r="D892" s="15" t="s">
        <v>36</v>
      </c>
      <c r="E892" s="9" t="s">
        <v>37</v>
      </c>
      <c r="F892" s="8" t="s">
        <v>38</v>
      </c>
      <c r="G892" s="7" t="s">
        <v>39</v>
      </c>
      <c r="H892" s="8" t="s">
        <v>40</v>
      </c>
      <c r="I892" s="9" t="s">
        <v>3594</v>
      </c>
      <c r="J892" s="9" t="s">
        <v>3808</v>
      </c>
      <c r="K892" s="9" t="s">
        <v>3808</v>
      </c>
      <c r="L892" s="9" t="s">
        <v>1406</v>
      </c>
      <c r="M892" s="160">
        <v>79560317</v>
      </c>
      <c r="N892" s="8" t="s">
        <v>70</v>
      </c>
      <c r="O892" s="10">
        <v>44523</v>
      </c>
      <c r="P892" s="33" t="s">
        <v>3809</v>
      </c>
      <c r="Q892" s="10">
        <v>44526</v>
      </c>
      <c r="R892" s="10">
        <v>44563</v>
      </c>
      <c r="S892" s="11" t="s">
        <v>46</v>
      </c>
      <c r="T892" s="11" t="s">
        <v>46</v>
      </c>
      <c r="U892" s="78" t="s">
        <v>46</v>
      </c>
      <c r="V892" s="7" t="s">
        <v>46</v>
      </c>
      <c r="W892" s="33"/>
      <c r="X892" s="7" t="s">
        <v>46</v>
      </c>
      <c r="Y892" s="7" t="s">
        <v>46</v>
      </c>
      <c r="Z892" s="11">
        <v>44563</v>
      </c>
      <c r="AA892" s="16">
        <v>3083333</v>
      </c>
      <c r="AB892" s="17">
        <v>0</v>
      </c>
      <c r="AC892" s="18">
        <f t="shared" si="13"/>
        <v>3083333</v>
      </c>
      <c r="AD892" s="31" t="s">
        <v>48</v>
      </c>
      <c r="AE892" s="245" t="s">
        <v>98</v>
      </c>
      <c r="AF892" s="8" t="s">
        <v>3810</v>
      </c>
      <c r="AG892" s="12" t="s">
        <v>50</v>
      </c>
      <c r="AH892" s="12" t="s">
        <v>3629</v>
      </c>
      <c r="AI892" s="30">
        <v>20215420011343</v>
      </c>
    </row>
    <row r="893" spans="1:35" ht="15.75" x14ac:dyDescent="0.3">
      <c r="A893" s="7">
        <v>2022</v>
      </c>
      <c r="B893" s="7">
        <v>446</v>
      </c>
      <c r="C893" s="101" t="s">
        <v>35</v>
      </c>
      <c r="D893" s="15" t="s">
        <v>1741</v>
      </c>
      <c r="E893" s="9" t="s">
        <v>1742</v>
      </c>
      <c r="F893" s="8" t="s">
        <v>38</v>
      </c>
      <c r="G893" s="7" t="s">
        <v>39</v>
      </c>
      <c r="H893" s="8" t="s">
        <v>54</v>
      </c>
      <c r="I893" s="9" t="s">
        <v>3811</v>
      </c>
      <c r="J893" s="9" t="s">
        <v>3812</v>
      </c>
      <c r="K893" s="9" t="s">
        <v>3813</v>
      </c>
      <c r="L893" s="9" t="s">
        <v>2470</v>
      </c>
      <c r="M893" s="7">
        <v>1023881891</v>
      </c>
      <c r="N893" s="8" t="s">
        <v>171</v>
      </c>
      <c r="O893" s="10">
        <v>44784</v>
      </c>
      <c r="P893" s="101">
        <v>4</v>
      </c>
      <c r="Q893" s="10">
        <v>44792</v>
      </c>
      <c r="R893" s="10">
        <v>44913</v>
      </c>
      <c r="S893" s="11" t="s">
        <v>46</v>
      </c>
      <c r="T893" s="11"/>
      <c r="U893" s="78"/>
      <c r="V893" s="7" t="s">
        <v>3814</v>
      </c>
      <c r="W893" s="101" t="s">
        <v>3815</v>
      </c>
      <c r="X893" s="7" t="s">
        <v>46</v>
      </c>
      <c r="Y893" s="7" t="s">
        <v>46</v>
      </c>
      <c r="Z893" s="11">
        <v>44957</v>
      </c>
      <c r="AA893" s="16">
        <v>18056000</v>
      </c>
      <c r="AB893" s="17">
        <v>6470067</v>
      </c>
      <c r="AC893" s="18">
        <f t="shared" si="13"/>
        <v>24526067</v>
      </c>
      <c r="AD893" s="31" t="s">
        <v>48</v>
      </c>
      <c r="AE893" s="168" t="s">
        <v>98</v>
      </c>
      <c r="AF893" s="8" t="s">
        <v>3816</v>
      </c>
      <c r="AG893" s="12" t="s">
        <v>2161</v>
      </c>
      <c r="AH893" s="12" t="s">
        <v>2157</v>
      </c>
      <c r="AI893" s="30" t="s">
        <v>3817</v>
      </c>
    </row>
    <row r="894" spans="1:35" ht="15.75" x14ac:dyDescent="0.3">
      <c r="A894" s="7">
        <v>2021</v>
      </c>
      <c r="B894" s="7">
        <v>447</v>
      </c>
      <c r="C894" s="101" t="s">
        <v>35</v>
      </c>
      <c r="D894" s="15" t="s">
        <v>1164</v>
      </c>
      <c r="E894" s="9" t="s">
        <v>1165</v>
      </c>
      <c r="F894" s="8" t="s">
        <v>38</v>
      </c>
      <c r="G894" s="7" t="s">
        <v>39</v>
      </c>
      <c r="H894" s="8" t="s">
        <v>40</v>
      </c>
      <c r="I894" s="9" t="s">
        <v>3818</v>
      </c>
      <c r="J894" s="9" t="s">
        <v>3819</v>
      </c>
      <c r="K894" s="9" t="s">
        <v>3819</v>
      </c>
      <c r="L894" s="9" t="s">
        <v>1395</v>
      </c>
      <c r="M894" s="160">
        <v>1023864646</v>
      </c>
      <c r="N894" s="8" t="s">
        <v>59</v>
      </c>
      <c r="O894" s="10">
        <v>44517</v>
      </c>
      <c r="P894" s="33" t="s">
        <v>3772</v>
      </c>
      <c r="Q894" s="10">
        <v>44525</v>
      </c>
      <c r="R894" s="10">
        <v>44565</v>
      </c>
      <c r="S894" s="11" t="s">
        <v>46</v>
      </c>
      <c r="T894" s="11" t="s">
        <v>46</v>
      </c>
      <c r="U894" s="78" t="s">
        <v>46</v>
      </c>
      <c r="V894" s="7" t="s">
        <v>46</v>
      </c>
      <c r="W894" s="33"/>
      <c r="X894" s="7" t="s">
        <v>46</v>
      </c>
      <c r="Y894" s="7" t="s">
        <v>46</v>
      </c>
      <c r="Z894" s="11">
        <v>44565</v>
      </c>
      <c r="AA894" s="16">
        <v>5814666</v>
      </c>
      <c r="AB894" s="17">
        <v>0</v>
      </c>
      <c r="AC894" s="18">
        <f t="shared" si="13"/>
        <v>5814666</v>
      </c>
      <c r="AD894" s="31" t="s">
        <v>48</v>
      </c>
      <c r="AE894" s="245" t="s">
        <v>98</v>
      </c>
      <c r="AF894" s="8" t="s">
        <v>3820</v>
      </c>
      <c r="AG894" s="12" t="s">
        <v>1171</v>
      </c>
      <c r="AH894" s="12" t="s">
        <v>3635</v>
      </c>
      <c r="AI894" s="30"/>
    </row>
    <row r="895" spans="1:35" ht="15.75" x14ac:dyDescent="0.3">
      <c r="A895" s="7">
        <v>2022</v>
      </c>
      <c r="B895" s="7">
        <v>447</v>
      </c>
      <c r="C895" s="101" t="s">
        <v>35</v>
      </c>
      <c r="D895" s="15" t="s">
        <v>358</v>
      </c>
      <c r="E895" s="9" t="s">
        <v>359</v>
      </c>
      <c r="F895" s="8" t="s">
        <v>38</v>
      </c>
      <c r="G895" s="7" t="s">
        <v>39</v>
      </c>
      <c r="H895" s="8" t="s">
        <v>54</v>
      </c>
      <c r="I895" s="9" t="s">
        <v>900</v>
      </c>
      <c r="J895" s="9" t="s">
        <v>3821</v>
      </c>
      <c r="K895" s="9" t="s">
        <v>3822</v>
      </c>
      <c r="L895" s="9" t="s">
        <v>3067</v>
      </c>
      <c r="M895" s="7">
        <v>80069129</v>
      </c>
      <c r="N895" s="8" t="s">
        <v>170</v>
      </c>
      <c r="O895" s="10">
        <v>44784</v>
      </c>
      <c r="P895" s="101">
        <v>4</v>
      </c>
      <c r="Q895" s="10">
        <v>44792</v>
      </c>
      <c r="R895" s="10">
        <v>44913</v>
      </c>
      <c r="S895" s="11" t="s">
        <v>46</v>
      </c>
      <c r="T895" s="11"/>
      <c r="U895" s="78"/>
      <c r="V895" s="7" t="s">
        <v>480</v>
      </c>
      <c r="W895" s="101">
        <v>5</v>
      </c>
      <c r="X895" s="7" t="s">
        <v>46</v>
      </c>
      <c r="Y895" s="7" t="s">
        <v>46</v>
      </c>
      <c r="Z895" s="11">
        <v>44944</v>
      </c>
      <c r="AA895" s="16">
        <v>9600000</v>
      </c>
      <c r="AB895" s="17">
        <v>2400000</v>
      </c>
      <c r="AC895" s="18">
        <f t="shared" si="13"/>
        <v>12000000</v>
      </c>
      <c r="AD895" s="31" t="s">
        <v>48</v>
      </c>
      <c r="AE895" s="168" t="s">
        <v>98</v>
      </c>
      <c r="AF895" s="8" t="s">
        <v>3823</v>
      </c>
      <c r="AG895" s="12" t="s">
        <v>365</v>
      </c>
      <c r="AH895" s="12" t="s">
        <v>366</v>
      </c>
      <c r="AI895" s="30" t="s">
        <v>3824</v>
      </c>
    </row>
    <row r="896" spans="1:35" ht="15.75" x14ac:dyDescent="0.3">
      <c r="A896" s="7">
        <v>2021</v>
      </c>
      <c r="B896" s="7">
        <v>448</v>
      </c>
      <c r="C896" s="101" t="s">
        <v>35</v>
      </c>
      <c r="D896" s="15" t="s">
        <v>65</v>
      </c>
      <c r="E896" s="9" t="s">
        <v>66</v>
      </c>
      <c r="F896" s="8" t="s">
        <v>38</v>
      </c>
      <c r="G896" s="7" t="s">
        <v>39</v>
      </c>
      <c r="H896" s="8" t="s">
        <v>40</v>
      </c>
      <c r="I896" s="9" t="s">
        <v>3825</v>
      </c>
      <c r="J896" s="9" t="s">
        <v>3826</v>
      </c>
      <c r="K896" s="9" t="s">
        <v>3826</v>
      </c>
      <c r="L896" s="9" t="s">
        <v>2296</v>
      </c>
      <c r="M896" s="160">
        <v>80731158</v>
      </c>
      <c r="N896" s="8" t="s">
        <v>59</v>
      </c>
      <c r="O896" s="10">
        <v>44516</v>
      </c>
      <c r="P896" s="33" t="s">
        <v>3681</v>
      </c>
      <c r="Q896" s="10">
        <v>44523</v>
      </c>
      <c r="R896" s="10">
        <v>44568</v>
      </c>
      <c r="S896" s="11" t="s">
        <v>46</v>
      </c>
      <c r="T896" s="11" t="s">
        <v>46</v>
      </c>
      <c r="U896" s="78" t="s">
        <v>46</v>
      </c>
      <c r="V896" s="7" t="s">
        <v>46</v>
      </c>
      <c r="W896" s="33"/>
      <c r="X896" s="7" t="s">
        <v>46</v>
      </c>
      <c r="Y896" s="7" t="s">
        <v>46</v>
      </c>
      <c r="Z896" s="11">
        <v>44568</v>
      </c>
      <c r="AA896" s="16">
        <v>6525000</v>
      </c>
      <c r="AB896" s="17">
        <v>0</v>
      </c>
      <c r="AC896" s="18">
        <f t="shared" si="13"/>
        <v>6525000</v>
      </c>
      <c r="AD896" s="31" t="s">
        <v>48</v>
      </c>
      <c r="AE896" s="245" t="s">
        <v>98</v>
      </c>
      <c r="AF896" s="8" t="s">
        <v>3827</v>
      </c>
      <c r="AG896" s="12" t="s">
        <v>160</v>
      </c>
      <c r="AH896" s="12" t="s">
        <v>156</v>
      </c>
      <c r="AI896" s="30">
        <v>20215420010513</v>
      </c>
    </row>
    <row r="897" spans="1:35" ht="15.75" x14ac:dyDescent="0.3">
      <c r="A897" s="7">
        <v>2022</v>
      </c>
      <c r="B897" s="7">
        <v>448</v>
      </c>
      <c r="C897" s="101" t="s">
        <v>35</v>
      </c>
      <c r="D897" s="15" t="s">
        <v>358</v>
      </c>
      <c r="E897" s="9" t="s">
        <v>359</v>
      </c>
      <c r="F897" s="8" t="s">
        <v>38</v>
      </c>
      <c r="G897" s="7" t="s">
        <v>39</v>
      </c>
      <c r="H897" s="8" t="s">
        <v>54</v>
      </c>
      <c r="I897" s="9" t="s">
        <v>1480</v>
      </c>
      <c r="J897" s="9" t="s">
        <v>3828</v>
      </c>
      <c r="K897" s="9" t="s">
        <v>3744</v>
      </c>
      <c r="L897" s="9" t="s">
        <v>3829</v>
      </c>
      <c r="M897" s="7">
        <v>79389118</v>
      </c>
      <c r="N897" s="8" t="s">
        <v>345</v>
      </c>
      <c r="O897" s="10">
        <v>44799</v>
      </c>
      <c r="P897" s="101">
        <v>4</v>
      </c>
      <c r="Q897" s="10">
        <v>44810</v>
      </c>
      <c r="R897" s="10">
        <v>44926</v>
      </c>
      <c r="S897" s="11" t="s">
        <v>46</v>
      </c>
      <c r="T897" s="11"/>
      <c r="U897" s="78"/>
      <c r="V897" s="7" t="s">
        <v>3344</v>
      </c>
      <c r="W897" s="101">
        <v>4</v>
      </c>
      <c r="X897" s="7"/>
      <c r="Y897" s="7"/>
      <c r="Z897" s="11">
        <v>44931</v>
      </c>
      <c r="AA897" s="16">
        <v>10000000</v>
      </c>
      <c r="AB897" s="17"/>
      <c r="AC897" s="18">
        <f t="shared" si="13"/>
        <v>10000000</v>
      </c>
      <c r="AD897" s="31" t="s">
        <v>48</v>
      </c>
      <c r="AE897" s="168" t="s">
        <v>98</v>
      </c>
      <c r="AF897" s="8" t="s">
        <v>3745</v>
      </c>
      <c r="AG897" s="12" t="s">
        <v>811</v>
      </c>
      <c r="AH897" s="12" t="s">
        <v>808</v>
      </c>
      <c r="AI897" s="30" t="s">
        <v>3830</v>
      </c>
    </row>
    <row r="898" spans="1:35" ht="15.75" x14ac:dyDescent="0.3">
      <c r="A898" s="7">
        <v>2021</v>
      </c>
      <c r="B898" s="7">
        <v>449</v>
      </c>
      <c r="C898" s="101" t="s">
        <v>1134</v>
      </c>
      <c r="D898" s="15" t="s">
        <v>3831</v>
      </c>
      <c r="E898" s="9" t="s">
        <v>3832</v>
      </c>
      <c r="F898" s="8" t="s">
        <v>1137</v>
      </c>
      <c r="G898" s="7" t="s">
        <v>1138</v>
      </c>
      <c r="H898" s="8" t="s">
        <v>40</v>
      </c>
      <c r="I898" s="9" t="s">
        <v>3833</v>
      </c>
      <c r="J898" s="9" t="s">
        <v>3834</v>
      </c>
      <c r="K898" s="9" t="s">
        <v>3835</v>
      </c>
      <c r="L898" s="9" t="s">
        <v>3836</v>
      </c>
      <c r="M898" s="160">
        <v>900258772</v>
      </c>
      <c r="N898" s="8" t="s">
        <v>165</v>
      </c>
      <c r="O898" s="10" t="s">
        <v>2923</v>
      </c>
      <c r="P898" s="33" t="s">
        <v>1930</v>
      </c>
      <c r="Q898" s="10" t="s">
        <v>2923</v>
      </c>
      <c r="R898" s="10" t="s">
        <v>2923</v>
      </c>
      <c r="S898" s="11" t="s">
        <v>46</v>
      </c>
      <c r="T898" s="11" t="s">
        <v>46</v>
      </c>
      <c r="U898" s="78" t="s">
        <v>46</v>
      </c>
      <c r="V898" s="7" t="s">
        <v>46</v>
      </c>
      <c r="W898" s="33"/>
      <c r="X898" s="7" t="s">
        <v>46</v>
      </c>
      <c r="Y898" s="7" t="s">
        <v>46</v>
      </c>
      <c r="Z898" s="11" t="s">
        <v>2923</v>
      </c>
      <c r="AA898" s="16">
        <v>0</v>
      </c>
      <c r="AB898" s="17">
        <v>0</v>
      </c>
      <c r="AC898" s="18">
        <f t="shared" ref="AC898:AC961" si="14">+AA898+AB898</f>
        <v>0</v>
      </c>
      <c r="AD898" s="31" t="s">
        <v>1396</v>
      </c>
      <c r="AE898" s="245" t="s">
        <v>1396</v>
      </c>
      <c r="AF898" s="8" t="s">
        <v>2923</v>
      </c>
      <c r="AG898" s="12" t="s">
        <v>2923</v>
      </c>
      <c r="AH898" s="12" t="s">
        <v>2923</v>
      </c>
      <c r="AI898" s="30" t="s">
        <v>2923</v>
      </c>
    </row>
    <row r="899" spans="1:35" ht="15.75" x14ac:dyDescent="0.3">
      <c r="A899" s="7">
        <v>2022</v>
      </c>
      <c r="B899" s="7">
        <v>449</v>
      </c>
      <c r="C899" s="101" t="s">
        <v>35</v>
      </c>
      <c r="D899" s="15" t="s">
        <v>91</v>
      </c>
      <c r="E899" s="9" t="s">
        <v>66</v>
      </c>
      <c r="F899" s="8" t="s">
        <v>38</v>
      </c>
      <c r="G899" s="7" t="s">
        <v>39</v>
      </c>
      <c r="H899" s="8" t="s">
        <v>54</v>
      </c>
      <c r="I899" s="9" t="s">
        <v>3837</v>
      </c>
      <c r="J899" s="9" t="s">
        <v>3838</v>
      </c>
      <c r="K899" s="9" t="s">
        <v>3839</v>
      </c>
      <c r="L899" s="9" t="s">
        <v>2296</v>
      </c>
      <c r="M899" s="7">
        <v>80731158</v>
      </c>
      <c r="N899" s="8" t="s">
        <v>70</v>
      </c>
      <c r="O899" s="10">
        <v>44785</v>
      </c>
      <c r="P899" s="101">
        <v>5</v>
      </c>
      <c r="Q899" s="10">
        <v>44791</v>
      </c>
      <c r="R899" s="10">
        <v>44926</v>
      </c>
      <c r="S899" s="11" t="s">
        <v>46</v>
      </c>
      <c r="T899" s="11"/>
      <c r="U899" s="78"/>
      <c r="V899" s="7" t="s">
        <v>3344</v>
      </c>
      <c r="W899" s="101">
        <v>5</v>
      </c>
      <c r="X899" s="7"/>
      <c r="Y899" s="7"/>
      <c r="Z899" s="11">
        <v>44943</v>
      </c>
      <c r="AA899" s="16">
        <v>21750000</v>
      </c>
      <c r="AB899" s="17"/>
      <c r="AC899" s="18">
        <f t="shared" si="14"/>
        <v>21750000</v>
      </c>
      <c r="AD899" s="31" t="s">
        <v>48</v>
      </c>
      <c r="AE899" s="168" t="s">
        <v>98</v>
      </c>
      <c r="AF899" s="8" t="s">
        <v>3840</v>
      </c>
      <c r="AG899" s="12" t="s">
        <v>160</v>
      </c>
      <c r="AH899" s="12" t="s">
        <v>156</v>
      </c>
      <c r="AI899" s="30" t="s">
        <v>3544</v>
      </c>
    </row>
    <row r="900" spans="1:35" ht="15.75" x14ac:dyDescent="0.3">
      <c r="A900" s="7">
        <v>2021</v>
      </c>
      <c r="B900" s="7">
        <v>450</v>
      </c>
      <c r="C900" s="101" t="s">
        <v>1134</v>
      </c>
      <c r="D900" s="15" t="s">
        <v>1076</v>
      </c>
      <c r="E900" s="9" t="s">
        <v>1077</v>
      </c>
      <c r="F900" s="8" t="s">
        <v>2640</v>
      </c>
      <c r="G900" s="7" t="s">
        <v>2606</v>
      </c>
      <c r="H900" s="8" t="s">
        <v>2641</v>
      </c>
      <c r="I900" s="9" t="s">
        <v>3841</v>
      </c>
      <c r="J900" s="9" t="s">
        <v>3842</v>
      </c>
      <c r="K900" s="9" t="s">
        <v>3842</v>
      </c>
      <c r="L900" s="9" t="s">
        <v>3843</v>
      </c>
      <c r="M900" s="160">
        <v>860030197</v>
      </c>
      <c r="N900" s="8" t="s">
        <v>151</v>
      </c>
      <c r="O900" s="10" t="s">
        <v>2923</v>
      </c>
      <c r="P900" s="33" t="s">
        <v>45</v>
      </c>
      <c r="Q900" s="10" t="s">
        <v>2923</v>
      </c>
      <c r="R900" s="10" t="s">
        <v>2923</v>
      </c>
      <c r="S900" s="11" t="s">
        <v>46</v>
      </c>
      <c r="T900" s="11" t="s">
        <v>46</v>
      </c>
      <c r="U900" s="78" t="s">
        <v>46</v>
      </c>
      <c r="V900" s="7" t="s">
        <v>46</v>
      </c>
      <c r="W900" s="33"/>
      <c r="X900" s="7" t="s">
        <v>46</v>
      </c>
      <c r="Y900" s="7" t="s">
        <v>46</v>
      </c>
      <c r="Z900" s="11" t="s">
        <v>2923</v>
      </c>
      <c r="AA900" s="16">
        <v>0</v>
      </c>
      <c r="AB900" s="17">
        <v>0</v>
      </c>
      <c r="AC900" s="18">
        <f t="shared" si="14"/>
        <v>0</v>
      </c>
      <c r="AD900" s="31" t="s">
        <v>1396</v>
      </c>
      <c r="AE900" s="245" t="s">
        <v>1396</v>
      </c>
      <c r="AF900" s="8" t="s">
        <v>2923</v>
      </c>
      <c r="AG900" s="12" t="s">
        <v>2923</v>
      </c>
      <c r="AH900" s="12" t="s">
        <v>2923</v>
      </c>
      <c r="AI900" s="30" t="s">
        <v>2923</v>
      </c>
    </row>
    <row r="901" spans="1:35" ht="114" x14ac:dyDescent="0.3">
      <c r="A901" s="7">
        <v>2022</v>
      </c>
      <c r="B901" s="7">
        <v>450</v>
      </c>
      <c r="C901" s="101" t="s">
        <v>1134</v>
      </c>
      <c r="D901" s="15" t="s">
        <v>410</v>
      </c>
      <c r="E901" s="9" t="s">
        <v>656</v>
      </c>
      <c r="F901" s="8" t="s">
        <v>2640</v>
      </c>
      <c r="G901" s="7" t="s">
        <v>3256</v>
      </c>
      <c r="H901" s="8" t="s">
        <v>54</v>
      </c>
      <c r="I901" s="9" t="s">
        <v>3844</v>
      </c>
      <c r="J901" s="9" t="s">
        <v>3845</v>
      </c>
      <c r="K901" s="9" t="s">
        <v>3846</v>
      </c>
      <c r="L901" s="9" t="s">
        <v>3847</v>
      </c>
      <c r="M901" s="7" t="s">
        <v>3848</v>
      </c>
      <c r="N901" s="8" t="s">
        <v>192</v>
      </c>
      <c r="O901" s="10">
        <v>44790</v>
      </c>
      <c r="P901" s="101">
        <v>9</v>
      </c>
      <c r="Q901" s="10">
        <v>44816</v>
      </c>
      <c r="R901" s="10">
        <v>45088</v>
      </c>
      <c r="S901" s="11" t="s">
        <v>46</v>
      </c>
      <c r="T901" s="11"/>
      <c r="U901" s="78"/>
      <c r="V901" s="13" t="s">
        <v>3849</v>
      </c>
      <c r="W901" s="175" t="s">
        <v>3850</v>
      </c>
      <c r="X901" s="11"/>
      <c r="Y901" s="11"/>
      <c r="Z901" s="11">
        <v>45289</v>
      </c>
      <c r="AA901" s="16">
        <v>2657086602</v>
      </c>
      <c r="AB901" s="17"/>
      <c r="AC901" s="18">
        <f t="shared" si="14"/>
        <v>2657086602</v>
      </c>
      <c r="AD901" s="32" t="s">
        <v>98</v>
      </c>
      <c r="AE901" s="168" t="s">
        <v>98</v>
      </c>
      <c r="AF901" s="8" t="s">
        <v>3851</v>
      </c>
      <c r="AG901" s="12" t="s">
        <v>266</v>
      </c>
      <c r="AH901" s="12" t="s">
        <v>264</v>
      </c>
      <c r="AI901" s="30" t="s">
        <v>3852</v>
      </c>
    </row>
    <row r="902" spans="1:35" ht="15.75" x14ac:dyDescent="0.3">
      <c r="A902" s="7">
        <v>2021</v>
      </c>
      <c r="B902" s="7">
        <v>451</v>
      </c>
      <c r="C902" s="101" t="s">
        <v>795</v>
      </c>
      <c r="D902" s="15" t="s">
        <v>795</v>
      </c>
      <c r="E902" s="9" t="s">
        <v>795</v>
      </c>
      <c r="F902" s="8" t="s">
        <v>2640</v>
      </c>
      <c r="G902" s="7" t="s">
        <v>2606</v>
      </c>
      <c r="H902" s="8" t="s">
        <v>40</v>
      </c>
      <c r="I902" s="9" t="s">
        <v>3853</v>
      </c>
      <c r="J902" s="9" t="s">
        <v>3854</v>
      </c>
      <c r="K902" s="9" t="s">
        <v>3854</v>
      </c>
      <c r="L902" s="9" t="s">
        <v>3855</v>
      </c>
      <c r="M902" s="160" t="s">
        <v>795</v>
      </c>
      <c r="N902" s="8" t="s">
        <v>151</v>
      </c>
      <c r="O902" s="10" t="s">
        <v>795</v>
      </c>
      <c r="P902" s="33" t="s">
        <v>795</v>
      </c>
      <c r="Q902" s="10" t="s">
        <v>795</v>
      </c>
      <c r="R902" s="10" t="s">
        <v>795</v>
      </c>
      <c r="S902" s="11" t="s">
        <v>46</v>
      </c>
      <c r="T902" s="11" t="s">
        <v>46</v>
      </c>
      <c r="U902" s="78" t="s">
        <v>46</v>
      </c>
      <c r="V902" s="7" t="s">
        <v>46</v>
      </c>
      <c r="W902" s="33"/>
      <c r="X902" s="7" t="s">
        <v>46</v>
      </c>
      <c r="Y902" s="7" t="s">
        <v>46</v>
      </c>
      <c r="Z902" s="11" t="s">
        <v>795</v>
      </c>
      <c r="AA902" s="16">
        <v>0</v>
      </c>
      <c r="AB902" s="17">
        <v>0</v>
      </c>
      <c r="AC902" s="18">
        <f t="shared" si="14"/>
        <v>0</v>
      </c>
      <c r="AD902" s="31" t="s">
        <v>795</v>
      </c>
      <c r="AE902" s="245" t="s">
        <v>3690</v>
      </c>
      <c r="AF902" s="8" t="s">
        <v>795</v>
      </c>
      <c r="AG902" s="12" t="s">
        <v>46</v>
      </c>
      <c r="AH902" s="12" t="s">
        <v>795</v>
      </c>
      <c r="AI902" s="30" t="s">
        <v>795</v>
      </c>
    </row>
    <row r="903" spans="1:35" ht="15.75" x14ac:dyDescent="0.3">
      <c r="A903" s="7">
        <v>2022</v>
      </c>
      <c r="B903" s="7">
        <v>451</v>
      </c>
      <c r="C903" s="101" t="s">
        <v>35</v>
      </c>
      <c r="D903" s="15" t="s">
        <v>52</v>
      </c>
      <c r="E903" s="9" t="s">
        <v>53</v>
      </c>
      <c r="F903" s="8" t="s">
        <v>38</v>
      </c>
      <c r="G903" s="7" t="s">
        <v>39</v>
      </c>
      <c r="H903" s="8" t="s">
        <v>54</v>
      </c>
      <c r="I903" s="9" t="s">
        <v>3856</v>
      </c>
      <c r="J903" s="9" t="s">
        <v>3857</v>
      </c>
      <c r="K903" s="9" t="s">
        <v>3858</v>
      </c>
      <c r="L903" s="9" t="s">
        <v>772</v>
      </c>
      <c r="M903" s="7">
        <v>1023880225</v>
      </c>
      <c r="N903" s="8" t="s">
        <v>171</v>
      </c>
      <c r="O903" s="10">
        <v>44784</v>
      </c>
      <c r="P903" s="101">
        <v>5</v>
      </c>
      <c r="Q903" s="10">
        <v>44792</v>
      </c>
      <c r="R903" s="10">
        <v>44926</v>
      </c>
      <c r="S903" s="11" t="s">
        <v>46</v>
      </c>
      <c r="T903" s="11"/>
      <c r="U903" s="78"/>
      <c r="V903" s="7" t="s">
        <v>3344</v>
      </c>
      <c r="W903" s="101">
        <v>5</v>
      </c>
      <c r="X903" s="7"/>
      <c r="Y903" s="7"/>
      <c r="Z903" s="11">
        <v>44944</v>
      </c>
      <c r="AA903" s="16">
        <v>12000000</v>
      </c>
      <c r="AB903" s="17"/>
      <c r="AC903" s="18">
        <f t="shared" si="14"/>
        <v>12000000</v>
      </c>
      <c r="AD903" s="31" t="s">
        <v>48</v>
      </c>
      <c r="AE903" s="168" t="s">
        <v>98</v>
      </c>
      <c r="AF903" s="8" t="s">
        <v>3859</v>
      </c>
      <c r="AG903" s="12" t="s">
        <v>62</v>
      </c>
      <c r="AH903" s="12" t="s">
        <v>63</v>
      </c>
      <c r="AI903" s="30" t="s">
        <v>3291</v>
      </c>
    </row>
    <row r="904" spans="1:35" ht="15.75" x14ac:dyDescent="0.3">
      <c r="A904" s="7">
        <v>2021</v>
      </c>
      <c r="B904" s="7">
        <v>452</v>
      </c>
      <c r="C904" s="101" t="s">
        <v>1134</v>
      </c>
      <c r="D904" s="15" t="s">
        <v>3860</v>
      </c>
      <c r="E904" s="9" t="s">
        <v>3861</v>
      </c>
      <c r="F904" s="8" t="s">
        <v>2640</v>
      </c>
      <c r="G904" s="7" t="s">
        <v>2606</v>
      </c>
      <c r="H904" s="8" t="s">
        <v>40</v>
      </c>
      <c r="I904" s="9" t="s">
        <v>3862</v>
      </c>
      <c r="J904" s="9" t="s">
        <v>3863</v>
      </c>
      <c r="K904" s="9" t="s">
        <v>3863</v>
      </c>
      <c r="L904" s="9" t="s">
        <v>3864</v>
      </c>
      <c r="M904" s="160">
        <v>899999333</v>
      </c>
      <c r="N904" s="8" t="s">
        <v>151</v>
      </c>
      <c r="O904" s="10">
        <v>44512</v>
      </c>
      <c r="P904" s="33" t="s">
        <v>1946</v>
      </c>
      <c r="Q904" s="10">
        <v>44532</v>
      </c>
      <c r="R904" s="10">
        <v>44713</v>
      </c>
      <c r="S904" s="11" t="s">
        <v>46</v>
      </c>
      <c r="T904" s="11" t="s">
        <v>46</v>
      </c>
      <c r="U904" s="78" t="s">
        <v>46</v>
      </c>
      <c r="V904" s="7" t="s">
        <v>46</v>
      </c>
      <c r="W904" s="33"/>
      <c r="X904" s="7" t="s">
        <v>46</v>
      </c>
      <c r="Y904" s="7" t="s">
        <v>46</v>
      </c>
      <c r="Z904" s="11">
        <v>44713</v>
      </c>
      <c r="AA904" s="16">
        <v>672923820</v>
      </c>
      <c r="AB904" s="17">
        <v>0</v>
      </c>
      <c r="AC904" s="18">
        <f t="shared" si="14"/>
        <v>672923820</v>
      </c>
      <c r="AD904" s="31" t="s">
        <v>48</v>
      </c>
      <c r="AE904" s="245" t="s">
        <v>2778</v>
      </c>
      <c r="AF904" s="8" t="s">
        <v>3865</v>
      </c>
      <c r="AG904" s="12" t="s">
        <v>62</v>
      </c>
      <c r="AH904" s="12" t="s">
        <v>3866</v>
      </c>
      <c r="AI904" s="30">
        <v>20235420002903</v>
      </c>
    </row>
    <row r="905" spans="1:35" ht="15.75" x14ac:dyDescent="0.3">
      <c r="A905" s="7">
        <v>2022</v>
      </c>
      <c r="B905" s="7">
        <v>452</v>
      </c>
      <c r="C905" s="101" t="s">
        <v>35</v>
      </c>
      <c r="D905" s="15" t="s">
        <v>278</v>
      </c>
      <c r="E905" s="9" t="s">
        <v>279</v>
      </c>
      <c r="F905" s="8" t="s">
        <v>38</v>
      </c>
      <c r="G905" s="7" t="s">
        <v>39</v>
      </c>
      <c r="H905" s="8" t="s">
        <v>54</v>
      </c>
      <c r="I905" s="9" t="s">
        <v>3867</v>
      </c>
      <c r="J905" s="9" t="s">
        <v>3868</v>
      </c>
      <c r="K905" s="9" t="s">
        <v>3869</v>
      </c>
      <c r="L905" s="9" t="s">
        <v>3870</v>
      </c>
      <c r="M905" s="7">
        <v>1022392285</v>
      </c>
      <c r="N905" s="8" t="s">
        <v>138</v>
      </c>
      <c r="O905" s="10">
        <v>44785</v>
      </c>
      <c r="P905" s="101">
        <v>4</v>
      </c>
      <c r="Q905" s="10">
        <v>44792</v>
      </c>
      <c r="R905" s="10">
        <v>44913</v>
      </c>
      <c r="S905" s="11" t="s">
        <v>46</v>
      </c>
      <c r="T905" s="11"/>
      <c r="U905" s="78"/>
      <c r="V905" s="7" t="s">
        <v>3871</v>
      </c>
      <c r="W905" s="101" t="s">
        <v>3872</v>
      </c>
      <c r="X905" s="7" t="s">
        <v>46</v>
      </c>
      <c r="Y905" s="7" t="s">
        <v>46</v>
      </c>
      <c r="Z905" s="11">
        <v>44956</v>
      </c>
      <c r="AA905" s="16">
        <v>15600000</v>
      </c>
      <c r="AB905" s="17">
        <v>5460000</v>
      </c>
      <c r="AC905" s="18">
        <f t="shared" si="14"/>
        <v>21060000</v>
      </c>
      <c r="AD905" s="31" t="s">
        <v>48</v>
      </c>
      <c r="AE905" s="168" t="s">
        <v>98</v>
      </c>
      <c r="AF905" s="8" t="s">
        <v>3873</v>
      </c>
      <c r="AG905" s="12" t="s">
        <v>286</v>
      </c>
      <c r="AH905" s="12" t="s">
        <v>287</v>
      </c>
      <c r="AI905" s="30" t="s">
        <v>3382</v>
      </c>
    </row>
    <row r="906" spans="1:35" ht="15.75" x14ac:dyDescent="0.3">
      <c r="A906" s="7">
        <v>2021</v>
      </c>
      <c r="B906" s="7">
        <v>453</v>
      </c>
      <c r="C906" s="101" t="s">
        <v>795</v>
      </c>
      <c r="D906" s="15" t="s">
        <v>795</v>
      </c>
      <c r="E906" s="9" t="s">
        <v>795</v>
      </c>
      <c r="F906" s="8" t="s">
        <v>1137</v>
      </c>
      <c r="G906" s="7" t="s">
        <v>1138</v>
      </c>
      <c r="H906" s="8" t="s">
        <v>40</v>
      </c>
      <c r="I906" s="9" t="s">
        <v>365</v>
      </c>
      <c r="J906" s="9" t="s">
        <v>3874</v>
      </c>
      <c r="K906" s="9" t="s">
        <v>3874</v>
      </c>
      <c r="L906" s="9" t="s">
        <v>3875</v>
      </c>
      <c r="M906" s="160" t="s">
        <v>795</v>
      </c>
      <c r="N906" s="8" t="s">
        <v>138</v>
      </c>
      <c r="O906" s="10" t="s">
        <v>795</v>
      </c>
      <c r="P906" s="33" t="s">
        <v>795</v>
      </c>
      <c r="Q906" s="10" t="s">
        <v>795</v>
      </c>
      <c r="R906" s="10" t="s">
        <v>795</v>
      </c>
      <c r="S906" s="11" t="s">
        <v>46</v>
      </c>
      <c r="T906" s="11" t="s">
        <v>46</v>
      </c>
      <c r="U906" s="78" t="s">
        <v>46</v>
      </c>
      <c r="V906" s="7" t="s">
        <v>46</v>
      </c>
      <c r="W906" s="33"/>
      <c r="X906" s="7" t="s">
        <v>46</v>
      </c>
      <c r="Y906" s="7" t="s">
        <v>46</v>
      </c>
      <c r="Z906" s="11" t="s">
        <v>795</v>
      </c>
      <c r="AA906" s="16">
        <v>0</v>
      </c>
      <c r="AB906" s="17">
        <v>0</v>
      </c>
      <c r="AC906" s="18">
        <f t="shared" si="14"/>
        <v>0</v>
      </c>
      <c r="AD906" s="31" t="s">
        <v>795</v>
      </c>
      <c r="AE906" s="245" t="s">
        <v>3690</v>
      </c>
      <c r="AF906" s="8" t="s">
        <v>795</v>
      </c>
      <c r="AG906" s="12" t="s">
        <v>46</v>
      </c>
      <c r="AH906" s="12" t="s">
        <v>795</v>
      </c>
      <c r="AI906" s="30" t="s">
        <v>795</v>
      </c>
    </row>
    <row r="907" spans="1:35" ht="15.75" x14ac:dyDescent="0.3">
      <c r="A907" s="7">
        <v>2022</v>
      </c>
      <c r="B907" s="7">
        <v>453</v>
      </c>
      <c r="C907" s="101" t="s">
        <v>35</v>
      </c>
      <c r="D907" s="15" t="s">
        <v>76</v>
      </c>
      <c r="E907" s="9" t="s">
        <v>77</v>
      </c>
      <c r="F907" s="8" t="s">
        <v>38</v>
      </c>
      <c r="G907" s="7" t="s">
        <v>39</v>
      </c>
      <c r="H907" s="8" t="s">
        <v>54</v>
      </c>
      <c r="I907" s="9" t="s">
        <v>3876</v>
      </c>
      <c r="J907" s="9" t="s">
        <v>3877</v>
      </c>
      <c r="K907" s="9" t="s">
        <v>3878</v>
      </c>
      <c r="L907" s="9" t="s">
        <v>3879</v>
      </c>
      <c r="M907" s="7">
        <v>1010230917</v>
      </c>
      <c r="N907" s="8" t="s">
        <v>138</v>
      </c>
      <c r="O907" s="10">
        <v>44784</v>
      </c>
      <c r="P907" s="101">
        <v>5</v>
      </c>
      <c r="Q907" s="10">
        <v>44791</v>
      </c>
      <c r="R907" s="10">
        <v>44926</v>
      </c>
      <c r="S907" s="11" t="s">
        <v>46</v>
      </c>
      <c r="T907" s="11"/>
      <c r="U907" s="78"/>
      <c r="V907" s="7" t="s">
        <v>3344</v>
      </c>
      <c r="W907" s="101">
        <v>5</v>
      </c>
      <c r="X907" s="7"/>
      <c r="Y907" s="7"/>
      <c r="Z907" s="11">
        <v>44951</v>
      </c>
      <c r="AA907" s="16">
        <v>25000000</v>
      </c>
      <c r="AB907" s="17"/>
      <c r="AC907" s="18">
        <f t="shared" si="14"/>
        <v>25000000</v>
      </c>
      <c r="AD907" s="31" t="s">
        <v>48</v>
      </c>
      <c r="AE907" s="168" t="s">
        <v>98</v>
      </c>
      <c r="AF907" s="8" t="s">
        <v>3880</v>
      </c>
      <c r="AG907" s="12" t="s">
        <v>62</v>
      </c>
      <c r="AH907" s="12" t="s">
        <v>63</v>
      </c>
      <c r="AI907" s="30" t="s">
        <v>3291</v>
      </c>
    </row>
    <row r="908" spans="1:35" ht="15.75" x14ac:dyDescent="0.3">
      <c r="A908" s="7">
        <v>2021</v>
      </c>
      <c r="B908" s="7">
        <v>454</v>
      </c>
      <c r="C908" s="101" t="s">
        <v>1134</v>
      </c>
      <c r="D908" s="15" t="s">
        <v>3881</v>
      </c>
      <c r="E908" s="9" t="s">
        <v>696</v>
      </c>
      <c r="F908" s="8" t="s">
        <v>2640</v>
      </c>
      <c r="G908" s="7" t="s">
        <v>2606</v>
      </c>
      <c r="H908" s="8" t="s">
        <v>2641</v>
      </c>
      <c r="I908" s="9" t="s">
        <v>3882</v>
      </c>
      <c r="J908" s="9" t="s">
        <v>3883</v>
      </c>
      <c r="K908" s="9" t="s">
        <v>3883</v>
      </c>
      <c r="L908" s="9" t="s">
        <v>3884</v>
      </c>
      <c r="M908" s="160">
        <v>900959051</v>
      </c>
      <c r="N908" s="8" t="s">
        <v>3885</v>
      </c>
      <c r="O908" s="10">
        <v>44516</v>
      </c>
      <c r="P908" s="33" t="s">
        <v>1930</v>
      </c>
      <c r="Q908" s="10">
        <v>44516</v>
      </c>
      <c r="R908" s="10">
        <v>44758</v>
      </c>
      <c r="S908" s="11" t="s">
        <v>46</v>
      </c>
      <c r="T908" s="11" t="s">
        <v>46</v>
      </c>
      <c r="U908" s="78" t="s">
        <v>46</v>
      </c>
      <c r="V908" s="7" t="s">
        <v>3886</v>
      </c>
      <c r="W908" s="33"/>
      <c r="X908" s="7" t="s">
        <v>46</v>
      </c>
      <c r="Y908" s="7" t="s">
        <v>46</v>
      </c>
      <c r="Z908" s="11">
        <v>44906</v>
      </c>
      <c r="AA908" s="16">
        <v>1675447060</v>
      </c>
      <c r="AB908" s="17">
        <v>0</v>
      </c>
      <c r="AC908" s="18">
        <f t="shared" si="14"/>
        <v>1675447060</v>
      </c>
      <c r="AD908" s="31" t="s">
        <v>48</v>
      </c>
      <c r="AE908" s="245" t="s">
        <v>98</v>
      </c>
      <c r="AF908" s="8" t="s">
        <v>3887</v>
      </c>
      <c r="AG908" s="12" t="s">
        <v>701</v>
      </c>
      <c r="AH908" s="12" t="s">
        <v>1892</v>
      </c>
      <c r="AI908" s="30">
        <v>20235420003083</v>
      </c>
    </row>
    <row r="909" spans="1:35" ht="15.75" x14ac:dyDescent="0.3">
      <c r="A909" s="7">
        <v>2022</v>
      </c>
      <c r="B909" s="7">
        <v>454</v>
      </c>
      <c r="C909" s="101" t="s">
        <v>35</v>
      </c>
      <c r="D909" s="15" t="s">
        <v>2145</v>
      </c>
      <c r="E909" s="9" t="s">
        <v>404</v>
      </c>
      <c r="F909" s="8" t="s">
        <v>38</v>
      </c>
      <c r="G909" s="7" t="s">
        <v>39</v>
      </c>
      <c r="H909" s="8" t="s">
        <v>54</v>
      </c>
      <c r="I909" s="9" t="s">
        <v>3888</v>
      </c>
      <c r="J909" s="9" t="s">
        <v>3889</v>
      </c>
      <c r="K909" s="9" t="s">
        <v>3890</v>
      </c>
      <c r="L909" s="9" t="s">
        <v>3891</v>
      </c>
      <c r="M909" s="7">
        <v>1022412491</v>
      </c>
      <c r="N909" s="8" t="s">
        <v>138</v>
      </c>
      <c r="O909" s="10">
        <v>44784</v>
      </c>
      <c r="P909" s="101">
        <v>4</v>
      </c>
      <c r="Q909" s="10">
        <v>44791</v>
      </c>
      <c r="R909" s="10">
        <v>44912</v>
      </c>
      <c r="S909" s="11" t="s">
        <v>46</v>
      </c>
      <c r="T909" s="11"/>
      <c r="U909" s="78"/>
      <c r="V909" s="7" t="s">
        <v>3892</v>
      </c>
      <c r="W909" s="101" t="s">
        <v>3448</v>
      </c>
      <c r="X909" s="7" t="s">
        <v>46</v>
      </c>
      <c r="Y909" s="7" t="s">
        <v>46</v>
      </c>
      <c r="Z909" s="11">
        <v>44964</v>
      </c>
      <c r="AA909" s="16">
        <v>18080000</v>
      </c>
      <c r="AB909" s="17">
        <v>7533333</v>
      </c>
      <c r="AC909" s="18">
        <f t="shared" si="14"/>
        <v>25613333</v>
      </c>
      <c r="AD909" s="31" t="s">
        <v>48</v>
      </c>
      <c r="AE909" s="168" t="s">
        <v>98</v>
      </c>
      <c r="AF909" s="8" t="s">
        <v>3893</v>
      </c>
      <c r="AG909" s="12" t="s">
        <v>390</v>
      </c>
      <c r="AH909" s="12" t="s">
        <v>386</v>
      </c>
      <c r="AI909" s="30" t="s">
        <v>391</v>
      </c>
    </row>
    <row r="910" spans="1:35" ht="28.5" x14ac:dyDescent="0.3">
      <c r="A910" s="7">
        <v>2021</v>
      </c>
      <c r="B910" s="7">
        <v>455</v>
      </c>
      <c r="C910" s="101" t="s">
        <v>1134</v>
      </c>
      <c r="D910" s="183" t="s">
        <v>3894</v>
      </c>
      <c r="E910" s="9" t="s">
        <v>3895</v>
      </c>
      <c r="F910" s="8" t="s">
        <v>2640</v>
      </c>
      <c r="G910" s="7" t="s">
        <v>2606</v>
      </c>
      <c r="H910" s="8" t="s">
        <v>40</v>
      </c>
      <c r="I910" s="9" t="s">
        <v>3896</v>
      </c>
      <c r="J910" s="9" t="s">
        <v>3897</v>
      </c>
      <c r="K910" s="9" t="s">
        <v>3897</v>
      </c>
      <c r="L910" s="9" t="s">
        <v>3884</v>
      </c>
      <c r="M910" s="160">
        <v>900959051</v>
      </c>
      <c r="N910" s="8" t="s">
        <v>3885</v>
      </c>
      <c r="O910" s="10">
        <v>44516</v>
      </c>
      <c r="P910" s="33" t="s">
        <v>1930</v>
      </c>
      <c r="Q910" s="10">
        <v>44516</v>
      </c>
      <c r="R910" s="10">
        <v>44758</v>
      </c>
      <c r="S910" s="11" t="s">
        <v>46</v>
      </c>
      <c r="T910" s="11" t="s">
        <v>46</v>
      </c>
      <c r="U910" s="78" t="s">
        <v>46</v>
      </c>
      <c r="V910" s="7" t="s">
        <v>3898</v>
      </c>
      <c r="W910" s="33"/>
      <c r="X910" s="7" t="s">
        <v>46</v>
      </c>
      <c r="Y910" s="7" t="s">
        <v>46</v>
      </c>
      <c r="Z910" s="11">
        <v>44905</v>
      </c>
      <c r="AA910" s="16">
        <v>1026577000</v>
      </c>
      <c r="AB910" s="17">
        <v>0</v>
      </c>
      <c r="AC910" s="18">
        <f t="shared" si="14"/>
        <v>1026577000</v>
      </c>
      <c r="AD910" s="31" t="s">
        <v>48</v>
      </c>
      <c r="AE910" s="245" t="s">
        <v>98</v>
      </c>
      <c r="AF910" s="8" t="s">
        <v>3899</v>
      </c>
      <c r="AG910" s="12" t="s">
        <v>701</v>
      </c>
      <c r="AH910" s="12" t="s">
        <v>1892</v>
      </c>
      <c r="AI910" s="30">
        <v>20235420003083</v>
      </c>
    </row>
    <row r="911" spans="1:35" ht="15.75" x14ac:dyDescent="0.3">
      <c r="A911" s="7">
        <v>2022</v>
      </c>
      <c r="B911" s="7">
        <v>455</v>
      </c>
      <c r="C911" s="101" t="s">
        <v>35</v>
      </c>
      <c r="D911" s="15" t="s">
        <v>91</v>
      </c>
      <c r="E911" s="9" t="s">
        <v>66</v>
      </c>
      <c r="F911" s="8" t="s">
        <v>38</v>
      </c>
      <c r="G911" s="7" t="s">
        <v>39</v>
      </c>
      <c r="H911" s="8" t="s">
        <v>54</v>
      </c>
      <c r="I911" s="9" t="s">
        <v>3900</v>
      </c>
      <c r="J911" s="9" t="s">
        <v>3901</v>
      </c>
      <c r="K911" s="9" t="s">
        <v>3902</v>
      </c>
      <c r="L911" s="9" t="s">
        <v>1309</v>
      </c>
      <c r="M911" s="7">
        <v>51600104</v>
      </c>
      <c r="N911" s="8" t="s">
        <v>138</v>
      </c>
      <c r="O911" s="10">
        <v>44784</v>
      </c>
      <c r="P911" s="101">
        <v>5</v>
      </c>
      <c r="Q911" s="10">
        <v>44791</v>
      </c>
      <c r="R911" s="10">
        <v>44926</v>
      </c>
      <c r="S911" s="11" t="s">
        <v>46</v>
      </c>
      <c r="T911" s="11"/>
      <c r="U911" s="78"/>
      <c r="V911" s="7" t="s">
        <v>3344</v>
      </c>
      <c r="W911" s="101">
        <v>5</v>
      </c>
      <c r="X911" s="7"/>
      <c r="Y911" s="7"/>
      <c r="Z911" s="11">
        <v>44943</v>
      </c>
      <c r="AA911" s="16">
        <v>12500000</v>
      </c>
      <c r="AB911" s="17"/>
      <c r="AC911" s="18">
        <f t="shared" si="14"/>
        <v>12500000</v>
      </c>
      <c r="AD911" s="31" t="s">
        <v>48</v>
      </c>
      <c r="AE911" s="168" t="s">
        <v>98</v>
      </c>
      <c r="AF911" s="8" t="s">
        <v>3903</v>
      </c>
      <c r="AG911" s="12" t="s">
        <v>564</v>
      </c>
      <c r="AH911" s="12" t="s">
        <v>580</v>
      </c>
      <c r="AI911" s="30" t="s">
        <v>3589</v>
      </c>
    </row>
    <row r="912" spans="1:35" ht="15.75" x14ac:dyDescent="0.3">
      <c r="A912" s="7">
        <v>2021</v>
      </c>
      <c r="B912" s="7">
        <v>456</v>
      </c>
      <c r="C912" s="101" t="s">
        <v>795</v>
      </c>
      <c r="D912" s="15" t="s">
        <v>795</v>
      </c>
      <c r="E912" s="9" t="s">
        <v>795</v>
      </c>
      <c r="F912" s="8" t="s">
        <v>2640</v>
      </c>
      <c r="G912" s="7" t="s">
        <v>2606</v>
      </c>
      <c r="H912" s="8" t="s">
        <v>40</v>
      </c>
      <c r="I912" s="9" t="s">
        <v>795</v>
      </c>
      <c r="J912" s="9" t="s">
        <v>3904</v>
      </c>
      <c r="K912" s="9" t="s">
        <v>3904</v>
      </c>
      <c r="L912" s="9" t="s">
        <v>3905</v>
      </c>
      <c r="M912" s="160" t="s">
        <v>795</v>
      </c>
      <c r="N912" s="8" t="s">
        <v>3906</v>
      </c>
      <c r="O912" s="10" t="s">
        <v>795</v>
      </c>
      <c r="P912" s="33" t="s">
        <v>795</v>
      </c>
      <c r="Q912" s="10" t="s">
        <v>795</v>
      </c>
      <c r="R912" s="10" t="s">
        <v>795</v>
      </c>
      <c r="S912" s="11" t="s">
        <v>795</v>
      </c>
      <c r="T912" s="11" t="s">
        <v>795</v>
      </c>
      <c r="U912" s="78" t="s">
        <v>795</v>
      </c>
      <c r="V912" s="7" t="s">
        <v>795</v>
      </c>
      <c r="W912" s="33"/>
      <c r="X912" s="7" t="s">
        <v>795</v>
      </c>
      <c r="Y912" s="7" t="s">
        <v>795</v>
      </c>
      <c r="Z912" s="11" t="s">
        <v>795</v>
      </c>
      <c r="AA912" s="16">
        <v>0</v>
      </c>
      <c r="AB912" s="17">
        <v>0</v>
      </c>
      <c r="AC912" s="18">
        <f t="shared" si="14"/>
        <v>0</v>
      </c>
      <c r="AD912" s="31" t="s">
        <v>795</v>
      </c>
      <c r="AE912" s="245" t="s">
        <v>3690</v>
      </c>
      <c r="AF912" s="8" t="s">
        <v>795</v>
      </c>
      <c r="AG912" s="12" t="s">
        <v>3907</v>
      </c>
      <c r="AH912" s="12" t="s">
        <v>795</v>
      </c>
      <c r="AI912" s="30" t="s">
        <v>795</v>
      </c>
    </row>
    <row r="913" spans="1:35" ht="15.75" x14ac:dyDescent="0.3">
      <c r="A913" s="7">
        <v>2022</v>
      </c>
      <c r="B913" s="7">
        <v>456</v>
      </c>
      <c r="C913" s="101" t="s">
        <v>35</v>
      </c>
      <c r="D913" s="15" t="s">
        <v>91</v>
      </c>
      <c r="E913" s="9" t="s">
        <v>66</v>
      </c>
      <c r="F913" s="8" t="s">
        <v>38</v>
      </c>
      <c r="G913" s="7" t="s">
        <v>39</v>
      </c>
      <c r="H913" s="8" t="s">
        <v>54</v>
      </c>
      <c r="I913" s="9" t="s">
        <v>821</v>
      </c>
      <c r="J913" s="9" t="s">
        <v>3908</v>
      </c>
      <c r="K913" s="9" t="s">
        <v>3380</v>
      </c>
      <c r="L913" s="9" t="s">
        <v>856</v>
      </c>
      <c r="M913" s="7">
        <v>79285938</v>
      </c>
      <c r="N913" s="8" t="s">
        <v>138</v>
      </c>
      <c r="O913" s="10">
        <v>44785</v>
      </c>
      <c r="P913" s="101">
        <v>5</v>
      </c>
      <c r="Q913" s="10">
        <v>44792</v>
      </c>
      <c r="R913" s="10">
        <v>44926</v>
      </c>
      <c r="S913" s="11" t="s">
        <v>46</v>
      </c>
      <c r="T913" s="11" t="s">
        <v>46</v>
      </c>
      <c r="U913" s="78" t="s">
        <v>46</v>
      </c>
      <c r="V913" s="7" t="s">
        <v>46</v>
      </c>
      <c r="W913" s="101">
        <v>5</v>
      </c>
      <c r="X913" s="7" t="s">
        <v>46</v>
      </c>
      <c r="Y913" s="7" t="s">
        <v>46</v>
      </c>
      <c r="Z913" s="11">
        <v>44926</v>
      </c>
      <c r="AA913" s="16">
        <v>12772000</v>
      </c>
      <c r="AB913" s="17"/>
      <c r="AC913" s="18">
        <f t="shared" si="14"/>
        <v>12772000</v>
      </c>
      <c r="AD913" s="31" t="s">
        <v>47</v>
      </c>
      <c r="AE913" s="168" t="s">
        <v>48</v>
      </c>
      <c r="AF913" s="8" t="s">
        <v>3381</v>
      </c>
      <c r="AG913" s="12" t="s">
        <v>3909</v>
      </c>
      <c r="AH913" s="12" t="s">
        <v>483</v>
      </c>
      <c r="AI913" s="30" t="s">
        <v>3336</v>
      </c>
    </row>
    <row r="914" spans="1:35" ht="15.75" x14ac:dyDescent="0.3">
      <c r="A914" s="7">
        <v>2021</v>
      </c>
      <c r="B914" s="7">
        <v>457</v>
      </c>
      <c r="C914" s="101" t="s">
        <v>1134</v>
      </c>
      <c r="D914" s="15" t="s">
        <v>2923</v>
      </c>
      <c r="E914" s="9" t="s">
        <v>2923</v>
      </c>
      <c r="F914" s="8" t="s">
        <v>1137</v>
      </c>
      <c r="G914" s="7" t="s">
        <v>2606</v>
      </c>
      <c r="H914" s="8" t="s">
        <v>2641</v>
      </c>
      <c r="I914" s="9" t="s">
        <v>3910</v>
      </c>
      <c r="J914" s="9" t="s">
        <v>3911</v>
      </c>
      <c r="K914" s="9" t="s">
        <v>3911</v>
      </c>
      <c r="L914" s="9" t="s">
        <v>3912</v>
      </c>
      <c r="M914" s="160">
        <v>899999074</v>
      </c>
      <c r="N914" s="8" t="s">
        <v>3906</v>
      </c>
      <c r="O914" s="10" t="s">
        <v>2923</v>
      </c>
      <c r="P914" s="33" t="s">
        <v>3913</v>
      </c>
      <c r="Q914" s="10" t="s">
        <v>2923</v>
      </c>
      <c r="R914" s="10" t="s">
        <v>2923</v>
      </c>
      <c r="S914" s="11" t="s">
        <v>46</v>
      </c>
      <c r="T914" s="11" t="s">
        <v>46</v>
      </c>
      <c r="U914" s="78" t="s">
        <v>46</v>
      </c>
      <c r="V914" s="7" t="s">
        <v>46</v>
      </c>
      <c r="W914" s="33"/>
      <c r="X914" s="7" t="s">
        <v>46</v>
      </c>
      <c r="Y914" s="7" t="s">
        <v>46</v>
      </c>
      <c r="Z914" s="11" t="s">
        <v>2923</v>
      </c>
      <c r="AA914" s="16">
        <v>0</v>
      </c>
      <c r="AB914" s="17">
        <v>0</v>
      </c>
      <c r="AC914" s="18">
        <f t="shared" si="14"/>
        <v>0</v>
      </c>
      <c r="AD914" s="31" t="s">
        <v>1396</v>
      </c>
      <c r="AE914" s="245" t="s">
        <v>1396</v>
      </c>
      <c r="AF914" s="8" t="s">
        <v>2923</v>
      </c>
      <c r="AG914" s="12" t="s">
        <v>2923</v>
      </c>
      <c r="AH914" s="12" t="s">
        <v>2923</v>
      </c>
      <c r="AI914" s="30" t="s">
        <v>2923</v>
      </c>
    </row>
    <row r="915" spans="1:35" ht="15.75" x14ac:dyDescent="0.3">
      <c r="A915" s="7">
        <v>2022</v>
      </c>
      <c r="B915" s="7">
        <v>457</v>
      </c>
      <c r="C915" s="101" t="s">
        <v>35</v>
      </c>
      <c r="D915" s="15" t="s">
        <v>91</v>
      </c>
      <c r="E915" s="9" t="s">
        <v>66</v>
      </c>
      <c r="F915" s="8" t="s">
        <v>38</v>
      </c>
      <c r="G915" s="7" t="s">
        <v>39</v>
      </c>
      <c r="H915" s="8" t="s">
        <v>54</v>
      </c>
      <c r="I915" s="9" t="s">
        <v>3914</v>
      </c>
      <c r="J915" s="9" t="s">
        <v>3915</v>
      </c>
      <c r="K915" s="9" t="s">
        <v>3617</v>
      </c>
      <c r="L915" s="9" t="s">
        <v>2977</v>
      </c>
      <c r="M915" s="7">
        <v>1105685105</v>
      </c>
      <c r="N915" s="8" t="s">
        <v>339</v>
      </c>
      <c r="O915" s="10">
        <v>44784</v>
      </c>
      <c r="P915" s="101">
        <v>4</v>
      </c>
      <c r="Q915" s="10">
        <v>44796</v>
      </c>
      <c r="R915" s="10">
        <v>44917</v>
      </c>
      <c r="S915" s="11" t="s">
        <v>46</v>
      </c>
      <c r="T915" s="11"/>
      <c r="U915" s="78"/>
      <c r="V915" s="7" t="s">
        <v>46</v>
      </c>
      <c r="W915" s="101">
        <v>4</v>
      </c>
      <c r="X915" s="7" t="s">
        <v>46</v>
      </c>
      <c r="Y915" s="7" t="s">
        <v>46</v>
      </c>
      <c r="Z915" s="11">
        <v>44917</v>
      </c>
      <c r="AA915" s="16">
        <v>22000000</v>
      </c>
      <c r="AB915" s="17">
        <v>0</v>
      </c>
      <c r="AC915" s="18">
        <f t="shared" si="14"/>
        <v>22000000</v>
      </c>
      <c r="AD915" s="31" t="s">
        <v>48</v>
      </c>
      <c r="AE915" s="168" t="s">
        <v>98</v>
      </c>
      <c r="AF915" s="8" t="s">
        <v>3916</v>
      </c>
      <c r="AG915" s="12" t="s">
        <v>100</v>
      </c>
      <c r="AH915" s="12" t="s">
        <v>101</v>
      </c>
      <c r="AI915" s="30" t="s">
        <v>3917</v>
      </c>
    </row>
    <row r="916" spans="1:35" ht="15.75" x14ac:dyDescent="0.3">
      <c r="A916" s="7">
        <v>2021</v>
      </c>
      <c r="B916" s="7">
        <v>458</v>
      </c>
      <c r="C916" s="101" t="s">
        <v>35</v>
      </c>
      <c r="D916" s="15" t="s">
        <v>1584</v>
      </c>
      <c r="E916" s="9" t="s">
        <v>1585</v>
      </c>
      <c r="F916" s="8" t="s">
        <v>38</v>
      </c>
      <c r="G916" s="7" t="s">
        <v>39</v>
      </c>
      <c r="H916" s="8" t="s">
        <v>40</v>
      </c>
      <c r="I916" s="9" t="s">
        <v>3918</v>
      </c>
      <c r="J916" s="9" t="s">
        <v>3919</v>
      </c>
      <c r="K916" s="9" t="s">
        <v>3919</v>
      </c>
      <c r="L916" s="9" t="s">
        <v>550</v>
      </c>
      <c r="M916" s="160">
        <v>1018406237</v>
      </c>
      <c r="N916" s="8" t="s">
        <v>59</v>
      </c>
      <c r="O916" s="10">
        <v>44519</v>
      </c>
      <c r="P916" s="33" t="s">
        <v>3772</v>
      </c>
      <c r="Q916" s="10">
        <v>44518</v>
      </c>
      <c r="R916" s="10">
        <v>44594</v>
      </c>
      <c r="S916" s="11" t="s">
        <v>46</v>
      </c>
      <c r="T916" s="11" t="s">
        <v>46</v>
      </c>
      <c r="U916" s="78" t="s">
        <v>46</v>
      </c>
      <c r="V916" s="7" t="s">
        <v>46</v>
      </c>
      <c r="W916" s="33"/>
      <c r="X916" s="7" t="s">
        <v>46</v>
      </c>
      <c r="Y916" s="7" t="s">
        <v>46</v>
      </c>
      <c r="Z916" s="11">
        <v>44594</v>
      </c>
      <c r="AA916" s="16">
        <v>6666666</v>
      </c>
      <c r="AB916" s="17">
        <v>0</v>
      </c>
      <c r="AC916" s="18">
        <f t="shared" si="14"/>
        <v>6666666</v>
      </c>
      <c r="AD916" s="31" t="s">
        <v>48</v>
      </c>
      <c r="AE916" s="245" t="s">
        <v>98</v>
      </c>
      <c r="AF916" s="8" t="s">
        <v>3920</v>
      </c>
      <c r="AG916" s="12" t="s">
        <v>1590</v>
      </c>
      <c r="AH916" s="12" t="s">
        <v>2983</v>
      </c>
      <c r="AI916" s="30">
        <v>20215420010443</v>
      </c>
    </row>
    <row r="917" spans="1:35" ht="15.75" x14ac:dyDescent="0.3">
      <c r="A917" s="7">
        <v>2022</v>
      </c>
      <c r="B917" s="7">
        <v>458</v>
      </c>
      <c r="C917" s="101" t="s">
        <v>35</v>
      </c>
      <c r="D917" s="15" t="s">
        <v>1266</v>
      </c>
      <c r="E917" s="9" t="s">
        <v>1267</v>
      </c>
      <c r="F917" s="8" t="s">
        <v>38</v>
      </c>
      <c r="G917" s="7" t="s">
        <v>39</v>
      </c>
      <c r="H917" s="8" t="s">
        <v>54</v>
      </c>
      <c r="I917" s="9" t="s">
        <v>1480</v>
      </c>
      <c r="J917" s="9" t="s">
        <v>3921</v>
      </c>
      <c r="K917" s="9" t="s">
        <v>3744</v>
      </c>
      <c r="L917" s="9" t="s">
        <v>2352</v>
      </c>
      <c r="M917" s="7">
        <v>1033807324</v>
      </c>
      <c r="N917" s="8" t="s">
        <v>138</v>
      </c>
      <c r="O917" s="10">
        <v>44784</v>
      </c>
      <c r="P917" s="101">
        <v>4</v>
      </c>
      <c r="Q917" s="10">
        <v>44792</v>
      </c>
      <c r="R917" s="10">
        <v>44913</v>
      </c>
      <c r="S917" s="11" t="s">
        <v>46</v>
      </c>
      <c r="T917" s="11"/>
      <c r="U917" s="78"/>
      <c r="V917" s="7" t="s">
        <v>480</v>
      </c>
      <c r="W917" s="101">
        <v>5</v>
      </c>
      <c r="X917" s="7" t="s">
        <v>46</v>
      </c>
      <c r="Y917" s="7" t="s">
        <v>46</v>
      </c>
      <c r="Z917" s="11">
        <v>44944</v>
      </c>
      <c r="AA917" s="16">
        <v>10000000</v>
      </c>
      <c r="AB917" s="17">
        <v>2500000</v>
      </c>
      <c r="AC917" s="18">
        <f t="shared" si="14"/>
        <v>12500000</v>
      </c>
      <c r="AD917" s="31" t="s">
        <v>48</v>
      </c>
      <c r="AE917" s="168" t="s">
        <v>98</v>
      </c>
      <c r="AF917" s="8" t="s">
        <v>3745</v>
      </c>
      <c r="AG917" s="12" t="s">
        <v>811</v>
      </c>
      <c r="AH917" s="12" t="s">
        <v>808</v>
      </c>
      <c r="AI917" s="30" t="s">
        <v>3712</v>
      </c>
    </row>
    <row r="918" spans="1:35" ht="15.75" x14ac:dyDescent="0.3">
      <c r="A918" s="7">
        <v>2021</v>
      </c>
      <c r="B918" s="7">
        <v>459</v>
      </c>
      <c r="C918" s="101" t="s">
        <v>35</v>
      </c>
      <c r="D918" s="15" t="s">
        <v>1584</v>
      </c>
      <c r="E918" s="9" t="s">
        <v>1585</v>
      </c>
      <c r="F918" s="8" t="s">
        <v>38</v>
      </c>
      <c r="G918" s="7" t="s">
        <v>39</v>
      </c>
      <c r="H918" s="8" t="s">
        <v>40</v>
      </c>
      <c r="I918" s="9" t="s">
        <v>3922</v>
      </c>
      <c r="J918" s="9" t="s">
        <v>3923</v>
      </c>
      <c r="K918" s="9" t="s">
        <v>3923</v>
      </c>
      <c r="L918" s="9" t="s">
        <v>1530</v>
      </c>
      <c r="M918" s="160">
        <v>1006070198</v>
      </c>
      <c r="N918" s="8" t="s">
        <v>59</v>
      </c>
      <c r="O918" s="10">
        <v>44523</v>
      </c>
      <c r="P918" s="33" t="s">
        <v>3562</v>
      </c>
      <c r="Q918" s="10">
        <v>44533</v>
      </c>
      <c r="R918" s="10">
        <v>44573</v>
      </c>
      <c r="S918" s="11" t="s">
        <v>46</v>
      </c>
      <c r="T918" s="11" t="s">
        <v>46</v>
      </c>
      <c r="U918" s="78" t="s">
        <v>46</v>
      </c>
      <c r="V918" s="7" t="s">
        <v>46</v>
      </c>
      <c r="W918" s="33"/>
      <c r="X918" s="7" t="s">
        <v>46</v>
      </c>
      <c r="Y918" s="7" t="s">
        <v>46</v>
      </c>
      <c r="Z918" s="11">
        <v>44573</v>
      </c>
      <c r="AA918" s="16">
        <v>3333333</v>
      </c>
      <c r="AB918" s="17">
        <v>0</v>
      </c>
      <c r="AC918" s="18">
        <f t="shared" si="14"/>
        <v>3333333</v>
      </c>
      <c r="AD918" s="31" t="s">
        <v>48</v>
      </c>
      <c r="AE918" s="245" t="s">
        <v>98</v>
      </c>
      <c r="AF918" s="8" t="s">
        <v>3924</v>
      </c>
      <c r="AG918" s="12" t="s">
        <v>564</v>
      </c>
      <c r="AH918" s="12" t="s">
        <v>161</v>
      </c>
      <c r="AI918" s="30"/>
    </row>
    <row r="919" spans="1:35" ht="15.75" x14ac:dyDescent="0.3">
      <c r="A919" s="7">
        <v>2022</v>
      </c>
      <c r="B919" s="7">
        <v>459</v>
      </c>
      <c r="C919" s="101" t="s">
        <v>35</v>
      </c>
      <c r="D919" s="15" t="s">
        <v>358</v>
      </c>
      <c r="E919" s="9" t="s">
        <v>359</v>
      </c>
      <c r="F919" s="8" t="s">
        <v>38</v>
      </c>
      <c r="G919" s="7" t="s">
        <v>39</v>
      </c>
      <c r="H919" s="8" t="s">
        <v>54</v>
      </c>
      <c r="I919" s="9" t="s">
        <v>900</v>
      </c>
      <c r="J919" s="9" t="s">
        <v>3925</v>
      </c>
      <c r="K919" s="9" t="s">
        <v>3822</v>
      </c>
      <c r="L919" s="9" t="s">
        <v>2914</v>
      </c>
      <c r="M919" s="7">
        <v>52519743</v>
      </c>
      <c r="N919" s="8" t="s">
        <v>170</v>
      </c>
      <c r="O919" s="10">
        <v>44795</v>
      </c>
      <c r="P919" s="101">
        <v>4</v>
      </c>
      <c r="Q919" s="10">
        <v>44795</v>
      </c>
      <c r="R919" s="10">
        <v>44916</v>
      </c>
      <c r="S919" s="11" t="s">
        <v>46</v>
      </c>
      <c r="T919" s="11"/>
      <c r="U919" s="78"/>
      <c r="V919" s="7" t="s">
        <v>480</v>
      </c>
      <c r="W919" s="101">
        <v>5</v>
      </c>
      <c r="X919" s="7" t="s">
        <v>46</v>
      </c>
      <c r="Y919" s="7" t="s">
        <v>46</v>
      </c>
      <c r="Z919" s="11">
        <v>44947</v>
      </c>
      <c r="AA919" s="16">
        <v>9600000</v>
      </c>
      <c r="AB919" s="17">
        <v>2400000</v>
      </c>
      <c r="AC919" s="18">
        <f t="shared" si="14"/>
        <v>12000000</v>
      </c>
      <c r="AD919" s="31" t="s">
        <v>48</v>
      </c>
      <c r="AE919" s="168" t="s">
        <v>98</v>
      </c>
      <c r="AF919" s="8" t="s">
        <v>3823</v>
      </c>
      <c r="AG919" s="12" t="s">
        <v>365</v>
      </c>
      <c r="AH919" s="12" t="s">
        <v>366</v>
      </c>
      <c r="AI919" s="30" t="s">
        <v>3824</v>
      </c>
    </row>
    <row r="920" spans="1:35" ht="15.75" x14ac:dyDescent="0.3">
      <c r="A920" s="7">
        <v>2021</v>
      </c>
      <c r="B920" s="7">
        <v>460</v>
      </c>
      <c r="C920" s="101" t="s">
        <v>35</v>
      </c>
      <c r="D920" s="15" t="s">
        <v>65</v>
      </c>
      <c r="E920" s="9" t="s">
        <v>66</v>
      </c>
      <c r="F920" s="8" t="s">
        <v>38</v>
      </c>
      <c r="G920" s="7" t="s">
        <v>39</v>
      </c>
      <c r="H920" s="8" t="s">
        <v>40</v>
      </c>
      <c r="I920" s="9" t="s">
        <v>3926</v>
      </c>
      <c r="J920" s="9" t="s">
        <v>3927</v>
      </c>
      <c r="K920" s="9" t="s">
        <v>3927</v>
      </c>
      <c r="L920" s="9" t="s">
        <v>1309</v>
      </c>
      <c r="M920" s="160">
        <v>51600104</v>
      </c>
      <c r="N920" s="8" t="s">
        <v>59</v>
      </c>
      <c r="O920" s="10">
        <v>44523</v>
      </c>
      <c r="P920" s="33" t="s">
        <v>3562</v>
      </c>
      <c r="Q920" s="10">
        <v>44529</v>
      </c>
      <c r="R920" s="10">
        <v>44568</v>
      </c>
      <c r="S920" s="11" t="s">
        <v>46</v>
      </c>
      <c r="T920" s="11" t="s">
        <v>46</v>
      </c>
      <c r="U920" s="78" t="s">
        <v>46</v>
      </c>
      <c r="V920" s="7" t="s">
        <v>46</v>
      </c>
      <c r="W920" s="33"/>
      <c r="X920" s="7" t="s">
        <v>46</v>
      </c>
      <c r="Y920" s="7" t="s">
        <v>46</v>
      </c>
      <c r="Z920" s="11">
        <v>44568</v>
      </c>
      <c r="AA920" s="16">
        <v>3333333</v>
      </c>
      <c r="AB920" s="17">
        <v>0</v>
      </c>
      <c r="AC920" s="18">
        <f t="shared" si="14"/>
        <v>3333333</v>
      </c>
      <c r="AD920" s="31" t="s">
        <v>48</v>
      </c>
      <c r="AE920" s="245" t="s">
        <v>98</v>
      </c>
      <c r="AF920" s="8" t="s">
        <v>3928</v>
      </c>
      <c r="AG920" s="12" t="s">
        <v>564</v>
      </c>
      <c r="AH920" s="12" t="s">
        <v>161</v>
      </c>
      <c r="AI920" s="30">
        <v>20215420011413</v>
      </c>
    </row>
    <row r="921" spans="1:35" ht="15.75" x14ac:dyDescent="0.3">
      <c r="A921" s="7">
        <v>2022</v>
      </c>
      <c r="B921" s="7">
        <v>460</v>
      </c>
      <c r="C921" s="101" t="s">
        <v>1714</v>
      </c>
      <c r="D921" s="15" t="s">
        <v>1714</v>
      </c>
      <c r="E921" s="9" t="s">
        <v>1714</v>
      </c>
      <c r="F921" s="8" t="s">
        <v>1714</v>
      </c>
      <c r="G921" s="7" t="s">
        <v>39</v>
      </c>
      <c r="H921" s="8" t="s">
        <v>1714</v>
      </c>
      <c r="I921" s="9" t="s">
        <v>1714</v>
      </c>
      <c r="J921" s="9" t="s">
        <v>3929</v>
      </c>
      <c r="K921" s="9" t="s">
        <v>3822</v>
      </c>
      <c r="L921" s="9" t="s">
        <v>3930</v>
      </c>
      <c r="M921" s="7">
        <v>1023891897</v>
      </c>
      <c r="N921" s="8" t="s">
        <v>170</v>
      </c>
      <c r="O921" s="10" t="s">
        <v>1714</v>
      </c>
      <c r="P921" s="101" t="s">
        <v>1714</v>
      </c>
      <c r="Q921" s="10" t="s">
        <v>1714</v>
      </c>
      <c r="R921" s="10" t="s">
        <v>1714</v>
      </c>
      <c r="S921" s="11" t="s">
        <v>1714</v>
      </c>
      <c r="T921" s="11" t="s">
        <v>1714</v>
      </c>
      <c r="U921" s="78" t="s">
        <v>1714</v>
      </c>
      <c r="V921" s="7" t="s">
        <v>1714</v>
      </c>
      <c r="W921" s="101" t="s">
        <v>1714</v>
      </c>
      <c r="X921" s="7" t="s">
        <v>1714</v>
      </c>
      <c r="Y921" s="7" t="s">
        <v>1714</v>
      </c>
      <c r="Z921" s="11" t="s">
        <v>1714</v>
      </c>
      <c r="AA921" s="16">
        <v>0</v>
      </c>
      <c r="AB921" s="17">
        <v>0</v>
      </c>
      <c r="AC921" s="18">
        <f t="shared" si="14"/>
        <v>0</v>
      </c>
      <c r="AD921" s="31" t="s">
        <v>1396</v>
      </c>
      <c r="AE921" s="168" t="s">
        <v>1396</v>
      </c>
      <c r="AF921" s="8" t="s">
        <v>1714</v>
      </c>
      <c r="AG921" s="12" t="s">
        <v>1714</v>
      </c>
      <c r="AH921" s="12" t="s">
        <v>1714</v>
      </c>
      <c r="AI921" s="30" t="s">
        <v>1714</v>
      </c>
    </row>
    <row r="922" spans="1:35" ht="15.75" x14ac:dyDescent="0.3">
      <c r="A922" s="7">
        <v>2021</v>
      </c>
      <c r="B922" s="7">
        <v>461</v>
      </c>
      <c r="C922" s="101" t="s">
        <v>35</v>
      </c>
      <c r="D922" s="15" t="s">
        <v>65</v>
      </c>
      <c r="E922" s="9" t="s">
        <v>66</v>
      </c>
      <c r="F922" s="8" t="s">
        <v>38</v>
      </c>
      <c r="G922" s="7" t="s">
        <v>39</v>
      </c>
      <c r="H922" s="8" t="s">
        <v>40</v>
      </c>
      <c r="I922" s="9" t="s">
        <v>2632</v>
      </c>
      <c r="J922" s="9" t="s">
        <v>3931</v>
      </c>
      <c r="K922" s="9" t="s">
        <v>3931</v>
      </c>
      <c r="L922" s="9" t="s">
        <v>3932</v>
      </c>
      <c r="M922" s="160">
        <v>1013656314</v>
      </c>
      <c r="N922" s="8" t="s">
        <v>70</v>
      </c>
      <c r="O922" s="10">
        <v>44523</v>
      </c>
      <c r="P922" s="33" t="s">
        <v>3809</v>
      </c>
      <c r="Q922" s="10">
        <v>44522</v>
      </c>
      <c r="R922" s="10">
        <v>44560</v>
      </c>
      <c r="S922" s="11" t="s">
        <v>46</v>
      </c>
      <c r="T922" s="11" t="s">
        <v>46</v>
      </c>
      <c r="U922" s="78" t="s">
        <v>46</v>
      </c>
      <c r="V922" s="7" t="s">
        <v>46</v>
      </c>
      <c r="W922" s="33"/>
      <c r="X922" s="7" t="s">
        <v>46</v>
      </c>
      <c r="Y922" s="7" t="s">
        <v>46</v>
      </c>
      <c r="Z922" s="11">
        <v>44560</v>
      </c>
      <c r="AA922" s="16">
        <v>3700000</v>
      </c>
      <c r="AB922" s="17">
        <v>0</v>
      </c>
      <c r="AC922" s="18">
        <f t="shared" si="14"/>
        <v>3700000</v>
      </c>
      <c r="AD922" s="31" t="s">
        <v>48</v>
      </c>
      <c r="AE922" s="245" t="s">
        <v>98</v>
      </c>
      <c r="AF922" s="8" t="s">
        <v>3933</v>
      </c>
      <c r="AG922" s="12" t="s">
        <v>3934</v>
      </c>
      <c r="AH922" s="12" t="s">
        <v>75</v>
      </c>
      <c r="AI922" s="30">
        <v>20215420010553</v>
      </c>
    </row>
    <row r="923" spans="1:35" ht="28.5" x14ac:dyDescent="0.3">
      <c r="A923" s="7">
        <v>2022</v>
      </c>
      <c r="B923" s="7">
        <v>461</v>
      </c>
      <c r="C923" s="101" t="s">
        <v>795</v>
      </c>
      <c r="D923" s="15" t="s">
        <v>3935</v>
      </c>
      <c r="E923" s="9" t="s">
        <v>3935</v>
      </c>
      <c r="F923" s="8" t="s">
        <v>38</v>
      </c>
      <c r="G923" s="7" t="s">
        <v>39</v>
      </c>
      <c r="H923" s="8" t="s">
        <v>54</v>
      </c>
      <c r="I923" s="9" t="s">
        <v>3936</v>
      </c>
      <c r="J923" s="9" t="s">
        <v>3937</v>
      </c>
      <c r="K923" s="9" t="s">
        <v>3938</v>
      </c>
      <c r="L923" s="9" t="s">
        <v>386</v>
      </c>
      <c r="M923" s="7">
        <v>51723412</v>
      </c>
      <c r="N923" s="8" t="s">
        <v>345</v>
      </c>
      <c r="O923" s="10" t="s">
        <v>3935</v>
      </c>
      <c r="P923" s="101" t="s">
        <v>3935</v>
      </c>
      <c r="Q923" s="10" t="s">
        <v>3935</v>
      </c>
      <c r="R923" s="10" t="s">
        <v>3935</v>
      </c>
      <c r="S923" s="11" t="s">
        <v>3935</v>
      </c>
      <c r="T923" s="11" t="s">
        <v>3935</v>
      </c>
      <c r="U923" s="78" t="s">
        <v>3935</v>
      </c>
      <c r="V923" s="7" t="s">
        <v>3935</v>
      </c>
      <c r="W923" s="101" t="s">
        <v>3935</v>
      </c>
      <c r="X923" s="7" t="s">
        <v>3935</v>
      </c>
      <c r="Y923" s="7" t="s">
        <v>3935</v>
      </c>
      <c r="Z923" s="11" t="s">
        <v>3935</v>
      </c>
      <c r="AA923" s="16">
        <v>0</v>
      </c>
      <c r="AB923" s="17">
        <v>0</v>
      </c>
      <c r="AC923" s="18">
        <f t="shared" si="14"/>
        <v>0</v>
      </c>
      <c r="AD923" s="31" t="s">
        <v>48</v>
      </c>
      <c r="AE923" s="168" t="s">
        <v>48</v>
      </c>
      <c r="AF923" s="8" t="s">
        <v>3935</v>
      </c>
      <c r="AG923" s="12" t="s">
        <v>3935</v>
      </c>
      <c r="AH923" s="12" t="s">
        <v>3935</v>
      </c>
      <c r="AI923" s="30" t="s">
        <v>3935</v>
      </c>
    </row>
    <row r="924" spans="1:35" ht="15.75" x14ac:dyDescent="0.3">
      <c r="A924" s="7">
        <v>2021</v>
      </c>
      <c r="B924" s="7">
        <v>462</v>
      </c>
      <c r="C924" s="101" t="s">
        <v>1134</v>
      </c>
      <c r="D924" s="15" t="s">
        <v>886</v>
      </c>
      <c r="E924" s="9" t="s">
        <v>887</v>
      </c>
      <c r="F924" s="8" t="s">
        <v>3939</v>
      </c>
      <c r="G924" s="7" t="s">
        <v>39</v>
      </c>
      <c r="H924" s="8" t="s">
        <v>2765</v>
      </c>
      <c r="I924" s="9" t="s">
        <v>3940</v>
      </c>
      <c r="J924" s="9" t="s">
        <v>3941</v>
      </c>
      <c r="K924" s="9" t="s">
        <v>3942</v>
      </c>
      <c r="L924" s="9" t="s">
        <v>3943</v>
      </c>
      <c r="M924" s="160">
        <v>8300697038</v>
      </c>
      <c r="N924" s="8" t="s">
        <v>165</v>
      </c>
      <c r="O924" s="10">
        <v>44524</v>
      </c>
      <c r="P924" s="33" t="s">
        <v>3944</v>
      </c>
      <c r="Q924" s="10">
        <v>44525</v>
      </c>
      <c r="R924" s="10">
        <v>44534</v>
      </c>
      <c r="S924" s="11" t="s">
        <v>46</v>
      </c>
      <c r="T924" s="11" t="s">
        <v>46</v>
      </c>
      <c r="U924" s="78" t="s">
        <v>46</v>
      </c>
      <c r="V924" s="7" t="s">
        <v>46</v>
      </c>
      <c r="W924" s="33"/>
      <c r="X924" s="7" t="s">
        <v>46</v>
      </c>
      <c r="Y924" s="7" t="s">
        <v>46</v>
      </c>
      <c r="Z924" s="11">
        <v>44534</v>
      </c>
      <c r="AA924" s="16">
        <v>22331790</v>
      </c>
      <c r="AB924" s="17">
        <v>0</v>
      </c>
      <c r="AC924" s="18">
        <f t="shared" si="14"/>
        <v>22331790</v>
      </c>
      <c r="AD924" s="31" t="s">
        <v>48</v>
      </c>
      <c r="AE924" s="245" t="s">
        <v>98</v>
      </c>
      <c r="AF924" s="8" t="s">
        <v>3945</v>
      </c>
      <c r="AG924" s="12" t="s">
        <v>46</v>
      </c>
      <c r="AH924" s="12" t="s">
        <v>3946</v>
      </c>
      <c r="AI924" s="30">
        <v>20215420011423</v>
      </c>
    </row>
    <row r="925" spans="1:35" ht="15.75" x14ac:dyDescent="0.3">
      <c r="A925" s="7">
        <v>2022</v>
      </c>
      <c r="B925" s="7">
        <v>462</v>
      </c>
      <c r="C925" s="101" t="s">
        <v>35</v>
      </c>
      <c r="D925" s="15" t="s">
        <v>91</v>
      </c>
      <c r="E925" s="9" t="s">
        <v>66</v>
      </c>
      <c r="F925" s="8" t="s">
        <v>38</v>
      </c>
      <c r="G925" s="7" t="s">
        <v>39</v>
      </c>
      <c r="H925" s="8" t="s">
        <v>54</v>
      </c>
      <c r="I925" s="9" t="s">
        <v>3947</v>
      </c>
      <c r="J925" s="9" t="s">
        <v>3948</v>
      </c>
      <c r="K925" s="9" t="s">
        <v>3949</v>
      </c>
      <c r="L925" s="9" t="s">
        <v>1892</v>
      </c>
      <c r="M925" s="7">
        <v>52859225</v>
      </c>
      <c r="N925" s="8" t="s">
        <v>345</v>
      </c>
      <c r="O925" s="10">
        <v>44797</v>
      </c>
      <c r="P925" s="101">
        <v>4</v>
      </c>
      <c r="Q925" s="10">
        <v>44799</v>
      </c>
      <c r="R925" s="10">
        <v>44920</v>
      </c>
      <c r="S925" s="11" t="s">
        <v>46</v>
      </c>
      <c r="T925" s="11"/>
      <c r="U925" s="78"/>
      <c r="V925" s="7" t="s">
        <v>3950</v>
      </c>
      <c r="W925" s="101" t="s">
        <v>3951</v>
      </c>
      <c r="X925" s="7" t="s">
        <v>46</v>
      </c>
      <c r="Y925" s="7" t="s">
        <v>46</v>
      </c>
      <c r="Z925" s="11">
        <v>44957</v>
      </c>
      <c r="AA925" s="16">
        <v>26000000</v>
      </c>
      <c r="AB925" s="17">
        <v>7800000</v>
      </c>
      <c r="AC925" s="18">
        <f t="shared" si="14"/>
        <v>33800000</v>
      </c>
      <c r="AD925" s="31" t="s">
        <v>48</v>
      </c>
      <c r="AE925" s="168" t="s">
        <v>48</v>
      </c>
      <c r="AF925" s="8" t="s">
        <v>3952</v>
      </c>
      <c r="AG925" s="12" t="s">
        <v>701</v>
      </c>
      <c r="AH925" s="12" t="s">
        <v>208</v>
      </c>
      <c r="AI925" s="30" t="s">
        <v>209</v>
      </c>
    </row>
    <row r="926" spans="1:35" ht="15.75" x14ac:dyDescent="0.3">
      <c r="A926" s="7">
        <v>2021</v>
      </c>
      <c r="B926" s="7">
        <v>463</v>
      </c>
      <c r="C926" s="101" t="s">
        <v>35</v>
      </c>
      <c r="D926" s="15" t="s">
        <v>3953</v>
      </c>
      <c r="E926" s="9" t="s">
        <v>827</v>
      </c>
      <c r="F926" s="8" t="s">
        <v>38</v>
      </c>
      <c r="G926" s="7" t="s">
        <v>39</v>
      </c>
      <c r="H926" s="8" t="s">
        <v>40</v>
      </c>
      <c r="I926" s="9" t="s">
        <v>3954</v>
      </c>
      <c r="J926" s="9" t="s">
        <v>3955</v>
      </c>
      <c r="K926" s="9" t="s">
        <v>3955</v>
      </c>
      <c r="L926" s="9" t="s">
        <v>3956</v>
      </c>
      <c r="M926" s="160">
        <v>80113110</v>
      </c>
      <c r="N926" s="8" t="s">
        <v>70</v>
      </c>
      <c r="O926" s="10">
        <v>44523</v>
      </c>
      <c r="P926" s="33" t="s">
        <v>3957</v>
      </c>
      <c r="Q926" s="10">
        <v>44526</v>
      </c>
      <c r="R926" s="10">
        <v>44576</v>
      </c>
      <c r="S926" s="11" t="s">
        <v>46</v>
      </c>
      <c r="T926" s="11" t="s">
        <v>46</v>
      </c>
      <c r="U926" s="78" t="s">
        <v>46</v>
      </c>
      <c r="V926" s="7" t="s">
        <v>139</v>
      </c>
      <c r="W926" s="33"/>
      <c r="X926" s="7" t="s">
        <v>46</v>
      </c>
      <c r="Y926" s="7" t="s">
        <v>46</v>
      </c>
      <c r="Z926" s="11">
        <v>44576</v>
      </c>
      <c r="AA926" s="16">
        <v>3156000</v>
      </c>
      <c r="AB926" s="17">
        <v>1227333</v>
      </c>
      <c r="AC926" s="18">
        <f t="shared" si="14"/>
        <v>4383333</v>
      </c>
      <c r="AD926" s="31" t="s">
        <v>48</v>
      </c>
      <c r="AE926" s="245" t="s">
        <v>98</v>
      </c>
      <c r="AF926" s="8" t="s">
        <v>3958</v>
      </c>
      <c r="AG926" s="12" t="s">
        <v>655</v>
      </c>
      <c r="AH926" s="12" t="s">
        <v>3648</v>
      </c>
      <c r="AI926" s="30">
        <v>20215420010493</v>
      </c>
    </row>
    <row r="927" spans="1:35" ht="15.75" x14ac:dyDescent="0.3">
      <c r="A927" s="7">
        <v>2022</v>
      </c>
      <c r="B927" s="7">
        <v>463</v>
      </c>
      <c r="C927" s="101" t="s">
        <v>35</v>
      </c>
      <c r="D927" s="15" t="s">
        <v>358</v>
      </c>
      <c r="E927" s="9" t="s">
        <v>359</v>
      </c>
      <c r="F927" s="8" t="s">
        <v>38</v>
      </c>
      <c r="G927" s="7" t="s">
        <v>39</v>
      </c>
      <c r="H927" s="8" t="s">
        <v>54</v>
      </c>
      <c r="I927" s="9" t="s">
        <v>900</v>
      </c>
      <c r="J927" s="9" t="s">
        <v>3959</v>
      </c>
      <c r="K927" s="9" t="s">
        <v>3822</v>
      </c>
      <c r="L927" s="9" t="s">
        <v>1435</v>
      </c>
      <c r="M927" s="7">
        <v>1022940781</v>
      </c>
      <c r="N927" s="8" t="s">
        <v>170</v>
      </c>
      <c r="O927" s="10">
        <v>44784</v>
      </c>
      <c r="P927" s="101">
        <v>4</v>
      </c>
      <c r="Q927" s="10">
        <v>44792</v>
      </c>
      <c r="R927" s="10">
        <v>44913</v>
      </c>
      <c r="S927" s="11" t="s">
        <v>46</v>
      </c>
      <c r="T927" s="11"/>
      <c r="U927" s="78"/>
      <c r="V927" s="7" t="s">
        <v>480</v>
      </c>
      <c r="W927" s="101">
        <v>5</v>
      </c>
      <c r="X927" s="7" t="s">
        <v>46</v>
      </c>
      <c r="Y927" s="7" t="s">
        <v>46</v>
      </c>
      <c r="Z927" s="11">
        <v>44944</v>
      </c>
      <c r="AA927" s="16">
        <v>9600000</v>
      </c>
      <c r="AB927" s="17">
        <v>2400000</v>
      </c>
      <c r="AC927" s="18">
        <f t="shared" si="14"/>
        <v>12000000</v>
      </c>
      <c r="AD927" s="31" t="s">
        <v>48</v>
      </c>
      <c r="AE927" s="168" t="s">
        <v>98</v>
      </c>
      <c r="AF927" s="8" t="s">
        <v>3823</v>
      </c>
      <c r="AG927" s="12" t="s">
        <v>365</v>
      </c>
      <c r="AH927" s="12" t="s">
        <v>366</v>
      </c>
      <c r="AI927" s="30" t="s">
        <v>3824</v>
      </c>
    </row>
    <row r="928" spans="1:35" ht="15.75" x14ac:dyDescent="0.3">
      <c r="A928" s="7">
        <v>2021</v>
      </c>
      <c r="B928" s="7">
        <v>464</v>
      </c>
      <c r="C928" s="101" t="s">
        <v>35</v>
      </c>
      <c r="D928" s="15" t="s">
        <v>36</v>
      </c>
      <c r="E928" s="9" t="s">
        <v>37</v>
      </c>
      <c r="F928" s="8" t="s">
        <v>38</v>
      </c>
      <c r="G928" s="7" t="s">
        <v>39</v>
      </c>
      <c r="H928" s="8" t="s">
        <v>40</v>
      </c>
      <c r="I928" s="9" t="s">
        <v>3960</v>
      </c>
      <c r="J928" s="9" t="s">
        <v>3961</v>
      </c>
      <c r="K928" s="9" t="s">
        <v>3961</v>
      </c>
      <c r="L928" s="9" t="s">
        <v>256</v>
      </c>
      <c r="M928" s="160">
        <v>1023898424</v>
      </c>
      <c r="N928" s="8" t="s">
        <v>70</v>
      </c>
      <c r="O928" s="10">
        <v>44523</v>
      </c>
      <c r="P928" s="33" t="s">
        <v>3957</v>
      </c>
      <c r="Q928" s="10">
        <v>44525</v>
      </c>
      <c r="R928" s="10">
        <v>44560</v>
      </c>
      <c r="S928" s="11" t="s">
        <v>46</v>
      </c>
      <c r="T928" s="11" t="s">
        <v>46</v>
      </c>
      <c r="U928" s="78" t="s">
        <v>46</v>
      </c>
      <c r="V928" s="7" t="s">
        <v>46</v>
      </c>
      <c r="W928" s="33"/>
      <c r="X928" s="7" t="s">
        <v>46</v>
      </c>
      <c r="Y928" s="7" t="s">
        <v>46</v>
      </c>
      <c r="Z928" s="11">
        <v>44560</v>
      </c>
      <c r="AA928" s="16">
        <v>3000000</v>
      </c>
      <c r="AB928" s="17">
        <v>0</v>
      </c>
      <c r="AC928" s="18">
        <f t="shared" si="14"/>
        <v>3000000</v>
      </c>
      <c r="AD928" s="31" t="s">
        <v>48</v>
      </c>
      <c r="AE928" s="245" t="s">
        <v>98</v>
      </c>
      <c r="AF928" s="8" t="s">
        <v>3962</v>
      </c>
      <c r="AG928" s="12" t="s">
        <v>50</v>
      </c>
      <c r="AH928" s="12" t="s">
        <v>3629</v>
      </c>
      <c r="AI928" s="30">
        <v>20215420010463</v>
      </c>
    </row>
    <row r="929" spans="1:35" ht="15.75" x14ac:dyDescent="0.3">
      <c r="A929" s="7">
        <v>2022</v>
      </c>
      <c r="B929" s="7">
        <v>464</v>
      </c>
      <c r="C929" s="101" t="s">
        <v>35</v>
      </c>
      <c r="D929" s="15" t="s">
        <v>36</v>
      </c>
      <c r="E929" s="9" t="s">
        <v>37</v>
      </c>
      <c r="F929" s="8" t="s">
        <v>38</v>
      </c>
      <c r="G929" s="7" t="s">
        <v>39</v>
      </c>
      <c r="H929" s="8" t="s">
        <v>54</v>
      </c>
      <c r="I929" s="9" t="s">
        <v>1399</v>
      </c>
      <c r="J929" s="9" t="s">
        <v>3963</v>
      </c>
      <c r="K929" s="9" t="s">
        <v>3576</v>
      </c>
      <c r="L929" s="9" t="s">
        <v>1406</v>
      </c>
      <c r="M929" s="7">
        <v>79560317</v>
      </c>
      <c r="N929" s="8" t="s">
        <v>345</v>
      </c>
      <c r="O929" s="10">
        <v>44813</v>
      </c>
      <c r="P929" s="101">
        <v>4</v>
      </c>
      <c r="Q929" s="10">
        <v>44817</v>
      </c>
      <c r="R929" s="10">
        <v>44926</v>
      </c>
      <c r="S929" s="11" t="s">
        <v>46</v>
      </c>
      <c r="T929" s="11"/>
      <c r="U929" s="78"/>
      <c r="V929" s="7" t="s">
        <v>3344</v>
      </c>
      <c r="W929" s="101">
        <v>4</v>
      </c>
      <c r="X929" s="7"/>
      <c r="Y929" s="7"/>
      <c r="Z929" s="11">
        <v>44938</v>
      </c>
      <c r="AA929" s="16">
        <v>9600000</v>
      </c>
      <c r="AB929" s="17"/>
      <c r="AC929" s="18">
        <f t="shared" si="14"/>
        <v>9600000</v>
      </c>
      <c r="AD929" s="31" t="s">
        <v>48</v>
      </c>
      <c r="AE929" s="168" t="s">
        <v>98</v>
      </c>
      <c r="AF929" s="8" t="s">
        <v>3579</v>
      </c>
      <c r="AG929" s="12" t="s">
        <v>258</v>
      </c>
      <c r="AH929" s="12" t="s">
        <v>232</v>
      </c>
      <c r="AI929" s="30" t="s">
        <v>1403</v>
      </c>
    </row>
    <row r="930" spans="1:35" ht="15.75" x14ac:dyDescent="0.3">
      <c r="A930" s="7">
        <v>2021</v>
      </c>
      <c r="B930" s="7">
        <v>465</v>
      </c>
      <c r="C930" s="101" t="s">
        <v>35</v>
      </c>
      <c r="D930" s="15" t="s">
        <v>1777</v>
      </c>
      <c r="E930" s="9" t="s">
        <v>1778</v>
      </c>
      <c r="F930" s="8" t="s">
        <v>38</v>
      </c>
      <c r="G930" s="7" t="s">
        <v>39</v>
      </c>
      <c r="H930" s="8" t="s">
        <v>40</v>
      </c>
      <c r="I930" s="9" t="s">
        <v>3964</v>
      </c>
      <c r="J930" s="9" t="s">
        <v>3965</v>
      </c>
      <c r="K930" s="9" t="s">
        <v>3965</v>
      </c>
      <c r="L930" s="9" t="s">
        <v>81</v>
      </c>
      <c r="M930" s="160">
        <v>80809371</v>
      </c>
      <c r="N930" s="8" t="s">
        <v>59</v>
      </c>
      <c r="O930" s="10">
        <v>44524</v>
      </c>
      <c r="P930" s="33" t="s">
        <v>3966</v>
      </c>
      <c r="Q930" s="10">
        <v>44529</v>
      </c>
      <c r="R930" s="10">
        <v>44564</v>
      </c>
      <c r="S930" s="11" t="s">
        <v>46</v>
      </c>
      <c r="T930" s="11" t="s">
        <v>46</v>
      </c>
      <c r="U930" s="78" t="s">
        <v>46</v>
      </c>
      <c r="V930" s="7" t="s">
        <v>46</v>
      </c>
      <c r="W930" s="33"/>
      <c r="X930" s="7" t="s">
        <v>46</v>
      </c>
      <c r="Y930" s="7" t="s">
        <v>46</v>
      </c>
      <c r="Z930" s="11">
        <v>44564</v>
      </c>
      <c r="AA930" s="16">
        <v>5833333</v>
      </c>
      <c r="AB930" s="17">
        <v>0</v>
      </c>
      <c r="AC930" s="18">
        <f t="shared" si="14"/>
        <v>5833333</v>
      </c>
      <c r="AD930" s="31" t="s">
        <v>48</v>
      </c>
      <c r="AE930" s="245" t="s">
        <v>98</v>
      </c>
      <c r="AF930" s="8" t="s">
        <v>3967</v>
      </c>
      <c r="AG930" s="12" t="s">
        <v>62</v>
      </c>
      <c r="AH930" s="12" t="s">
        <v>63</v>
      </c>
      <c r="AI930" s="30">
        <v>20215420011333</v>
      </c>
    </row>
    <row r="931" spans="1:35" ht="15.75" x14ac:dyDescent="0.3">
      <c r="A931" s="7">
        <v>2022</v>
      </c>
      <c r="B931" s="7">
        <v>465</v>
      </c>
      <c r="C931" s="101" t="s">
        <v>35</v>
      </c>
      <c r="D931" s="15" t="s">
        <v>36</v>
      </c>
      <c r="E931" s="9" t="s">
        <v>37</v>
      </c>
      <c r="F931" s="8" t="s">
        <v>38</v>
      </c>
      <c r="G931" s="7" t="s">
        <v>39</v>
      </c>
      <c r="H931" s="8" t="s">
        <v>54</v>
      </c>
      <c r="I931" s="9" t="s">
        <v>1399</v>
      </c>
      <c r="J931" s="9" t="s">
        <v>3968</v>
      </c>
      <c r="K931" s="9" t="s">
        <v>3576</v>
      </c>
      <c r="L931" s="9" t="s">
        <v>3969</v>
      </c>
      <c r="M931" s="7">
        <v>79706207</v>
      </c>
      <c r="N931" s="8" t="s">
        <v>345</v>
      </c>
      <c r="O931" s="10">
        <v>44813</v>
      </c>
      <c r="P931" s="101">
        <v>4</v>
      </c>
      <c r="Q931" s="10">
        <v>44817</v>
      </c>
      <c r="R931" s="10">
        <v>44926</v>
      </c>
      <c r="S931" s="11" t="s">
        <v>46</v>
      </c>
      <c r="T931" s="11"/>
      <c r="U931" s="78"/>
      <c r="V931" s="7" t="s">
        <v>3344</v>
      </c>
      <c r="W931" s="101">
        <v>4</v>
      </c>
      <c r="X931" s="7"/>
      <c r="Y931" s="7"/>
      <c r="Z931" s="11">
        <v>44938</v>
      </c>
      <c r="AA931" s="16">
        <v>9600000</v>
      </c>
      <c r="AB931" s="17"/>
      <c r="AC931" s="18">
        <f t="shared" si="14"/>
        <v>9600000</v>
      </c>
      <c r="AD931" s="31" t="s">
        <v>48</v>
      </c>
      <c r="AE931" s="168" t="s">
        <v>98</v>
      </c>
      <c r="AF931" s="8" t="s">
        <v>3579</v>
      </c>
      <c r="AG931" s="12" t="s">
        <v>258</v>
      </c>
      <c r="AH931" s="12" t="s">
        <v>232</v>
      </c>
      <c r="AI931" s="30" t="s">
        <v>1403</v>
      </c>
    </row>
    <row r="932" spans="1:35" ht="15.75" x14ac:dyDescent="0.3">
      <c r="A932" s="7">
        <v>2021</v>
      </c>
      <c r="B932" s="7">
        <v>466</v>
      </c>
      <c r="C932" s="101" t="s">
        <v>35</v>
      </c>
      <c r="D932" s="15" t="s">
        <v>392</v>
      </c>
      <c r="E932" s="9" t="s">
        <v>393</v>
      </c>
      <c r="F932" s="8" t="s">
        <v>38</v>
      </c>
      <c r="G932" s="7" t="s">
        <v>39</v>
      </c>
      <c r="H932" s="8" t="s">
        <v>40</v>
      </c>
      <c r="I932" s="9" t="s">
        <v>3970</v>
      </c>
      <c r="J932" s="9" t="s">
        <v>3971</v>
      </c>
      <c r="K932" s="9" t="s">
        <v>3971</v>
      </c>
      <c r="L932" s="9" t="s">
        <v>372</v>
      </c>
      <c r="M932" s="160">
        <v>1096200620</v>
      </c>
      <c r="N932" s="8" t="s">
        <v>59</v>
      </c>
      <c r="O932" s="10">
        <v>44526</v>
      </c>
      <c r="P932" s="33" t="s">
        <v>3966</v>
      </c>
      <c r="Q932" s="10">
        <v>44531</v>
      </c>
      <c r="R932" s="10">
        <v>44565</v>
      </c>
      <c r="S932" s="11" t="s">
        <v>46</v>
      </c>
      <c r="T932" s="11" t="s">
        <v>46</v>
      </c>
      <c r="U932" s="78" t="s">
        <v>46</v>
      </c>
      <c r="V932" s="7" t="s">
        <v>46</v>
      </c>
      <c r="W932" s="33"/>
      <c r="X932" s="7" t="s">
        <v>46</v>
      </c>
      <c r="Y932" s="7" t="s">
        <v>46</v>
      </c>
      <c r="Z932" s="11">
        <v>44565</v>
      </c>
      <c r="AA932" s="16">
        <v>5833333</v>
      </c>
      <c r="AB932" s="17">
        <v>0</v>
      </c>
      <c r="AC932" s="18">
        <f t="shared" si="14"/>
        <v>5833333</v>
      </c>
      <c r="AD932" s="31" t="s">
        <v>48</v>
      </c>
      <c r="AE932" s="245" t="s">
        <v>98</v>
      </c>
      <c r="AF932" s="8" t="s">
        <v>3972</v>
      </c>
      <c r="AG932" s="12" t="s">
        <v>906</v>
      </c>
      <c r="AH932" s="12" t="s">
        <v>63</v>
      </c>
      <c r="AI932" s="30">
        <v>20215420011333</v>
      </c>
    </row>
    <row r="933" spans="1:35" ht="15.75" x14ac:dyDescent="0.3">
      <c r="A933" s="7">
        <v>2022</v>
      </c>
      <c r="B933" s="7">
        <v>466</v>
      </c>
      <c r="C933" s="101" t="s">
        <v>35</v>
      </c>
      <c r="D933" s="15" t="s">
        <v>91</v>
      </c>
      <c r="E933" s="9" t="s">
        <v>66</v>
      </c>
      <c r="F933" s="8" t="s">
        <v>38</v>
      </c>
      <c r="G933" s="7" t="s">
        <v>39</v>
      </c>
      <c r="H933" s="8" t="s">
        <v>54</v>
      </c>
      <c r="I933" s="9" t="s">
        <v>3973</v>
      </c>
      <c r="J933" s="9" t="s">
        <v>3974</v>
      </c>
      <c r="K933" s="9" t="s">
        <v>3975</v>
      </c>
      <c r="L933" s="9" t="s">
        <v>1769</v>
      </c>
      <c r="M933" s="7">
        <v>1023889457</v>
      </c>
      <c r="N933" s="8" t="s">
        <v>138</v>
      </c>
      <c r="O933" s="10">
        <v>44785</v>
      </c>
      <c r="P933" s="101">
        <v>4</v>
      </c>
      <c r="Q933" s="10">
        <v>44792</v>
      </c>
      <c r="R933" s="10">
        <v>44913</v>
      </c>
      <c r="S933" s="11" t="s">
        <v>46</v>
      </c>
      <c r="T933" s="11"/>
      <c r="U933" s="78"/>
      <c r="V933" s="7" t="s">
        <v>46</v>
      </c>
      <c r="W933" s="101">
        <v>4</v>
      </c>
      <c r="X933" s="7" t="s">
        <v>46</v>
      </c>
      <c r="Y933" s="7" t="s">
        <v>46</v>
      </c>
      <c r="Z933" s="11">
        <v>44913</v>
      </c>
      <c r="AA933" s="16">
        <v>18540000</v>
      </c>
      <c r="AB933" s="17">
        <v>0</v>
      </c>
      <c r="AC933" s="18">
        <f t="shared" si="14"/>
        <v>18540000</v>
      </c>
      <c r="AD933" s="31" t="s">
        <v>48</v>
      </c>
      <c r="AE933" s="168" t="s">
        <v>98</v>
      </c>
      <c r="AF933" s="8" t="s">
        <v>3976</v>
      </c>
      <c r="AG933" s="12" t="s">
        <v>893</v>
      </c>
      <c r="AH933" s="12" t="s">
        <v>894</v>
      </c>
      <c r="AI933" s="30" t="s">
        <v>3977</v>
      </c>
    </row>
    <row r="934" spans="1:35" ht="15.75" x14ac:dyDescent="0.3">
      <c r="A934" s="7">
        <v>2021</v>
      </c>
      <c r="B934" s="7">
        <v>467</v>
      </c>
      <c r="C934" s="101" t="s">
        <v>35</v>
      </c>
      <c r="D934" s="15" t="s">
        <v>3978</v>
      </c>
      <c r="E934" s="9" t="s">
        <v>827</v>
      </c>
      <c r="F934" s="8" t="s">
        <v>38</v>
      </c>
      <c r="G934" s="7" t="s">
        <v>39</v>
      </c>
      <c r="H934" s="8" t="s">
        <v>40</v>
      </c>
      <c r="I934" s="9" t="s">
        <v>3979</v>
      </c>
      <c r="J934" s="9" t="s">
        <v>3980</v>
      </c>
      <c r="K934" s="9" t="s">
        <v>3980</v>
      </c>
      <c r="L934" s="9" t="s">
        <v>3981</v>
      </c>
      <c r="M934" s="243">
        <v>52902003</v>
      </c>
      <c r="N934" s="8" t="s">
        <v>70</v>
      </c>
      <c r="O934" s="10">
        <v>44530</v>
      </c>
      <c r="P934" s="33" t="s">
        <v>3966</v>
      </c>
      <c r="Q934" s="10">
        <v>44543</v>
      </c>
      <c r="R934" s="10">
        <v>44579</v>
      </c>
      <c r="S934" s="11" t="s">
        <v>46</v>
      </c>
      <c r="T934" s="11" t="s">
        <v>46</v>
      </c>
      <c r="U934" s="78" t="s">
        <v>46</v>
      </c>
      <c r="V934" s="7" t="s">
        <v>46</v>
      </c>
      <c r="W934" s="33"/>
      <c r="X934" s="7" t="s">
        <v>46</v>
      </c>
      <c r="Y934" s="7" t="s">
        <v>46</v>
      </c>
      <c r="Z934" s="11">
        <v>44579</v>
      </c>
      <c r="AA934" s="16">
        <v>5087833</v>
      </c>
      <c r="AB934" s="17">
        <v>0</v>
      </c>
      <c r="AC934" s="18">
        <f t="shared" si="14"/>
        <v>5087833</v>
      </c>
      <c r="AD934" s="31" t="s">
        <v>48</v>
      </c>
      <c r="AE934" s="245" t="s">
        <v>98</v>
      </c>
      <c r="AF934" s="8" t="s">
        <v>3982</v>
      </c>
      <c r="AG934" s="12" t="s">
        <v>655</v>
      </c>
      <c r="AH934" s="12" t="s">
        <v>3648</v>
      </c>
      <c r="AI934" s="30">
        <v>20215420011373</v>
      </c>
    </row>
    <row r="935" spans="1:35" ht="15.75" x14ac:dyDescent="0.3">
      <c r="A935" s="7">
        <v>2022</v>
      </c>
      <c r="B935" s="7">
        <v>467</v>
      </c>
      <c r="C935" s="101" t="s">
        <v>35</v>
      </c>
      <c r="D935" s="15" t="s">
        <v>36</v>
      </c>
      <c r="E935" s="9" t="s">
        <v>37</v>
      </c>
      <c r="F935" s="8" t="s">
        <v>38</v>
      </c>
      <c r="G935" s="7" t="s">
        <v>39</v>
      </c>
      <c r="H935" s="8" t="s">
        <v>54</v>
      </c>
      <c r="I935" s="9" t="s">
        <v>3983</v>
      </c>
      <c r="J935" s="9" t="s">
        <v>3984</v>
      </c>
      <c r="K935" s="9" t="s">
        <v>3985</v>
      </c>
      <c r="L935" s="9" t="s">
        <v>239</v>
      </c>
      <c r="M935" s="7">
        <v>1024469909</v>
      </c>
      <c r="N935" s="8" t="s">
        <v>345</v>
      </c>
      <c r="O935" s="10">
        <v>44798</v>
      </c>
      <c r="P935" s="101">
        <v>4</v>
      </c>
      <c r="Q935" s="10">
        <v>44799</v>
      </c>
      <c r="R935" s="10">
        <v>44920</v>
      </c>
      <c r="S935" s="11" t="s">
        <v>46</v>
      </c>
      <c r="T935" s="11"/>
      <c r="U935" s="78"/>
      <c r="V935" s="7" t="s">
        <v>3269</v>
      </c>
      <c r="W935" s="101">
        <v>5</v>
      </c>
      <c r="X935" s="7">
        <v>44918</v>
      </c>
      <c r="Y935" s="7">
        <v>44922</v>
      </c>
      <c r="Z935" s="11">
        <v>44955</v>
      </c>
      <c r="AA935" s="16">
        <v>12760000</v>
      </c>
      <c r="AB935" s="17">
        <v>3190000</v>
      </c>
      <c r="AC935" s="18">
        <f t="shared" si="14"/>
        <v>15950000</v>
      </c>
      <c r="AD935" s="31" t="s">
        <v>48</v>
      </c>
      <c r="AE935" s="168" t="s">
        <v>98</v>
      </c>
      <c r="AF935" s="8" t="s">
        <v>3986</v>
      </c>
      <c r="AG935" s="12" t="s">
        <v>258</v>
      </c>
      <c r="AH935" s="12" t="s">
        <v>232</v>
      </c>
      <c r="AI935" s="30" t="s">
        <v>1403</v>
      </c>
    </row>
    <row r="936" spans="1:35" ht="15.75" x14ac:dyDescent="0.3">
      <c r="A936" s="7">
        <v>2021</v>
      </c>
      <c r="B936" s="7">
        <v>468</v>
      </c>
      <c r="C936" s="101" t="s">
        <v>35</v>
      </c>
      <c r="D936" s="15" t="s">
        <v>65</v>
      </c>
      <c r="E936" s="9" t="s">
        <v>66</v>
      </c>
      <c r="F936" s="8" t="s">
        <v>38</v>
      </c>
      <c r="G936" s="7" t="s">
        <v>39</v>
      </c>
      <c r="H936" s="8" t="s">
        <v>40</v>
      </c>
      <c r="I936" s="9" t="s">
        <v>3987</v>
      </c>
      <c r="J936" s="9" t="s">
        <v>3988</v>
      </c>
      <c r="K936" s="9" t="s">
        <v>3988</v>
      </c>
      <c r="L936" s="9" t="s">
        <v>3989</v>
      </c>
      <c r="M936" s="243">
        <v>80057393</v>
      </c>
      <c r="N936" s="8" t="s">
        <v>70</v>
      </c>
      <c r="O936" s="10">
        <v>44524</v>
      </c>
      <c r="P936" s="33" t="s">
        <v>3957</v>
      </c>
      <c r="Q936" s="10">
        <v>44530</v>
      </c>
      <c r="R936" s="10">
        <v>44566</v>
      </c>
      <c r="S936" s="11" t="s">
        <v>46</v>
      </c>
      <c r="T936" s="11" t="s">
        <v>46</v>
      </c>
      <c r="U936" s="78" t="s">
        <v>46</v>
      </c>
      <c r="V936" s="7" t="s">
        <v>46</v>
      </c>
      <c r="W936" s="33"/>
      <c r="X936" s="7" t="s">
        <v>46</v>
      </c>
      <c r="Y936" s="7" t="s">
        <v>46</v>
      </c>
      <c r="Z936" s="11">
        <v>44566</v>
      </c>
      <c r="AA936" s="16">
        <v>4680000</v>
      </c>
      <c r="AB936" s="17">
        <v>0</v>
      </c>
      <c r="AC936" s="18">
        <f t="shared" si="14"/>
        <v>4680000</v>
      </c>
      <c r="AD936" s="31" t="s">
        <v>48</v>
      </c>
      <c r="AE936" s="245" t="s">
        <v>98</v>
      </c>
      <c r="AF936" s="8" t="s">
        <v>3990</v>
      </c>
      <c r="AG936" s="12" t="s">
        <v>3991</v>
      </c>
      <c r="AH936" s="12" t="s">
        <v>3992</v>
      </c>
      <c r="AI936" s="30">
        <v>20215420011393</v>
      </c>
    </row>
    <row r="937" spans="1:35" ht="15.75" x14ac:dyDescent="0.3">
      <c r="A937" s="7">
        <v>2022</v>
      </c>
      <c r="B937" s="7">
        <v>468</v>
      </c>
      <c r="C937" s="101" t="s">
        <v>35</v>
      </c>
      <c r="D937" s="15" t="s">
        <v>91</v>
      </c>
      <c r="E937" s="9" t="s">
        <v>66</v>
      </c>
      <c r="F937" s="8" t="s">
        <v>38</v>
      </c>
      <c r="G937" s="7" t="s">
        <v>39</v>
      </c>
      <c r="H937" s="8" t="s">
        <v>54</v>
      </c>
      <c r="I937" s="9" t="s">
        <v>3993</v>
      </c>
      <c r="J937" s="9" t="s">
        <v>3994</v>
      </c>
      <c r="K937" s="9" t="s">
        <v>3995</v>
      </c>
      <c r="L937" s="9" t="s">
        <v>2475</v>
      </c>
      <c r="M937" s="7">
        <v>80932677</v>
      </c>
      <c r="N937" s="8" t="s">
        <v>138</v>
      </c>
      <c r="O937" s="10">
        <v>44792</v>
      </c>
      <c r="P937" s="101">
        <v>4</v>
      </c>
      <c r="Q937" s="10">
        <v>44797</v>
      </c>
      <c r="R937" s="10">
        <v>44918</v>
      </c>
      <c r="S937" s="11" t="s">
        <v>46</v>
      </c>
      <c r="T937" s="11"/>
      <c r="U937" s="78"/>
      <c r="V937" s="7" t="s">
        <v>46</v>
      </c>
      <c r="W937" s="101">
        <v>4</v>
      </c>
      <c r="X937" s="7" t="s">
        <v>46</v>
      </c>
      <c r="Y937" s="7" t="s">
        <v>46</v>
      </c>
      <c r="Z937" s="11">
        <v>44918</v>
      </c>
      <c r="AA937" s="16">
        <v>15600000</v>
      </c>
      <c r="AB937" s="17">
        <v>0</v>
      </c>
      <c r="AC937" s="18">
        <f t="shared" si="14"/>
        <v>15600000</v>
      </c>
      <c r="AD937" s="31" t="s">
        <v>48</v>
      </c>
      <c r="AE937" s="168" t="s">
        <v>98</v>
      </c>
      <c r="AF937" s="8" t="s">
        <v>3996</v>
      </c>
      <c r="AG937" s="12" t="s">
        <v>607</v>
      </c>
      <c r="AH937" s="12" t="s">
        <v>1785</v>
      </c>
      <c r="AI937" s="30" t="s">
        <v>3997</v>
      </c>
    </row>
    <row r="938" spans="1:35" ht="15.75" x14ac:dyDescent="0.3">
      <c r="A938" s="7">
        <v>2021</v>
      </c>
      <c r="B938" s="7">
        <v>469</v>
      </c>
      <c r="C938" s="101" t="s">
        <v>35</v>
      </c>
      <c r="D938" s="15" t="s">
        <v>1584</v>
      </c>
      <c r="E938" s="9" t="s">
        <v>1585</v>
      </c>
      <c r="F938" s="8" t="s">
        <v>38</v>
      </c>
      <c r="G938" s="7" t="s">
        <v>39</v>
      </c>
      <c r="H938" s="8" t="s">
        <v>40</v>
      </c>
      <c r="I938" s="9" t="s">
        <v>3998</v>
      </c>
      <c r="J938" s="9" t="s">
        <v>3999</v>
      </c>
      <c r="K938" s="9" t="s">
        <v>4000</v>
      </c>
      <c r="L938" s="9" t="s">
        <v>1238</v>
      </c>
      <c r="M938" s="243">
        <v>52872370</v>
      </c>
      <c r="N938" s="8" t="s">
        <v>70</v>
      </c>
      <c r="O938" s="10">
        <v>44524</v>
      </c>
      <c r="P938" s="33" t="s">
        <v>3957</v>
      </c>
      <c r="Q938" s="10">
        <v>44531</v>
      </c>
      <c r="R938" s="10">
        <v>44567</v>
      </c>
      <c r="S938" s="11" t="s">
        <v>46</v>
      </c>
      <c r="T938" s="11" t="s">
        <v>46</v>
      </c>
      <c r="U938" s="78" t="s">
        <v>46</v>
      </c>
      <c r="V938" s="7" t="s">
        <v>46</v>
      </c>
      <c r="W938" s="33"/>
      <c r="X938" s="7" t="s">
        <v>46</v>
      </c>
      <c r="Y938" s="7" t="s">
        <v>46</v>
      </c>
      <c r="Z938" s="11">
        <v>44567</v>
      </c>
      <c r="AA938" s="16">
        <v>5233200</v>
      </c>
      <c r="AB938" s="17">
        <v>0</v>
      </c>
      <c r="AC938" s="18">
        <f t="shared" si="14"/>
        <v>5233200</v>
      </c>
      <c r="AD938" s="31" t="s">
        <v>48</v>
      </c>
      <c r="AE938" s="245" t="s">
        <v>98</v>
      </c>
      <c r="AF938" s="8" t="s">
        <v>4001</v>
      </c>
      <c r="AG938" s="12" t="s">
        <v>62</v>
      </c>
      <c r="AH938" s="12" t="s">
        <v>63</v>
      </c>
      <c r="AI938" s="30">
        <v>20215420011333</v>
      </c>
    </row>
    <row r="939" spans="1:35" ht="15.75" x14ac:dyDescent="0.3">
      <c r="A939" s="7">
        <v>2022</v>
      </c>
      <c r="B939" s="7">
        <v>469</v>
      </c>
      <c r="C939" s="101" t="s">
        <v>35</v>
      </c>
      <c r="D939" s="15" t="s">
        <v>91</v>
      </c>
      <c r="E939" s="9" t="s">
        <v>66</v>
      </c>
      <c r="F939" s="8" t="s">
        <v>38</v>
      </c>
      <c r="G939" s="7" t="s">
        <v>39</v>
      </c>
      <c r="H939" s="8" t="s">
        <v>54</v>
      </c>
      <c r="I939" s="9" t="s">
        <v>4002</v>
      </c>
      <c r="J939" s="9" t="s">
        <v>4003</v>
      </c>
      <c r="K939" s="9" t="s">
        <v>4004</v>
      </c>
      <c r="L939" s="9" t="s">
        <v>2729</v>
      </c>
      <c r="M939" s="7">
        <v>1106889643</v>
      </c>
      <c r="N939" s="8" t="s">
        <v>138</v>
      </c>
      <c r="O939" s="10">
        <v>44791</v>
      </c>
      <c r="P939" s="101">
        <v>4</v>
      </c>
      <c r="Q939" s="10">
        <v>44797</v>
      </c>
      <c r="R939" s="10">
        <v>44918</v>
      </c>
      <c r="S939" s="11" t="s">
        <v>46</v>
      </c>
      <c r="T939" s="11"/>
      <c r="U939" s="78"/>
      <c r="V939" s="7" t="s">
        <v>46</v>
      </c>
      <c r="W939" s="101">
        <v>4</v>
      </c>
      <c r="X939" s="7" t="s">
        <v>46</v>
      </c>
      <c r="Y939" s="7" t="s">
        <v>46</v>
      </c>
      <c r="Z939" s="11">
        <v>44918</v>
      </c>
      <c r="AA939" s="16">
        <v>8000000</v>
      </c>
      <c r="AB939" s="17">
        <v>0</v>
      </c>
      <c r="AC939" s="18">
        <f t="shared" si="14"/>
        <v>8000000</v>
      </c>
      <c r="AD939" s="31" t="s">
        <v>48</v>
      </c>
      <c r="AE939" s="168" t="s">
        <v>98</v>
      </c>
      <c r="AF939" s="8" t="s">
        <v>4005</v>
      </c>
      <c r="AG939" s="12" t="s">
        <v>1241</v>
      </c>
      <c r="AH939" s="12" t="s">
        <v>316</v>
      </c>
      <c r="AI939" s="30" t="s">
        <v>317</v>
      </c>
    </row>
    <row r="940" spans="1:35" ht="15.75" x14ac:dyDescent="0.3">
      <c r="A940" s="7">
        <v>2021</v>
      </c>
      <c r="B940" s="7">
        <v>470</v>
      </c>
      <c r="C940" s="101" t="s">
        <v>35</v>
      </c>
      <c r="D940" s="15" t="s">
        <v>36</v>
      </c>
      <c r="E940" s="9" t="s">
        <v>37</v>
      </c>
      <c r="F940" s="8" t="s">
        <v>38</v>
      </c>
      <c r="G940" s="7" t="s">
        <v>39</v>
      </c>
      <c r="H940" s="8" t="s">
        <v>40</v>
      </c>
      <c r="I940" s="9" t="s">
        <v>3594</v>
      </c>
      <c r="J940" s="9" t="s">
        <v>4006</v>
      </c>
      <c r="K940" s="9" t="s">
        <v>4006</v>
      </c>
      <c r="L940" s="9" t="s">
        <v>1244</v>
      </c>
      <c r="M940" s="160">
        <v>79494348</v>
      </c>
      <c r="N940" s="8" t="s">
        <v>70</v>
      </c>
      <c r="O940" s="10">
        <v>44525</v>
      </c>
      <c r="P940" s="33" t="s">
        <v>3966</v>
      </c>
      <c r="Q940" s="10">
        <v>44531</v>
      </c>
      <c r="R940" s="10">
        <v>44566</v>
      </c>
      <c r="S940" s="11" t="s">
        <v>46</v>
      </c>
      <c r="T940" s="11" t="s">
        <v>46</v>
      </c>
      <c r="U940" s="78" t="s">
        <v>46</v>
      </c>
      <c r="V940" s="7" t="s">
        <v>46</v>
      </c>
      <c r="W940" s="33"/>
      <c r="X940" s="7" t="s">
        <v>46</v>
      </c>
      <c r="Y940" s="7" t="s">
        <v>46</v>
      </c>
      <c r="Z940" s="11">
        <v>44566</v>
      </c>
      <c r="AA940" s="16">
        <v>2966666</v>
      </c>
      <c r="AB940" s="17">
        <v>0</v>
      </c>
      <c r="AC940" s="18">
        <f t="shared" si="14"/>
        <v>2966666</v>
      </c>
      <c r="AD940" s="31" t="s">
        <v>48</v>
      </c>
      <c r="AE940" s="245" t="s">
        <v>98</v>
      </c>
      <c r="AF940" s="8" t="s">
        <v>4007</v>
      </c>
      <c r="AG940" s="12" t="s">
        <v>50</v>
      </c>
      <c r="AH940" s="12" t="s">
        <v>3629</v>
      </c>
      <c r="AI940" s="30">
        <v>20215420011343</v>
      </c>
    </row>
    <row r="941" spans="1:35" ht="15.75" x14ac:dyDescent="0.3">
      <c r="A941" s="7">
        <v>2022</v>
      </c>
      <c r="B941" s="7">
        <v>470</v>
      </c>
      <c r="C941" s="101" t="s">
        <v>35</v>
      </c>
      <c r="D941" s="15" t="s">
        <v>52</v>
      </c>
      <c r="E941" s="9" t="s">
        <v>53</v>
      </c>
      <c r="F941" s="8" t="s">
        <v>38</v>
      </c>
      <c r="G941" s="7" t="s">
        <v>39</v>
      </c>
      <c r="H941" s="8" t="s">
        <v>54</v>
      </c>
      <c r="I941" s="9" t="s">
        <v>3856</v>
      </c>
      <c r="J941" s="9" t="s">
        <v>4008</v>
      </c>
      <c r="K941" s="9" t="s">
        <v>3858</v>
      </c>
      <c r="L941" s="9" t="s">
        <v>754</v>
      </c>
      <c r="M941" s="7">
        <v>80240076</v>
      </c>
      <c r="N941" s="8" t="s">
        <v>171</v>
      </c>
      <c r="O941" s="10">
        <v>44785</v>
      </c>
      <c r="P941" s="101">
        <v>5</v>
      </c>
      <c r="Q941" s="10">
        <v>44796</v>
      </c>
      <c r="R941" s="10">
        <v>44926</v>
      </c>
      <c r="S941" s="11" t="s">
        <v>46</v>
      </c>
      <c r="T941" s="11"/>
      <c r="U941" s="78"/>
      <c r="V941" s="7" t="s">
        <v>3344</v>
      </c>
      <c r="W941" s="101">
        <v>5</v>
      </c>
      <c r="X941" s="7"/>
      <c r="Y941" s="7"/>
      <c r="Z941" s="11">
        <v>44948</v>
      </c>
      <c r="AA941" s="16">
        <v>12000000</v>
      </c>
      <c r="AB941" s="17"/>
      <c r="AC941" s="18">
        <f t="shared" si="14"/>
        <v>12000000</v>
      </c>
      <c r="AD941" s="31" t="s">
        <v>48</v>
      </c>
      <c r="AE941" s="168" t="s">
        <v>98</v>
      </c>
      <c r="AF941" s="8" t="s">
        <v>3859</v>
      </c>
      <c r="AG941" s="12" t="s">
        <v>62</v>
      </c>
      <c r="AH941" s="12" t="s">
        <v>63</v>
      </c>
      <c r="AI941" s="30" t="s">
        <v>3291</v>
      </c>
    </row>
    <row r="942" spans="1:35" ht="15.75" x14ac:dyDescent="0.3">
      <c r="A942" s="7">
        <v>2021</v>
      </c>
      <c r="B942" s="7">
        <v>471</v>
      </c>
      <c r="C942" s="101" t="s">
        <v>35</v>
      </c>
      <c r="D942" s="15" t="s">
        <v>65</v>
      </c>
      <c r="E942" s="9" t="s">
        <v>66</v>
      </c>
      <c r="F942" s="8" t="s">
        <v>38</v>
      </c>
      <c r="G942" s="7" t="s">
        <v>39</v>
      </c>
      <c r="H942" s="8" t="s">
        <v>40</v>
      </c>
      <c r="I942" s="9" t="s">
        <v>4009</v>
      </c>
      <c r="J942" s="9" t="s">
        <v>4010</v>
      </c>
      <c r="K942" s="9" t="s">
        <v>4010</v>
      </c>
      <c r="L942" s="9" t="s">
        <v>2223</v>
      </c>
      <c r="M942" s="160">
        <v>1023955805</v>
      </c>
      <c r="N942" s="8" t="s">
        <v>70</v>
      </c>
      <c r="O942" s="10">
        <v>44526</v>
      </c>
      <c r="P942" s="33" t="s">
        <v>3966</v>
      </c>
      <c r="Q942" s="10">
        <v>44531</v>
      </c>
      <c r="R942" s="10">
        <v>44566</v>
      </c>
      <c r="S942" s="11" t="s">
        <v>46</v>
      </c>
      <c r="T942" s="11" t="s">
        <v>46</v>
      </c>
      <c r="U942" s="78" t="s">
        <v>46</v>
      </c>
      <c r="V942" s="7" t="s">
        <v>46</v>
      </c>
      <c r="W942" s="33"/>
      <c r="X942" s="7" t="s">
        <v>46</v>
      </c>
      <c r="Y942" s="7" t="s">
        <v>46</v>
      </c>
      <c r="Z942" s="11">
        <v>44566</v>
      </c>
      <c r="AA942" s="16">
        <v>3033333</v>
      </c>
      <c r="AB942" s="17">
        <v>0</v>
      </c>
      <c r="AC942" s="18">
        <f t="shared" si="14"/>
        <v>3033333</v>
      </c>
      <c r="AD942" s="31" t="s">
        <v>48</v>
      </c>
      <c r="AE942" s="245" t="s">
        <v>98</v>
      </c>
      <c r="AF942" s="8" t="s">
        <v>4011</v>
      </c>
      <c r="AG942" s="12" t="s">
        <v>1753</v>
      </c>
      <c r="AH942" s="12" t="s">
        <v>3648</v>
      </c>
      <c r="AI942" s="30">
        <v>20215420011373</v>
      </c>
    </row>
    <row r="943" spans="1:35" ht="15.75" x14ac:dyDescent="0.3">
      <c r="A943" s="7">
        <v>2022</v>
      </c>
      <c r="B943" s="7">
        <v>471</v>
      </c>
      <c r="C943" s="101" t="s">
        <v>1134</v>
      </c>
      <c r="D943" s="15" t="s">
        <v>1932</v>
      </c>
      <c r="E943" s="9" t="s">
        <v>2826</v>
      </c>
      <c r="F943" s="8" t="s">
        <v>1137</v>
      </c>
      <c r="G943" s="7" t="s">
        <v>1138</v>
      </c>
      <c r="H943" s="8" t="s">
        <v>54</v>
      </c>
      <c r="I943" s="9" t="s">
        <v>4012</v>
      </c>
      <c r="J943" s="9" t="s">
        <v>4013</v>
      </c>
      <c r="K943" s="9" t="s">
        <v>4014</v>
      </c>
      <c r="L943" s="9" t="s">
        <v>4015</v>
      </c>
      <c r="M943" s="7">
        <v>830012587</v>
      </c>
      <c r="N943" s="8" t="s">
        <v>192</v>
      </c>
      <c r="O943" s="10">
        <v>44889</v>
      </c>
      <c r="P943" s="101">
        <v>5</v>
      </c>
      <c r="Q943" s="10">
        <v>44866</v>
      </c>
      <c r="R943" s="10">
        <v>45016</v>
      </c>
      <c r="S943" s="11" t="s">
        <v>46</v>
      </c>
      <c r="T943" s="11"/>
      <c r="U943" s="78"/>
      <c r="V943" s="7"/>
      <c r="W943" s="101">
        <v>5</v>
      </c>
      <c r="X943" s="7"/>
      <c r="Y943" s="7"/>
      <c r="Z943" s="11">
        <v>45016</v>
      </c>
      <c r="AA943" s="16">
        <v>100000000</v>
      </c>
      <c r="AB943" s="17"/>
      <c r="AC943" s="18">
        <f t="shared" si="14"/>
        <v>100000000</v>
      </c>
      <c r="AD943" s="31" t="s">
        <v>48</v>
      </c>
      <c r="AE943" s="168" t="s">
        <v>2778</v>
      </c>
      <c r="AF943" s="8" t="s">
        <v>4016</v>
      </c>
      <c r="AG943" s="12" t="s">
        <v>655</v>
      </c>
      <c r="AH943" s="12" t="s">
        <v>1699</v>
      </c>
      <c r="AI943" s="30" t="s">
        <v>3263</v>
      </c>
    </row>
    <row r="944" spans="1:35" ht="15.75" x14ac:dyDescent="0.3">
      <c r="A944" s="7">
        <v>2021</v>
      </c>
      <c r="B944" s="7">
        <v>472</v>
      </c>
      <c r="C944" s="101" t="s">
        <v>35</v>
      </c>
      <c r="D944" s="15" t="s">
        <v>36</v>
      </c>
      <c r="E944" s="9" t="s">
        <v>37</v>
      </c>
      <c r="F944" s="8" t="s">
        <v>38</v>
      </c>
      <c r="G944" s="7" t="s">
        <v>39</v>
      </c>
      <c r="H944" s="8" t="s">
        <v>40</v>
      </c>
      <c r="I944" s="9" t="s">
        <v>4017</v>
      </c>
      <c r="J944" s="9" t="s">
        <v>4018</v>
      </c>
      <c r="K944" s="9" t="s">
        <v>4018</v>
      </c>
      <c r="L944" s="9" t="s">
        <v>259</v>
      </c>
      <c r="M944" s="160">
        <v>1026273234</v>
      </c>
      <c r="N944" s="8" t="s">
        <v>70</v>
      </c>
      <c r="O944" s="10">
        <v>44526</v>
      </c>
      <c r="P944" s="33" t="s">
        <v>3966</v>
      </c>
      <c r="Q944" s="10">
        <v>44532</v>
      </c>
      <c r="R944" s="10">
        <v>44202</v>
      </c>
      <c r="S944" s="11" t="s">
        <v>46</v>
      </c>
      <c r="T944" s="11" t="s">
        <v>46</v>
      </c>
      <c r="U944" s="78" t="s">
        <v>46</v>
      </c>
      <c r="V944" s="7" t="s">
        <v>46</v>
      </c>
      <c r="W944" s="33"/>
      <c r="X944" s="7" t="s">
        <v>46</v>
      </c>
      <c r="Y944" s="7" t="s">
        <v>46</v>
      </c>
      <c r="Z944" s="11">
        <v>44202</v>
      </c>
      <c r="AA944" s="16">
        <v>7319666</v>
      </c>
      <c r="AB944" s="17">
        <v>0</v>
      </c>
      <c r="AC944" s="18">
        <f t="shared" si="14"/>
        <v>7319666</v>
      </c>
      <c r="AD944" s="31" t="s">
        <v>48</v>
      </c>
      <c r="AE944" s="245" t="s">
        <v>98</v>
      </c>
      <c r="AF944" s="8" t="s">
        <v>4019</v>
      </c>
      <c r="AG944" s="12" t="s">
        <v>50</v>
      </c>
      <c r="AH944" s="12" t="s">
        <v>3629</v>
      </c>
      <c r="AI944" s="30">
        <v>20215420011343</v>
      </c>
    </row>
    <row r="945" spans="1:35" ht="15.75" x14ac:dyDescent="0.3">
      <c r="A945" s="7">
        <v>2022</v>
      </c>
      <c r="B945" s="7">
        <v>472</v>
      </c>
      <c r="C945" s="101" t="s">
        <v>35</v>
      </c>
      <c r="D945" s="15" t="s">
        <v>91</v>
      </c>
      <c r="E945" s="9" t="s">
        <v>66</v>
      </c>
      <c r="F945" s="8" t="s">
        <v>38</v>
      </c>
      <c r="G945" s="7" t="s">
        <v>39</v>
      </c>
      <c r="H945" s="8" t="s">
        <v>54</v>
      </c>
      <c r="I945" s="9" t="s">
        <v>4020</v>
      </c>
      <c r="J945" s="9" t="s">
        <v>4021</v>
      </c>
      <c r="K945" s="9" t="s">
        <v>4022</v>
      </c>
      <c r="L945" s="9" t="s">
        <v>4023</v>
      </c>
      <c r="M945" s="7">
        <v>4287577</v>
      </c>
      <c r="N945" s="8" t="s">
        <v>138</v>
      </c>
      <c r="O945" s="10">
        <v>44854</v>
      </c>
      <c r="P945" s="101">
        <v>3</v>
      </c>
      <c r="Q945" s="10">
        <v>44858</v>
      </c>
      <c r="R945" s="10">
        <v>44926</v>
      </c>
      <c r="S945" s="11" t="s">
        <v>46</v>
      </c>
      <c r="T945" s="11"/>
      <c r="U945" s="78"/>
      <c r="V945" s="7" t="s">
        <v>3344</v>
      </c>
      <c r="W945" s="101">
        <v>3</v>
      </c>
      <c r="X945" s="7"/>
      <c r="Y945" s="7"/>
      <c r="Z945" s="11">
        <v>44949</v>
      </c>
      <c r="AA945" s="16">
        <v>13446000</v>
      </c>
      <c r="AB945" s="17"/>
      <c r="AC945" s="18">
        <f t="shared" si="14"/>
        <v>13446000</v>
      </c>
      <c r="AD945" s="31" t="s">
        <v>48</v>
      </c>
      <c r="AE945" s="168" t="s">
        <v>98</v>
      </c>
      <c r="AF945" s="8" t="s">
        <v>4024</v>
      </c>
      <c r="AG945" s="12" t="s">
        <v>607</v>
      </c>
      <c r="AH945" s="12" t="s">
        <v>1827</v>
      </c>
      <c r="AI945" s="30" t="s">
        <v>4025</v>
      </c>
    </row>
    <row r="946" spans="1:35" ht="15.75" x14ac:dyDescent="0.3">
      <c r="A946" s="7">
        <v>2021</v>
      </c>
      <c r="B946" s="7">
        <v>473</v>
      </c>
      <c r="C946" s="101" t="s">
        <v>35</v>
      </c>
      <c r="D946" s="15" t="s">
        <v>65</v>
      </c>
      <c r="E946" s="9" t="s">
        <v>66</v>
      </c>
      <c r="F946" s="8" t="s">
        <v>38</v>
      </c>
      <c r="G946" s="7" t="s">
        <v>39</v>
      </c>
      <c r="H946" s="8" t="s">
        <v>40</v>
      </c>
      <c r="I946" s="9" t="s">
        <v>796</v>
      </c>
      <c r="J946" s="9" t="s">
        <v>4026</v>
      </c>
      <c r="K946" s="9" t="s">
        <v>4026</v>
      </c>
      <c r="L946" s="9" t="s">
        <v>813</v>
      </c>
      <c r="M946" s="160">
        <v>52063432</v>
      </c>
      <c r="N946" s="8" t="s">
        <v>70</v>
      </c>
      <c r="O946" s="10">
        <v>44526</v>
      </c>
      <c r="P946" s="33" t="s">
        <v>3966</v>
      </c>
      <c r="Q946" s="10">
        <v>44530</v>
      </c>
      <c r="R946" s="10">
        <v>44565</v>
      </c>
      <c r="S946" s="11" t="s">
        <v>46</v>
      </c>
      <c r="T946" s="11" t="s">
        <v>46</v>
      </c>
      <c r="U946" s="78" t="s">
        <v>46</v>
      </c>
      <c r="V946" s="7" t="s">
        <v>46</v>
      </c>
      <c r="W946" s="33"/>
      <c r="X946" s="7" t="s">
        <v>46</v>
      </c>
      <c r="Y946" s="7" t="s">
        <v>46</v>
      </c>
      <c r="Z946" s="11">
        <v>44565</v>
      </c>
      <c r="AA946" s="16">
        <v>4200000</v>
      </c>
      <c r="AB946" s="17">
        <v>0</v>
      </c>
      <c r="AC946" s="18">
        <f t="shared" si="14"/>
        <v>4200000</v>
      </c>
      <c r="AD946" s="31" t="s">
        <v>48</v>
      </c>
      <c r="AE946" s="245" t="s">
        <v>98</v>
      </c>
      <c r="AF946" s="8" t="s">
        <v>4027</v>
      </c>
      <c r="AG946" s="12" t="s">
        <v>803</v>
      </c>
      <c r="AH946" s="12" t="s">
        <v>815</v>
      </c>
      <c r="AI946" s="30">
        <v>20215420011383</v>
      </c>
    </row>
    <row r="947" spans="1:35" ht="15.75" x14ac:dyDescent="0.3">
      <c r="A947" s="7">
        <v>2022</v>
      </c>
      <c r="B947" s="7">
        <v>473</v>
      </c>
      <c r="C947" s="101" t="s">
        <v>35</v>
      </c>
      <c r="D947" s="15" t="s">
        <v>91</v>
      </c>
      <c r="E947" s="9" t="s">
        <v>4028</v>
      </c>
      <c r="F947" s="8" t="s">
        <v>38</v>
      </c>
      <c r="G947" s="7" t="s">
        <v>39</v>
      </c>
      <c r="H947" s="8" t="s">
        <v>54</v>
      </c>
      <c r="I947" s="9" t="s">
        <v>4029</v>
      </c>
      <c r="J947" s="9" t="s">
        <v>4030</v>
      </c>
      <c r="K947" s="9" t="s">
        <v>4031</v>
      </c>
      <c r="L947" s="9" t="s">
        <v>4032</v>
      </c>
      <c r="M947" s="7">
        <v>39755305</v>
      </c>
      <c r="N947" s="8" t="s">
        <v>59</v>
      </c>
      <c r="O947" s="10">
        <v>44908</v>
      </c>
      <c r="P947" s="101" t="s">
        <v>4033</v>
      </c>
      <c r="Q947" s="10">
        <v>44916</v>
      </c>
      <c r="R947" s="10">
        <v>44926</v>
      </c>
      <c r="S947" s="11" t="s">
        <v>46</v>
      </c>
      <c r="T947" s="11"/>
      <c r="U947" s="78"/>
      <c r="V947" s="7" t="s">
        <v>3344</v>
      </c>
      <c r="W947" s="101" t="s">
        <v>4033</v>
      </c>
      <c r="X947" s="7"/>
      <c r="Y947" s="7"/>
      <c r="Z947" s="11">
        <v>44961</v>
      </c>
      <c r="AA947" s="16">
        <v>3600000</v>
      </c>
      <c r="AB947" s="17"/>
      <c r="AC947" s="18">
        <f t="shared" si="14"/>
        <v>3600000</v>
      </c>
      <c r="AD947" s="31" t="s">
        <v>48</v>
      </c>
      <c r="AE947" s="168" t="s">
        <v>98</v>
      </c>
      <c r="AF947" s="8" t="s">
        <v>4034</v>
      </c>
      <c r="AG947" s="12" t="s">
        <v>365</v>
      </c>
      <c r="AH947" s="12" t="s">
        <v>366</v>
      </c>
      <c r="AI947" s="30" t="s">
        <v>4035</v>
      </c>
    </row>
    <row r="948" spans="1:35" ht="15.75" x14ac:dyDescent="0.3">
      <c r="A948" s="7">
        <v>2021</v>
      </c>
      <c r="B948" s="7">
        <v>474</v>
      </c>
      <c r="C948" s="101" t="s">
        <v>35</v>
      </c>
      <c r="D948" s="15" t="s">
        <v>65</v>
      </c>
      <c r="E948" s="9" t="s">
        <v>66</v>
      </c>
      <c r="F948" s="8" t="s">
        <v>38</v>
      </c>
      <c r="G948" s="7" t="s">
        <v>39</v>
      </c>
      <c r="H948" s="8" t="s">
        <v>40</v>
      </c>
      <c r="I948" s="9" t="s">
        <v>4036</v>
      </c>
      <c r="J948" s="9" t="s">
        <v>4037</v>
      </c>
      <c r="K948" s="9" t="s">
        <v>4037</v>
      </c>
      <c r="L948" s="9" t="s">
        <v>4038</v>
      </c>
      <c r="M948" s="160">
        <v>51918769</v>
      </c>
      <c r="N948" s="8" t="s">
        <v>4039</v>
      </c>
      <c r="O948" s="10">
        <v>44526</v>
      </c>
      <c r="P948" s="33" t="s">
        <v>3269</v>
      </c>
      <c r="Q948" s="10">
        <v>44529</v>
      </c>
      <c r="R948" s="10">
        <v>44558</v>
      </c>
      <c r="S948" s="11" t="s">
        <v>46</v>
      </c>
      <c r="T948" s="11" t="s">
        <v>46</v>
      </c>
      <c r="U948" s="78" t="s">
        <v>46</v>
      </c>
      <c r="V948" s="7" t="s">
        <v>46</v>
      </c>
      <c r="W948" s="33"/>
      <c r="X948" s="7" t="s">
        <v>46</v>
      </c>
      <c r="Y948" s="7" t="s">
        <v>46</v>
      </c>
      <c r="Z948" s="11">
        <v>44558</v>
      </c>
      <c r="AA948" s="16">
        <v>7000000</v>
      </c>
      <c r="AB948" s="17">
        <v>0</v>
      </c>
      <c r="AC948" s="18">
        <f t="shared" si="14"/>
        <v>7000000</v>
      </c>
      <c r="AD948" s="31" t="s">
        <v>48</v>
      </c>
      <c r="AE948" s="245" t="s">
        <v>98</v>
      </c>
      <c r="AF948" s="8" t="s">
        <v>4040</v>
      </c>
      <c r="AG948" s="12" t="s">
        <v>459</v>
      </c>
      <c r="AH948" s="12" t="s">
        <v>75</v>
      </c>
      <c r="AI948" s="30">
        <v>20215420011433</v>
      </c>
    </row>
    <row r="949" spans="1:35" ht="15.75" x14ac:dyDescent="0.3">
      <c r="A949" s="7">
        <v>2022</v>
      </c>
      <c r="B949" s="7">
        <v>474</v>
      </c>
      <c r="C949" s="101" t="s">
        <v>35</v>
      </c>
      <c r="D949" s="15" t="s">
        <v>91</v>
      </c>
      <c r="E949" s="9" t="s">
        <v>66</v>
      </c>
      <c r="F949" s="8" t="s">
        <v>38</v>
      </c>
      <c r="G949" s="7" t="s">
        <v>39</v>
      </c>
      <c r="H949" s="8" t="s">
        <v>54</v>
      </c>
      <c r="I949" s="9" t="s">
        <v>4041</v>
      </c>
      <c r="J949" s="9" t="s">
        <v>4042</v>
      </c>
      <c r="K949" s="9" t="s">
        <v>4043</v>
      </c>
      <c r="L949" s="9" t="s">
        <v>1515</v>
      </c>
      <c r="M949" s="7">
        <v>1077083214</v>
      </c>
      <c r="N949" s="8" t="s">
        <v>170</v>
      </c>
      <c r="O949" s="10">
        <v>44790</v>
      </c>
      <c r="P949" s="101">
        <v>4</v>
      </c>
      <c r="Q949" s="10">
        <v>44796</v>
      </c>
      <c r="R949" s="10">
        <v>44917</v>
      </c>
      <c r="S949" s="11" t="s">
        <v>46</v>
      </c>
      <c r="T949" s="11"/>
      <c r="U949" s="78"/>
      <c r="V949" s="7" t="s">
        <v>3269</v>
      </c>
      <c r="W949" s="101">
        <v>5</v>
      </c>
      <c r="X949" s="7" t="s">
        <v>46</v>
      </c>
      <c r="Y949" s="7" t="s">
        <v>46</v>
      </c>
      <c r="Z949" s="11">
        <v>44948</v>
      </c>
      <c r="AA949" s="16">
        <v>22000000</v>
      </c>
      <c r="AB949" s="17">
        <v>5500000</v>
      </c>
      <c r="AC949" s="18">
        <f t="shared" si="14"/>
        <v>27500000</v>
      </c>
      <c r="AD949" s="31" t="s">
        <v>48</v>
      </c>
      <c r="AE949" s="168" t="s">
        <v>98</v>
      </c>
      <c r="AF949" s="8" t="s">
        <v>4044</v>
      </c>
      <c r="AG949" s="12" t="s">
        <v>315</v>
      </c>
      <c r="AH949" s="12" t="s">
        <v>311</v>
      </c>
      <c r="AI949" s="30" t="s">
        <v>3565</v>
      </c>
    </row>
    <row r="950" spans="1:35" ht="15.75" x14ac:dyDescent="0.3">
      <c r="A950" s="7">
        <v>2021</v>
      </c>
      <c r="B950" s="7">
        <v>475</v>
      </c>
      <c r="C950" s="101" t="s">
        <v>795</v>
      </c>
      <c r="D950" s="15" t="s">
        <v>795</v>
      </c>
      <c r="E950" s="9" t="s">
        <v>795</v>
      </c>
      <c r="F950" s="8" t="s">
        <v>795</v>
      </c>
      <c r="G950" s="7" t="s">
        <v>795</v>
      </c>
      <c r="H950" s="8" t="s">
        <v>795</v>
      </c>
      <c r="I950" s="9" t="s">
        <v>795</v>
      </c>
      <c r="J950" s="9" t="s">
        <v>795</v>
      </c>
      <c r="K950" s="9" t="s">
        <v>795</v>
      </c>
      <c r="L950" s="9" t="s">
        <v>795</v>
      </c>
      <c r="M950" s="160" t="s">
        <v>795</v>
      </c>
      <c r="N950" s="8" t="s">
        <v>138</v>
      </c>
      <c r="O950" s="10" t="s">
        <v>795</v>
      </c>
      <c r="P950" s="33" t="s">
        <v>795</v>
      </c>
      <c r="Q950" s="10" t="s">
        <v>795</v>
      </c>
      <c r="R950" s="10" t="s">
        <v>795</v>
      </c>
      <c r="S950" s="11" t="s">
        <v>795</v>
      </c>
      <c r="T950" s="11" t="s">
        <v>795</v>
      </c>
      <c r="U950" s="78" t="s">
        <v>795</v>
      </c>
      <c r="V950" s="7" t="s">
        <v>795</v>
      </c>
      <c r="W950" s="33"/>
      <c r="X950" s="7" t="s">
        <v>795</v>
      </c>
      <c r="Y950" s="7" t="s">
        <v>795</v>
      </c>
      <c r="Z950" s="11" t="s">
        <v>795</v>
      </c>
      <c r="AA950" s="16">
        <v>0</v>
      </c>
      <c r="AB950" s="17">
        <v>0</v>
      </c>
      <c r="AC950" s="18">
        <f t="shared" si="14"/>
        <v>0</v>
      </c>
      <c r="AD950" s="31" t="s">
        <v>795</v>
      </c>
      <c r="AE950" s="245" t="s">
        <v>3690</v>
      </c>
      <c r="AF950" s="8" t="s">
        <v>795</v>
      </c>
      <c r="AG950" s="12" t="s">
        <v>46</v>
      </c>
      <c r="AH950" s="12" t="s">
        <v>795</v>
      </c>
      <c r="AI950" s="30" t="s">
        <v>795</v>
      </c>
    </row>
    <row r="951" spans="1:35" ht="15.75" x14ac:dyDescent="0.3">
      <c r="A951" s="7">
        <v>2022</v>
      </c>
      <c r="B951" s="7">
        <v>475</v>
      </c>
      <c r="C951" s="101" t="s">
        <v>35</v>
      </c>
      <c r="D951" s="15" t="s">
        <v>1266</v>
      </c>
      <c r="E951" s="9" t="s">
        <v>1267</v>
      </c>
      <c r="F951" s="8" t="s">
        <v>38</v>
      </c>
      <c r="G951" s="7" t="s">
        <v>39</v>
      </c>
      <c r="H951" s="8" t="s">
        <v>54</v>
      </c>
      <c r="I951" s="9" t="s">
        <v>1480</v>
      </c>
      <c r="J951" s="9" t="s">
        <v>4045</v>
      </c>
      <c r="K951" s="9" t="s">
        <v>3744</v>
      </c>
      <c r="L951" s="9" t="s">
        <v>1488</v>
      </c>
      <c r="M951" s="7">
        <v>80812091</v>
      </c>
      <c r="N951" s="8" t="s">
        <v>171</v>
      </c>
      <c r="O951" s="10">
        <v>44792</v>
      </c>
      <c r="P951" s="101">
        <v>4</v>
      </c>
      <c r="Q951" s="10">
        <v>44797</v>
      </c>
      <c r="R951" s="10">
        <v>44918</v>
      </c>
      <c r="S951" s="11" t="s">
        <v>46</v>
      </c>
      <c r="T951" s="11"/>
      <c r="U951" s="78"/>
      <c r="V951" s="7" t="s">
        <v>46</v>
      </c>
      <c r="W951" s="101">
        <v>4</v>
      </c>
      <c r="X951" s="7" t="s">
        <v>46</v>
      </c>
      <c r="Y951" s="7" t="s">
        <v>46</v>
      </c>
      <c r="Z951" s="11">
        <v>44918</v>
      </c>
      <c r="AA951" s="16">
        <v>10000000</v>
      </c>
      <c r="AB951" s="17">
        <v>0</v>
      </c>
      <c r="AC951" s="18">
        <f t="shared" si="14"/>
        <v>10000000</v>
      </c>
      <c r="AD951" s="31" t="s">
        <v>48</v>
      </c>
      <c r="AE951" s="168" t="s">
        <v>98</v>
      </c>
      <c r="AF951" s="8" t="s">
        <v>3745</v>
      </c>
      <c r="AG951" s="12" t="s">
        <v>811</v>
      </c>
      <c r="AH951" s="12" t="s">
        <v>808</v>
      </c>
      <c r="AI951" s="30" t="s">
        <v>3712</v>
      </c>
    </row>
    <row r="952" spans="1:35" ht="15.75" x14ac:dyDescent="0.3">
      <c r="A952" s="7">
        <v>2021</v>
      </c>
      <c r="B952" s="7">
        <v>476</v>
      </c>
      <c r="C952" s="101" t="s">
        <v>35</v>
      </c>
      <c r="D952" s="15" t="s">
        <v>65</v>
      </c>
      <c r="E952" s="9" t="s">
        <v>66</v>
      </c>
      <c r="F952" s="8" t="s">
        <v>38</v>
      </c>
      <c r="G952" s="7" t="s">
        <v>39</v>
      </c>
      <c r="H952" s="8" t="s">
        <v>40</v>
      </c>
      <c r="I952" s="9" t="s">
        <v>586</v>
      </c>
      <c r="J952" s="9" t="s">
        <v>4046</v>
      </c>
      <c r="K952" s="9" t="s">
        <v>4046</v>
      </c>
      <c r="L952" s="9" t="s">
        <v>4047</v>
      </c>
      <c r="M952" s="160">
        <v>1023875840</v>
      </c>
      <c r="N952" s="8" t="s">
        <v>70</v>
      </c>
      <c r="O952" s="10">
        <v>44532</v>
      </c>
      <c r="P952" s="33" t="s">
        <v>3269</v>
      </c>
      <c r="Q952" s="10">
        <v>44540</v>
      </c>
      <c r="R952" s="10">
        <v>44561</v>
      </c>
      <c r="S952" s="11" t="s">
        <v>46</v>
      </c>
      <c r="T952" s="11" t="s">
        <v>46</v>
      </c>
      <c r="U952" s="78" t="s">
        <v>46</v>
      </c>
      <c r="V952" s="7" t="s">
        <v>46</v>
      </c>
      <c r="W952" s="33"/>
      <c r="X952" s="7" t="s">
        <v>46</v>
      </c>
      <c r="Y952" s="7" t="s">
        <v>46</v>
      </c>
      <c r="Z952" s="11">
        <v>44561</v>
      </c>
      <c r="AA952" s="16">
        <v>3500000</v>
      </c>
      <c r="AB952" s="17">
        <v>0</v>
      </c>
      <c r="AC952" s="18">
        <f t="shared" si="14"/>
        <v>3500000</v>
      </c>
      <c r="AD952" s="31" t="s">
        <v>48</v>
      </c>
      <c r="AE952" s="245" t="s">
        <v>98</v>
      </c>
      <c r="AF952" s="8" t="s">
        <v>4048</v>
      </c>
      <c r="AG952" s="12" t="s">
        <v>100</v>
      </c>
      <c r="AH952" s="12"/>
      <c r="AI952" s="30"/>
    </row>
    <row r="953" spans="1:35" ht="15.75" x14ac:dyDescent="0.3">
      <c r="A953" s="7">
        <v>2022</v>
      </c>
      <c r="B953" s="7">
        <v>476</v>
      </c>
      <c r="C953" s="101" t="s">
        <v>35</v>
      </c>
      <c r="D953" s="15" t="s">
        <v>52</v>
      </c>
      <c r="E953" s="9" t="s">
        <v>53</v>
      </c>
      <c r="F953" s="8" t="s">
        <v>38</v>
      </c>
      <c r="G953" s="7" t="s">
        <v>39</v>
      </c>
      <c r="H953" s="8" t="s">
        <v>54</v>
      </c>
      <c r="I953" s="9" t="s">
        <v>3856</v>
      </c>
      <c r="J953" s="9" t="s">
        <v>4049</v>
      </c>
      <c r="K953" s="9" t="s">
        <v>3858</v>
      </c>
      <c r="L953" s="9" t="s">
        <v>4050</v>
      </c>
      <c r="M953" s="7">
        <v>80416067</v>
      </c>
      <c r="N953" s="8" t="s">
        <v>171</v>
      </c>
      <c r="O953" s="10">
        <v>44792</v>
      </c>
      <c r="P953" s="101">
        <v>5</v>
      </c>
      <c r="Q953" s="10">
        <v>44797</v>
      </c>
      <c r="R953" s="10">
        <v>44926</v>
      </c>
      <c r="S953" s="11" t="s">
        <v>46</v>
      </c>
      <c r="T953" s="11" t="s">
        <v>46</v>
      </c>
      <c r="U953" s="78" t="s">
        <v>46</v>
      </c>
      <c r="V953" s="7" t="s">
        <v>46</v>
      </c>
      <c r="W953" s="101">
        <v>5</v>
      </c>
      <c r="X953" s="7" t="s">
        <v>46</v>
      </c>
      <c r="Y953" s="7" t="s">
        <v>46</v>
      </c>
      <c r="Z953" s="11">
        <v>44868</v>
      </c>
      <c r="AA953" s="16">
        <v>12000000</v>
      </c>
      <c r="AB953" s="17"/>
      <c r="AC953" s="18">
        <f t="shared" si="14"/>
        <v>12000000</v>
      </c>
      <c r="AD953" s="31" t="s">
        <v>48</v>
      </c>
      <c r="AE953" s="168" t="s">
        <v>48</v>
      </c>
      <c r="AF953" s="8" t="s">
        <v>3859</v>
      </c>
      <c r="AG953" s="12" t="s">
        <v>62</v>
      </c>
      <c r="AH953" s="12" t="s">
        <v>63</v>
      </c>
      <c r="AI953" s="30" t="s">
        <v>3291</v>
      </c>
    </row>
    <row r="954" spans="1:35" ht="15.75" x14ac:dyDescent="0.3">
      <c r="A954" s="7">
        <v>2021</v>
      </c>
      <c r="B954" s="7">
        <v>477</v>
      </c>
      <c r="C954" s="101" t="s">
        <v>35</v>
      </c>
      <c r="D954" s="15" t="s">
        <v>2238</v>
      </c>
      <c r="E954" s="9" t="s">
        <v>1267</v>
      </c>
      <c r="F954" s="8" t="s">
        <v>38</v>
      </c>
      <c r="G954" s="7" t="s">
        <v>39</v>
      </c>
      <c r="H954" s="8" t="s">
        <v>40</v>
      </c>
      <c r="I954" s="9" t="s">
        <v>1480</v>
      </c>
      <c r="J954" s="9" t="s">
        <v>4051</v>
      </c>
      <c r="K954" s="9" t="s">
        <v>4051</v>
      </c>
      <c r="L954" s="9" t="s">
        <v>4052</v>
      </c>
      <c r="M954" s="160">
        <v>80812091</v>
      </c>
      <c r="N954" s="8" t="s">
        <v>70</v>
      </c>
      <c r="O954" s="10">
        <v>44531</v>
      </c>
      <c r="P954" s="33" t="s">
        <v>3269</v>
      </c>
      <c r="Q954" s="10">
        <v>44533</v>
      </c>
      <c r="R954" s="10">
        <v>44561</v>
      </c>
      <c r="S954" s="11" t="s">
        <v>46</v>
      </c>
      <c r="T954" s="11" t="s">
        <v>46</v>
      </c>
      <c r="U954" s="78" t="s">
        <v>46</v>
      </c>
      <c r="V954" s="7" t="s">
        <v>46</v>
      </c>
      <c r="W954" s="33"/>
      <c r="X954" s="7" t="s">
        <v>46</v>
      </c>
      <c r="Y954" s="7" t="s">
        <v>46</v>
      </c>
      <c r="Z954" s="11">
        <v>44561</v>
      </c>
      <c r="AA954" s="16">
        <v>2400000</v>
      </c>
      <c r="AB954" s="17">
        <v>0</v>
      </c>
      <c r="AC954" s="18">
        <f t="shared" si="14"/>
        <v>2400000</v>
      </c>
      <c r="AD954" s="31" t="s">
        <v>48</v>
      </c>
      <c r="AE954" s="245" t="s">
        <v>98</v>
      </c>
      <c r="AF954" s="8" t="s">
        <v>4053</v>
      </c>
      <c r="AG954" s="12" t="s">
        <v>811</v>
      </c>
      <c r="AH954" s="12" t="s">
        <v>808</v>
      </c>
      <c r="AI954" s="30">
        <v>20215420011393</v>
      </c>
    </row>
    <row r="955" spans="1:35" ht="15.75" x14ac:dyDescent="0.3">
      <c r="A955" s="7">
        <v>2022</v>
      </c>
      <c r="B955" s="7">
        <v>477</v>
      </c>
      <c r="C955" s="101" t="s">
        <v>35</v>
      </c>
      <c r="D955" s="15" t="s">
        <v>1266</v>
      </c>
      <c r="E955" s="9" t="s">
        <v>1267</v>
      </c>
      <c r="F955" s="8" t="s">
        <v>38</v>
      </c>
      <c r="G955" s="7" t="s">
        <v>39</v>
      </c>
      <c r="H955" s="8" t="s">
        <v>54</v>
      </c>
      <c r="I955" s="9" t="s">
        <v>4054</v>
      </c>
      <c r="J955" s="9" t="s">
        <v>4055</v>
      </c>
      <c r="K955" s="9" t="s">
        <v>3744</v>
      </c>
      <c r="L955" s="9" t="s">
        <v>4056</v>
      </c>
      <c r="M955" s="7">
        <v>1023955885</v>
      </c>
      <c r="N955" s="8" t="s">
        <v>171</v>
      </c>
      <c r="O955" s="10">
        <v>44792</v>
      </c>
      <c r="P955" s="101">
        <v>4</v>
      </c>
      <c r="Q955" s="10">
        <v>44797</v>
      </c>
      <c r="R955" s="10">
        <v>44918</v>
      </c>
      <c r="S955" s="11" t="s">
        <v>46</v>
      </c>
      <c r="T955" s="11"/>
      <c r="U955" s="78"/>
      <c r="V955" s="7" t="s">
        <v>480</v>
      </c>
      <c r="W955" s="101">
        <v>5</v>
      </c>
      <c r="X955" s="7" t="s">
        <v>46</v>
      </c>
      <c r="Y955" s="7" t="s">
        <v>46</v>
      </c>
      <c r="Z955" s="11">
        <v>44949</v>
      </c>
      <c r="AA955" s="16">
        <v>10000000</v>
      </c>
      <c r="AB955" s="17">
        <v>2500000</v>
      </c>
      <c r="AC955" s="18">
        <f t="shared" si="14"/>
        <v>12500000</v>
      </c>
      <c r="AD955" s="31" t="s">
        <v>48</v>
      </c>
      <c r="AE955" s="168" t="s">
        <v>98</v>
      </c>
      <c r="AF955" s="8" t="s">
        <v>3745</v>
      </c>
      <c r="AG955" s="12" t="s">
        <v>811</v>
      </c>
      <c r="AH955" s="12" t="s">
        <v>808</v>
      </c>
      <c r="AI955" s="30" t="s">
        <v>3712</v>
      </c>
    </row>
    <row r="956" spans="1:35" ht="15.75" x14ac:dyDescent="0.3">
      <c r="A956" s="7">
        <v>2021</v>
      </c>
      <c r="B956" s="7">
        <v>478</v>
      </c>
      <c r="C956" s="101" t="s">
        <v>35</v>
      </c>
      <c r="D956" s="15" t="s">
        <v>65</v>
      </c>
      <c r="E956" s="9" t="s">
        <v>66</v>
      </c>
      <c r="F956" s="8" t="s">
        <v>38</v>
      </c>
      <c r="G956" s="7" t="s">
        <v>39</v>
      </c>
      <c r="H956" s="8" t="s">
        <v>40</v>
      </c>
      <c r="I956" s="9" t="s">
        <v>4057</v>
      </c>
      <c r="J956" s="9" t="s">
        <v>4058</v>
      </c>
      <c r="K956" s="9" t="s">
        <v>4058</v>
      </c>
      <c r="L956" s="9" t="s">
        <v>4059</v>
      </c>
      <c r="M956" s="160">
        <v>1118550253</v>
      </c>
      <c r="N956" s="8" t="s">
        <v>70</v>
      </c>
      <c r="O956" s="10">
        <v>44531</v>
      </c>
      <c r="P956" s="33" t="s">
        <v>3269</v>
      </c>
      <c r="Q956" s="10">
        <v>44533</v>
      </c>
      <c r="R956" s="10">
        <v>44561</v>
      </c>
      <c r="S956" s="11" t="s">
        <v>46</v>
      </c>
      <c r="T956" s="11" t="s">
        <v>46</v>
      </c>
      <c r="U956" s="78" t="s">
        <v>46</v>
      </c>
      <c r="V956" s="7" t="s">
        <v>46</v>
      </c>
      <c r="W956" s="33"/>
      <c r="X956" s="7" t="s">
        <v>46</v>
      </c>
      <c r="Y956" s="7" t="s">
        <v>46</v>
      </c>
      <c r="Z956" s="11">
        <v>44561</v>
      </c>
      <c r="AA956" s="16">
        <v>2600000</v>
      </c>
      <c r="AB956" s="17">
        <v>0</v>
      </c>
      <c r="AC956" s="18">
        <f t="shared" si="14"/>
        <v>2600000</v>
      </c>
      <c r="AD956" s="31" t="s">
        <v>48</v>
      </c>
      <c r="AE956" s="245" t="s">
        <v>98</v>
      </c>
      <c r="AF956" s="8" t="s">
        <v>4060</v>
      </c>
      <c r="AG956" s="12" t="s">
        <v>131</v>
      </c>
      <c r="AH956" s="12" t="s">
        <v>3906</v>
      </c>
      <c r="AI956" s="30">
        <v>20215420011293</v>
      </c>
    </row>
    <row r="957" spans="1:35" ht="15.75" x14ac:dyDescent="0.3">
      <c r="A957" s="7">
        <v>2022</v>
      </c>
      <c r="B957" s="7">
        <v>478</v>
      </c>
      <c r="C957" s="101" t="s">
        <v>35</v>
      </c>
      <c r="D957" s="15" t="s">
        <v>91</v>
      </c>
      <c r="E957" s="9" t="s">
        <v>66</v>
      </c>
      <c r="F957" s="8" t="s">
        <v>38</v>
      </c>
      <c r="G957" s="7" t="s">
        <v>39</v>
      </c>
      <c r="H957" s="8" t="s">
        <v>54</v>
      </c>
      <c r="I957" s="9" t="s">
        <v>4041</v>
      </c>
      <c r="J957" s="9" t="s">
        <v>4061</v>
      </c>
      <c r="K957" s="9" t="s">
        <v>4062</v>
      </c>
      <c r="L957" s="9" t="s">
        <v>1087</v>
      </c>
      <c r="M957" s="7">
        <v>1022357843</v>
      </c>
      <c r="N957" s="8" t="s">
        <v>59</v>
      </c>
      <c r="O957" s="10">
        <v>44792</v>
      </c>
      <c r="P957" s="101">
        <v>4</v>
      </c>
      <c r="Q957" s="10">
        <v>44798</v>
      </c>
      <c r="R957" s="10">
        <v>44919</v>
      </c>
      <c r="S957" s="11" t="s">
        <v>46</v>
      </c>
      <c r="T957" s="11"/>
      <c r="U957" s="78"/>
      <c r="V957" s="7" t="s">
        <v>46</v>
      </c>
      <c r="W957" s="101">
        <v>4</v>
      </c>
      <c r="X957" s="7" t="s">
        <v>46</v>
      </c>
      <c r="Y957" s="7" t="s">
        <v>46</v>
      </c>
      <c r="Z957" s="11">
        <v>44919</v>
      </c>
      <c r="AA957" s="16">
        <v>18056000</v>
      </c>
      <c r="AB957" s="17">
        <v>0</v>
      </c>
      <c r="AC957" s="18">
        <f t="shared" si="14"/>
        <v>18056000</v>
      </c>
      <c r="AD957" s="31" t="s">
        <v>48</v>
      </c>
      <c r="AE957" s="168" t="s">
        <v>98</v>
      </c>
      <c r="AF957" s="8" t="s">
        <v>4063</v>
      </c>
      <c r="AG957" s="12" t="s">
        <v>315</v>
      </c>
      <c r="AH957" s="12" t="s">
        <v>311</v>
      </c>
      <c r="AI957" s="30" t="s">
        <v>3565</v>
      </c>
    </row>
    <row r="958" spans="1:35" ht="15.75" x14ac:dyDescent="0.3">
      <c r="A958" s="7">
        <v>2021</v>
      </c>
      <c r="B958" s="7">
        <v>479</v>
      </c>
      <c r="C958" s="101" t="s">
        <v>35</v>
      </c>
      <c r="D958" s="15" t="s">
        <v>65</v>
      </c>
      <c r="E958" s="9" t="s">
        <v>66</v>
      </c>
      <c r="F958" s="8" t="s">
        <v>38</v>
      </c>
      <c r="G958" s="7" t="s">
        <v>39</v>
      </c>
      <c r="H958" s="8" t="s">
        <v>40</v>
      </c>
      <c r="I958" s="9" t="s">
        <v>4064</v>
      </c>
      <c r="J958" s="9" t="s">
        <v>4065</v>
      </c>
      <c r="K958" s="9" t="s">
        <v>4065</v>
      </c>
      <c r="L958" s="9" t="s">
        <v>4066</v>
      </c>
      <c r="M958" s="160">
        <v>1018461674</v>
      </c>
      <c r="N958" s="8" t="s">
        <v>59</v>
      </c>
      <c r="O958" s="10">
        <v>44533</v>
      </c>
      <c r="P958" s="33" t="s">
        <v>679</v>
      </c>
      <c r="Q958" s="10">
        <v>44536</v>
      </c>
      <c r="R958" s="10">
        <v>44563</v>
      </c>
      <c r="S958" s="11" t="s">
        <v>46</v>
      </c>
      <c r="T958" s="11" t="s">
        <v>46</v>
      </c>
      <c r="U958" s="78" t="s">
        <v>46</v>
      </c>
      <c r="V958" s="7" t="s">
        <v>46</v>
      </c>
      <c r="W958" s="33"/>
      <c r="X958" s="7" t="s">
        <v>46</v>
      </c>
      <c r="Y958" s="7" t="s">
        <v>46</v>
      </c>
      <c r="Z958" s="11">
        <v>44563</v>
      </c>
      <c r="AA958" s="16">
        <v>6000000</v>
      </c>
      <c r="AB958" s="17">
        <v>0</v>
      </c>
      <c r="AC958" s="18">
        <f t="shared" si="14"/>
        <v>6000000</v>
      </c>
      <c r="AD958" s="31" t="s">
        <v>48</v>
      </c>
      <c r="AE958" s="245" t="s">
        <v>98</v>
      </c>
      <c r="AF958" s="8" t="s">
        <v>4067</v>
      </c>
      <c r="AG958" s="12" t="s">
        <v>131</v>
      </c>
      <c r="AH958" s="12" t="s">
        <v>3906</v>
      </c>
      <c r="AI958" s="30">
        <v>20215420011293</v>
      </c>
    </row>
    <row r="959" spans="1:35" ht="15.75" x14ac:dyDescent="0.3">
      <c r="A959" s="7">
        <v>2022</v>
      </c>
      <c r="B959" s="7">
        <v>479</v>
      </c>
      <c r="C959" s="101" t="s">
        <v>35</v>
      </c>
      <c r="D959" s="15" t="s">
        <v>1266</v>
      </c>
      <c r="E959" s="9" t="s">
        <v>1267</v>
      </c>
      <c r="F959" s="8" t="s">
        <v>38</v>
      </c>
      <c r="G959" s="7" t="s">
        <v>39</v>
      </c>
      <c r="H959" s="8" t="s">
        <v>54</v>
      </c>
      <c r="I959" s="9" t="s">
        <v>1480</v>
      </c>
      <c r="J959" s="9" t="s">
        <v>4068</v>
      </c>
      <c r="K959" s="9" t="s">
        <v>3744</v>
      </c>
      <c r="L959" s="9" t="s">
        <v>2346</v>
      </c>
      <c r="M959" s="7">
        <v>79559730</v>
      </c>
      <c r="N959" s="8" t="s">
        <v>171</v>
      </c>
      <c r="O959" s="10">
        <v>44792</v>
      </c>
      <c r="P959" s="101">
        <v>4</v>
      </c>
      <c r="Q959" s="10">
        <v>44797</v>
      </c>
      <c r="R959" s="10">
        <v>44918</v>
      </c>
      <c r="S959" s="11" t="s">
        <v>46</v>
      </c>
      <c r="T959" s="11"/>
      <c r="U959" s="78"/>
      <c r="V959" s="7" t="s">
        <v>46</v>
      </c>
      <c r="W959" s="101">
        <v>4</v>
      </c>
      <c r="X959" s="7" t="s">
        <v>46</v>
      </c>
      <c r="Y959" s="7" t="s">
        <v>46</v>
      </c>
      <c r="Z959" s="11">
        <v>44918</v>
      </c>
      <c r="AA959" s="16">
        <v>10000000</v>
      </c>
      <c r="AB959" s="17">
        <v>0</v>
      </c>
      <c r="AC959" s="18">
        <f t="shared" si="14"/>
        <v>10000000</v>
      </c>
      <c r="AD959" s="31" t="s">
        <v>48</v>
      </c>
      <c r="AE959" s="168" t="s">
        <v>98</v>
      </c>
      <c r="AF959" s="8" t="s">
        <v>3745</v>
      </c>
      <c r="AG959" s="12" t="s">
        <v>811</v>
      </c>
      <c r="AH959" s="12" t="s">
        <v>808</v>
      </c>
      <c r="AI959" s="30" t="s">
        <v>3712</v>
      </c>
    </row>
    <row r="960" spans="1:35" ht="15.75" x14ac:dyDescent="0.3">
      <c r="A960" s="7">
        <v>2021</v>
      </c>
      <c r="B960" s="7">
        <v>480</v>
      </c>
      <c r="C960" s="101" t="s">
        <v>35</v>
      </c>
      <c r="D960" s="15" t="s">
        <v>4069</v>
      </c>
      <c r="E960" s="9" t="s">
        <v>1267</v>
      </c>
      <c r="F960" s="8" t="s">
        <v>38</v>
      </c>
      <c r="G960" s="7" t="s">
        <v>39</v>
      </c>
      <c r="H960" s="8" t="s">
        <v>40</v>
      </c>
      <c r="I960" s="9" t="s">
        <v>3769</v>
      </c>
      <c r="J960" s="9" t="s">
        <v>4070</v>
      </c>
      <c r="K960" s="9" t="s">
        <v>4070</v>
      </c>
      <c r="L960" s="9" t="s">
        <v>1533</v>
      </c>
      <c r="M960" s="160">
        <v>1023034507</v>
      </c>
      <c r="N960" s="8" t="s">
        <v>59</v>
      </c>
      <c r="O960" s="10">
        <v>44533</v>
      </c>
      <c r="P960" s="33" t="s">
        <v>679</v>
      </c>
      <c r="Q960" s="10">
        <v>44540</v>
      </c>
      <c r="R960" s="10">
        <v>44561</v>
      </c>
      <c r="S960" s="11" t="s">
        <v>46</v>
      </c>
      <c r="T960" s="11" t="s">
        <v>46</v>
      </c>
      <c r="U960" s="78" t="s">
        <v>46</v>
      </c>
      <c r="V960" s="7" t="s">
        <v>46</v>
      </c>
      <c r="W960" s="33"/>
      <c r="X960" s="7" t="s">
        <v>46</v>
      </c>
      <c r="Y960" s="7" t="s">
        <v>46</v>
      </c>
      <c r="Z960" s="11">
        <v>44561</v>
      </c>
      <c r="AA960" s="16">
        <v>3000000</v>
      </c>
      <c r="AB960" s="17">
        <v>0</v>
      </c>
      <c r="AC960" s="18">
        <f t="shared" si="14"/>
        <v>3000000</v>
      </c>
      <c r="AD960" s="31" t="s">
        <v>48</v>
      </c>
      <c r="AE960" s="245" t="s">
        <v>98</v>
      </c>
      <c r="AF960" s="8" t="s">
        <v>4071</v>
      </c>
      <c r="AG960" s="12" t="s">
        <v>811</v>
      </c>
      <c r="AH960" s="12" t="s">
        <v>808</v>
      </c>
      <c r="AI960" s="30">
        <v>20215420011393</v>
      </c>
    </row>
    <row r="961" spans="1:35" ht="15.75" x14ac:dyDescent="0.3">
      <c r="A961" s="7">
        <v>2022</v>
      </c>
      <c r="B961" s="7">
        <v>480</v>
      </c>
      <c r="C961" s="101" t="s">
        <v>35</v>
      </c>
      <c r="D961" s="15" t="s">
        <v>91</v>
      </c>
      <c r="E961" s="9" t="s">
        <v>66</v>
      </c>
      <c r="F961" s="8" t="s">
        <v>38</v>
      </c>
      <c r="G961" s="7" t="s">
        <v>39</v>
      </c>
      <c r="H961" s="8" t="s">
        <v>54</v>
      </c>
      <c r="I961" s="9" t="s">
        <v>4072</v>
      </c>
      <c r="J961" s="9" t="s">
        <v>4073</v>
      </c>
      <c r="K961" s="9" t="s">
        <v>4074</v>
      </c>
      <c r="L961" s="9" t="s">
        <v>4075</v>
      </c>
      <c r="M961" s="7">
        <v>1026255402</v>
      </c>
      <c r="N961" s="8" t="s">
        <v>171</v>
      </c>
      <c r="O961" s="10">
        <v>44796</v>
      </c>
      <c r="P961" s="101">
        <v>4</v>
      </c>
      <c r="Q961" s="10">
        <v>44811</v>
      </c>
      <c r="R961" s="10">
        <v>44932</v>
      </c>
      <c r="S961" s="11" t="s">
        <v>46</v>
      </c>
      <c r="T961" s="11"/>
      <c r="U961" s="78"/>
      <c r="V961" s="7"/>
      <c r="W961" s="101">
        <v>4</v>
      </c>
      <c r="X961" s="7"/>
      <c r="Y961" s="7"/>
      <c r="Z961" s="11">
        <v>44932</v>
      </c>
      <c r="AA961" s="16">
        <v>9600000</v>
      </c>
      <c r="AB961" s="17"/>
      <c r="AC961" s="18">
        <f t="shared" si="14"/>
        <v>9600000</v>
      </c>
      <c r="AD961" s="31" t="s">
        <v>48</v>
      </c>
      <c r="AE961" s="168" t="s">
        <v>98</v>
      </c>
      <c r="AF961" s="8" t="s">
        <v>4076</v>
      </c>
      <c r="AG961" s="12" t="s">
        <v>100</v>
      </c>
      <c r="AH961" s="12" t="s">
        <v>101</v>
      </c>
      <c r="AI961" s="30" t="s">
        <v>4077</v>
      </c>
    </row>
    <row r="962" spans="1:35" ht="15.75" x14ac:dyDescent="0.3">
      <c r="A962" s="7">
        <v>2021</v>
      </c>
      <c r="B962" s="7">
        <v>481</v>
      </c>
      <c r="C962" s="101" t="s">
        <v>35</v>
      </c>
      <c r="D962" s="15" t="s">
        <v>403</v>
      </c>
      <c r="E962" s="9" t="s">
        <v>404</v>
      </c>
      <c r="F962" s="8" t="s">
        <v>38</v>
      </c>
      <c r="G962" s="7" t="s">
        <v>39</v>
      </c>
      <c r="H962" s="8" t="s">
        <v>40</v>
      </c>
      <c r="I962" s="9" t="s">
        <v>4078</v>
      </c>
      <c r="J962" s="9" t="s">
        <v>4079</v>
      </c>
      <c r="K962" s="9" t="s">
        <v>4079</v>
      </c>
      <c r="L962" s="9" t="s">
        <v>4080</v>
      </c>
      <c r="M962" s="160">
        <v>1024460834</v>
      </c>
      <c r="N962" s="8" t="s">
        <v>59</v>
      </c>
      <c r="O962" s="10">
        <v>44539</v>
      </c>
      <c r="P962" s="33" t="s">
        <v>4081</v>
      </c>
      <c r="Q962" s="10">
        <v>44546</v>
      </c>
      <c r="R962" s="10">
        <v>44561</v>
      </c>
      <c r="S962" s="11" t="s">
        <v>46</v>
      </c>
      <c r="T962" s="11" t="s">
        <v>46</v>
      </c>
      <c r="U962" s="78" t="s">
        <v>46</v>
      </c>
      <c r="V962" s="7" t="s">
        <v>46</v>
      </c>
      <c r="W962" s="33"/>
      <c r="X962" s="7" t="s">
        <v>46</v>
      </c>
      <c r="Y962" s="7" t="s">
        <v>46</v>
      </c>
      <c r="Z962" s="11">
        <v>44561</v>
      </c>
      <c r="AA962" s="16">
        <v>4500000</v>
      </c>
      <c r="AB962" s="17">
        <v>0</v>
      </c>
      <c r="AC962" s="18">
        <f t="shared" ref="AC962:AC1025" si="15">+AA962+AB962</f>
        <v>4500000</v>
      </c>
      <c r="AD962" s="31" t="s">
        <v>48</v>
      </c>
      <c r="AE962" s="245" t="s">
        <v>98</v>
      </c>
      <c r="AF962" s="8" t="s">
        <v>4082</v>
      </c>
      <c r="AG962" s="12" t="s">
        <v>4083</v>
      </c>
      <c r="AH962" s="12"/>
      <c r="AI962" s="30"/>
    </row>
    <row r="963" spans="1:35" ht="15.75" x14ac:dyDescent="0.3">
      <c r="A963" s="7">
        <v>2022</v>
      </c>
      <c r="B963" s="7">
        <v>481</v>
      </c>
      <c r="C963" s="101" t="s">
        <v>1134</v>
      </c>
      <c r="D963" s="15" t="s">
        <v>4084</v>
      </c>
      <c r="E963" s="9" t="s">
        <v>4085</v>
      </c>
      <c r="F963" s="8" t="s">
        <v>2194</v>
      </c>
      <c r="G963" s="7" t="s">
        <v>2195</v>
      </c>
      <c r="H963" s="8" t="s">
        <v>2765</v>
      </c>
      <c r="I963" s="9" t="s">
        <v>4086</v>
      </c>
      <c r="J963" s="9" t="s">
        <v>4087</v>
      </c>
      <c r="K963" s="9" t="s">
        <v>4088</v>
      </c>
      <c r="L963" s="9" t="s">
        <v>4089</v>
      </c>
      <c r="M963" s="7">
        <v>860053274</v>
      </c>
      <c r="N963" s="8" t="s">
        <v>170</v>
      </c>
      <c r="O963" s="10">
        <v>44810</v>
      </c>
      <c r="P963" s="101">
        <v>5</v>
      </c>
      <c r="Q963" s="10">
        <v>44811</v>
      </c>
      <c r="R963" s="10">
        <v>44963</v>
      </c>
      <c r="S963" s="11" t="s">
        <v>46</v>
      </c>
      <c r="T963" s="11"/>
      <c r="U963" s="78"/>
      <c r="V963" s="7"/>
      <c r="W963" s="101">
        <v>5</v>
      </c>
      <c r="X963" s="7"/>
      <c r="Y963" s="7"/>
      <c r="Z963" s="11">
        <v>44963</v>
      </c>
      <c r="AA963" s="16">
        <v>15000000</v>
      </c>
      <c r="AB963" s="17"/>
      <c r="AC963" s="18">
        <f t="shared" si="15"/>
        <v>15000000</v>
      </c>
      <c r="AD963" s="31" t="s">
        <v>48</v>
      </c>
      <c r="AE963" s="168" t="s">
        <v>98</v>
      </c>
      <c r="AF963" s="8" t="s">
        <v>4090</v>
      </c>
      <c r="AG963" s="12" t="s">
        <v>277</v>
      </c>
      <c r="AH963" s="12" t="s">
        <v>1146</v>
      </c>
      <c r="AI963" s="30" t="s">
        <v>4091</v>
      </c>
    </row>
    <row r="964" spans="1:35" ht="15.75" x14ac:dyDescent="0.3">
      <c r="A964" s="7">
        <v>2021</v>
      </c>
      <c r="B964" s="7">
        <v>482</v>
      </c>
      <c r="C964" s="101" t="s">
        <v>35</v>
      </c>
      <c r="D964" s="15" t="s">
        <v>1076</v>
      </c>
      <c r="E964" s="9" t="s">
        <v>1077</v>
      </c>
      <c r="F964" s="8" t="s">
        <v>38</v>
      </c>
      <c r="G964" s="7" t="s">
        <v>39</v>
      </c>
      <c r="H964" s="8" t="s">
        <v>40</v>
      </c>
      <c r="I964" s="9" t="s">
        <v>4092</v>
      </c>
      <c r="J964" s="9" t="s">
        <v>4093</v>
      </c>
      <c r="K964" s="9" t="s">
        <v>4093</v>
      </c>
      <c r="L964" s="9" t="s">
        <v>58</v>
      </c>
      <c r="M964" s="160">
        <v>1010170661</v>
      </c>
      <c r="N964" s="8" t="s">
        <v>59</v>
      </c>
      <c r="O964" s="10">
        <v>44533</v>
      </c>
      <c r="P964" s="33" t="s">
        <v>679</v>
      </c>
      <c r="Q964" s="10">
        <v>44536</v>
      </c>
      <c r="R964" s="10">
        <v>44198</v>
      </c>
      <c r="S964" s="11" t="s">
        <v>46</v>
      </c>
      <c r="T964" s="11" t="s">
        <v>46</v>
      </c>
      <c r="U964" s="78" t="s">
        <v>46</v>
      </c>
      <c r="V964" s="7" t="s">
        <v>46</v>
      </c>
      <c r="W964" s="33"/>
      <c r="X964" s="7" t="s">
        <v>46</v>
      </c>
      <c r="Y964" s="7" t="s">
        <v>46</v>
      </c>
      <c r="Z964" s="11">
        <v>44198</v>
      </c>
      <c r="AA964" s="16">
        <v>4361000</v>
      </c>
      <c r="AB964" s="17">
        <v>0</v>
      </c>
      <c r="AC964" s="18">
        <f t="shared" si="15"/>
        <v>4361000</v>
      </c>
      <c r="AD964" s="31" t="s">
        <v>48</v>
      </c>
      <c r="AE964" s="245" t="s">
        <v>98</v>
      </c>
      <c r="AF964" s="8" t="s">
        <v>4094</v>
      </c>
      <c r="AG964" s="12" t="s">
        <v>62</v>
      </c>
      <c r="AH964" s="12" t="s">
        <v>63</v>
      </c>
      <c r="AI964" s="30">
        <v>20215420011333</v>
      </c>
    </row>
    <row r="965" spans="1:35" ht="15.75" x14ac:dyDescent="0.3">
      <c r="A965" s="7">
        <v>2022</v>
      </c>
      <c r="B965" s="7">
        <v>482</v>
      </c>
      <c r="C965" s="101" t="s">
        <v>35</v>
      </c>
      <c r="D965" s="15" t="s">
        <v>91</v>
      </c>
      <c r="E965" s="9" t="s">
        <v>66</v>
      </c>
      <c r="F965" s="8" t="s">
        <v>38</v>
      </c>
      <c r="G965" s="7" t="s">
        <v>39</v>
      </c>
      <c r="H965" s="8" t="s">
        <v>54</v>
      </c>
      <c r="I965" s="9" t="s">
        <v>4095</v>
      </c>
      <c r="J965" s="9" t="s">
        <v>4096</v>
      </c>
      <c r="K965" s="9" t="s">
        <v>4097</v>
      </c>
      <c r="L965" s="9" t="s">
        <v>4098</v>
      </c>
      <c r="M965" s="7">
        <v>80852902</v>
      </c>
      <c r="N965" s="8" t="s">
        <v>339</v>
      </c>
      <c r="O965" s="10">
        <v>44799</v>
      </c>
      <c r="P965" s="101">
        <v>4</v>
      </c>
      <c r="Q965" s="10">
        <v>44811</v>
      </c>
      <c r="R965" s="10">
        <v>44926</v>
      </c>
      <c r="S965" s="11" t="s">
        <v>46</v>
      </c>
      <c r="T965" s="11"/>
      <c r="U965" s="78"/>
      <c r="V965" s="7"/>
      <c r="W965" s="101">
        <v>4</v>
      </c>
      <c r="X965" s="7"/>
      <c r="Y965" s="7"/>
      <c r="Z965" s="11">
        <v>44926</v>
      </c>
      <c r="AA965" s="16">
        <v>18016000</v>
      </c>
      <c r="AB965" s="17"/>
      <c r="AC965" s="18">
        <f t="shared" si="15"/>
        <v>18016000</v>
      </c>
      <c r="AD965" s="31" t="s">
        <v>48</v>
      </c>
      <c r="AE965" s="168" t="s">
        <v>98</v>
      </c>
      <c r="AF965" s="8" t="s">
        <v>4099</v>
      </c>
      <c r="AG965" s="12" t="s">
        <v>330</v>
      </c>
      <c r="AH965" s="12" t="s">
        <v>523</v>
      </c>
      <c r="AI965" s="30" t="s">
        <v>524</v>
      </c>
    </row>
    <row r="966" spans="1:35" ht="15.75" x14ac:dyDescent="0.3">
      <c r="A966" s="7">
        <v>2021</v>
      </c>
      <c r="B966" s="7">
        <v>483</v>
      </c>
      <c r="C966" s="101" t="s">
        <v>35</v>
      </c>
      <c r="D966" s="15" t="s">
        <v>2238</v>
      </c>
      <c r="E966" s="9" t="s">
        <v>1267</v>
      </c>
      <c r="F966" s="8" t="s">
        <v>38</v>
      </c>
      <c r="G966" s="7" t="s">
        <v>39</v>
      </c>
      <c r="H966" s="8" t="s">
        <v>40</v>
      </c>
      <c r="I966" s="9" t="s">
        <v>1480</v>
      </c>
      <c r="J966" s="9" t="s">
        <v>4100</v>
      </c>
      <c r="K966" s="9" t="s">
        <v>4100</v>
      </c>
      <c r="L966" s="9" t="s">
        <v>1483</v>
      </c>
      <c r="M966" s="160">
        <v>79259682</v>
      </c>
      <c r="N966" s="8" t="s">
        <v>59</v>
      </c>
      <c r="O966" s="10">
        <v>44539</v>
      </c>
      <c r="P966" s="33" t="s">
        <v>4081</v>
      </c>
      <c r="Q966" s="10">
        <v>44545</v>
      </c>
      <c r="R966" s="10">
        <v>44561</v>
      </c>
      <c r="S966" s="11" t="s">
        <v>46</v>
      </c>
      <c r="T966" s="11" t="s">
        <v>46</v>
      </c>
      <c r="U966" s="78" t="s">
        <v>46</v>
      </c>
      <c r="V966" s="7" t="s">
        <v>46</v>
      </c>
      <c r="W966" s="33"/>
      <c r="X966" s="7" t="s">
        <v>46</v>
      </c>
      <c r="Y966" s="7" t="s">
        <v>46</v>
      </c>
      <c r="Z966" s="11">
        <v>44561</v>
      </c>
      <c r="AA966" s="16">
        <v>2400000</v>
      </c>
      <c r="AB966" s="17">
        <v>0</v>
      </c>
      <c r="AC966" s="18">
        <f t="shared" si="15"/>
        <v>2400000</v>
      </c>
      <c r="AD966" s="31" t="s">
        <v>48</v>
      </c>
      <c r="AE966" s="245" t="s">
        <v>98</v>
      </c>
      <c r="AF966" s="8" t="s">
        <v>4101</v>
      </c>
      <c r="AG966" s="12" t="s">
        <v>811</v>
      </c>
      <c r="AH966" s="12"/>
      <c r="AI966" s="30"/>
    </row>
    <row r="967" spans="1:35" ht="15.75" x14ac:dyDescent="0.3">
      <c r="A967" s="7">
        <v>2022</v>
      </c>
      <c r="B967" s="7">
        <v>483</v>
      </c>
      <c r="C967" s="101" t="s">
        <v>35</v>
      </c>
      <c r="D967" s="15" t="s">
        <v>91</v>
      </c>
      <c r="E967" s="9" t="s">
        <v>66</v>
      </c>
      <c r="F967" s="8" t="s">
        <v>38</v>
      </c>
      <c r="G967" s="7" t="s">
        <v>39</v>
      </c>
      <c r="H967" s="8" t="s">
        <v>54</v>
      </c>
      <c r="I967" s="9" t="s">
        <v>4072</v>
      </c>
      <c r="J967" s="9" t="s">
        <v>4102</v>
      </c>
      <c r="K967" s="9" t="s">
        <v>4074</v>
      </c>
      <c r="L967" s="9" t="s">
        <v>1944</v>
      </c>
      <c r="M967" s="7">
        <v>1023954151</v>
      </c>
      <c r="N967" s="8" t="s">
        <v>339</v>
      </c>
      <c r="O967" s="10">
        <v>44799</v>
      </c>
      <c r="P967" s="101">
        <v>4</v>
      </c>
      <c r="Q967" s="10">
        <v>44811</v>
      </c>
      <c r="R967" s="10">
        <v>44926</v>
      </c>
      <c r="S967" s="11" t="s">
        <v>46</v>
      </c>
      <c r="T967" s="11"/>
      <c r="U967" s="78"/>
      <c r="V967" s="7" t="s">
        <v>3344</v>
      </c>
      <c r="W967" s="101">
        <v>4</v>
      </c>
      <c r="X967" s="7"/>
      <c r="Y967" s="7"/>
      <c r="Z967" s="11">
        <v>44932</v>
      </c>
      <c r="AA967" s="16">
        <v>9600000</v>
      </c>
      <c r="AB967" s="17"/>
      <c r="AC967" s="18">
        <f t="shared" si="15"/>
        <v>9600000</v>
      </c>
      <c r="AD967" s="31" t="s">
        <v>48</v>
      </c>
      <c r="AE967" s="168" t="s">
        <v>98</v>
      </c>
      <c r="AF967" s="8" t="s">
        <v>4076</v>
      </c>
      <c r="AG967" s="12" t="s">
        <v>100</v>
      </c>
      <c r="AH967" s="12" t="s">
        <v>101</v>
      </c>
      <c r="AI967" s="30" t="s">
        <v>4077</v>
      </c>
    </row>
    <row r="968" spans="1:35" ht="15.75" x14ac:dyDescent="0.3">
      <c r="A968" s="7">
        <v>2021</v>
      </c>
      <c r="B968" s="7">
        <v>484</v>
      </c>
      <c r="C968" s="101" t="s">
        <v>35</v>
      </c>
      <c r="D968" s="15" t="s">
        <v>2238</v>
      </c>
      <c r="E968" s="9" t="s">
        <v>1267</v>
      </c>
      <c r="F968" s="8" t="s">
        <v>38</v>
      </c>
      <c r="G968" s="7" t="s">
        <v>39</v>
      </c>
      <c r="H968" s="8" t="s">
        <v>40</v>
      </c>
      <c r="I968" s="9" t="s">
        <v>1480</v>
      </c>
      <c r="J968" s="9" t="s">
        <v>4103</v>
      </c>
      <c r="K968" s="9" t="s">
        <v>4103</v>
      </c>
      <c r="L968" s="9" t="s">
        <v>4104</v>
      </c>
      <c r="M968" s="160">
        <v>1000575536</v>
      </c>
      <c r="N968" s="8" t="s">
        <v>70</v>
      </c>
      <c r="O968" s="10">
        <v>44533</v>
      </c>
      <c r="P968" s="33" t="s">
        <v>679</v>
      </c>
      <c r="Q968" s="10">
        <v>44543</v>
      </c>
      <c r="R968" s="10">
        <v>44561</v>
      </c>
      <c r="S968" s="11" t="s">
        <v>46</v>
      </c>
      <c r="T968" s="11" t="s">
        <v>46</v>
      </c>
      <c r="U968" s="78" t="s">
        <v>46</v>
      </c>
      <c r="V968" s="7" t="s">
        <v>46</v>
      </c>
      <c r="W968" s="33"/>
      <c r="X968" s="7" t="s">
        <v>46</v>
      </c>
      <c r="Y968" s="7" t="s">
        <v>46</v>
      </c>
      <c r="Z968" s="11">
        <v>44561</v>
      </c>
      <c r="AA968" s="16">
        <v>2240000</v>
      </c>
      <c r="AB968" s="17">
        <v>0</v>
      </c>
      <c r="AC968" s="18">
        <f t="shared" si="15"/>
        <v>2240000</v>
      </c>
      <c r="AD968" s="31" t="s">
        <v>48</v>
      </c>
      <c r="AE968" s="245" t="s">
        <v>98</v>
      </c>
      <c r="AF968" s="8" t="s">
        <v>4105</v>
      </c>
      <c r="AG968" s="12" t="s">
        <v>811</v>
      </c>
      <c r="AH968" s="12" t="s">
        <v>808</v>
      </c>
      <c r="AI968" s="30">
        <v>20215420011393</v>
      </c>
    </row>
    <row r="969" spans="1:35" ht="15.75" x14ac:dyDescent="0.3">
      <c r="A969" s="7">
        <v>2022</v>
      </c>
      <c r="B969" s="7">
        <v>484</v>
      </c>
      <c r="C969" s="101" t="s">
        <v>35</v>
      </c>
      <c r="D969" s="15" t="s">
        <v>1164</v>
      </c>
      <c r="E969" s="9" t="s">
        <v>1165</v>
      </c>
      <c r="F969" s="8" t="s">
        <v>38</v>
      </c>
      <c r="G969" s="7" t="s">
        <v>39</v>
      </c>
      <c r="H969" s="8" t="s">
        <v>54</v>
      </c>
      <c r="I969" s="9" t="s">
        <v>4106</v>
      </c>
      <c r="J969" s="9" t="s">
        <v>4107</v>
      </c>
      <c r="K969" s="9" t="s">
        <v>4108</v>
      </c>
      <c r="L969" s="9" t="s">
        <v>1655</v>
      </c>
      <c r="M969" s="7">
        <v>52031418</v>
      </c>
      <c r="N969" s="8" t="s">
        <v>339</v>
      </c>
      <c r="O969" s="10">
        <v>44799</v>
      </c>
      <c r="P969" s="101">
        <v>4</v>
      </c>
      <c r="Q969" s="10">
        <v>44812</v>
      </c>
      <c r="R969" s="10">
        <v>44926</v>
      </c>
      <c r="S969" s="11" t="s">
        <v>46</v>
      </c>
      <c r="T969" s="11"/>
      <c r="U969" s="78"/>
      <c r="V969" s="7" t="s">
        <v>480</v>
      </c>
      <c r="W969" s="101">
        <v>5</v>
      </c>
      <c r="X969" s="7"/>
      <c r="Y969" s="7"/>
      <c r="Z969" s="11">
        <v>44964</v>
      </c>
      <c r="AA969" s="16">
        <v>28212000</v>
      </c>
      <c r="AB969" s="17">
        <v>7053000</v>
      </c>
      <c r="AC969" s="18">
        <f t="shared" si="15"/>
        <v>35265000</v>
      </c>
      <c r="AD969" s="31" t="s">
        <v>48</v>
      </c>
      <c r="AE969" s="168" t="s">
        <v>98</v>
      </c>
      <c r="AF969" s="8" t="s">
        <v>4109</v>
      </c>
      <c r="AG969" s="12" t="s">
        <v>1171</v>
      </c>
      <c r="AH969" s="12" t="s">
        <v>208</v>
      </c>
      <c r="AI969" s="30" t="s">
        <v>209</v>
      </c>
    </row>
    <row r="970" spans="1:35" ht="15.75" x14ac:dyDescent="0.3">
      <c r="A970" s="7">
        <v>2021</v>
      </c>
      <c r="B970" s="7">
        <v>485</v>
      </c>
      <c r="C970" s="101" t="s">
        <v>35</v>
      </c>
      <c r="D970" s="15" t="s">
        <v>65</v>
      </c>
      <c r="E970" s="9" t="s">
        <v>66</v>
      </c>
      <c r="F970" s="8" t="s">
        <v>38</v>
      </c>
      <c r="G970" s="7" t="s">
        <v>39</v>
      </c>
      <c r="H970" s="8" t="s">
        <v>40</v>
      </c>
      <c r="I970" s="9" t="s">
        <v>4110</v>
      </c>
      <c r="J970" s="9" t="s">
        <v>4111</v>
      </c>
      <c r="K970" s="9" t="s">
        <v>4111</v>
      </c>
      <c r="L970" s="9" t="s">
        <v>863</v>
      </c>
      <c r="M970" s="160">
        <v>79806023</v>
      </c>
      <c r="N970" s="8" t="s">
        <v>165</v>
      </c>
      <c r="O970" s="10">
        <v>44532</v>
      </c>
      <c r="P970" s="33" t="s">
        <v>4112</v>
      </c>
      <c r="Q970" s="10">
        <v>44533</v>
      </c>
      <c r="R970" s="10">
        <v>44560</v>
      </c>
      <c r="S970" s="11" t="s">
        <v>46</v>
      </c>
      <c r="T970" s="11" t="s">
        <v>46</v>
      </c>
      <c r="U970" s="78" t="s">
        <v>46</v>
      </c>
      <c r="V970" s="7" t="s">
        <v>46</v>
      </c>
      <c r="W970" s="33"/>
      <c r="X970" s="7" t="s">
        <v>46</v>
      </c>
      <c r="Y970" s="7" t="s">
        <v>46</v>
      </c>
      <c r="Z970" s="11">
        <v>44560</v>
      </c>
      <c r="AA970" s="16">
        <v>2314666</v>
      </c>
      <c r="AB970" s="17">
        <v>0</v>
      </c>
      <c r="AC970" s="18">
        <f t="shared" si="15"/>
        <v>2314666</v>
      </c>
      <c r="AD970" s="31" t="s">
        <v>48</v>
      </c>
      <c r="AE970" s="245" t="s">
        <v>98</v>
      </c>
      <c r="AF970" s="8" t="s">
        <v>4113</v>
      </c>
      <c r="AG970" s="12" t="s">
        <v>120</v>
      </c>
      <c r="AH970" s="12" t="s">
        <v>483</v>
      </c>
      <c r="AI970" s="30">
        <v>20215420011363</v>
      </c>
    </row>
    <row r="971" spans="1:35" ht="15.75" x14ac:dyDescent="0.3">
      <c r="A971" s="7">
        <v>2022</v>
      </c>
      <c r="B971" s="7">
        <v>485</v>
      </c>
      <c r="C971" s="101" t="s">
        <v>35</v>
      </c>
      <c r="D971" s="15" t="s">
        <v>2218</v>
      </c>
      <c r="E971" s="9" t="s">
        <v>2219</v>
      </c>
      <c r="F971" s="8" t="s">
        <v>38</v>
      </c>
      <c r="G971" s="7" t="s">
        <v>39</v>
      </c>
      <c r="H971" s="8" t="s">
        <v>54</v>
      </c>
      <c r="I971" s="9" t="s">
        <v>4114</v>
      </c>
      <c r="J971" s="9" t="s">
        <v>4115</v>
      </c>
      <c r="K971" s="9" t="s">
        <v>4116</v>
      </c>
      <c r="L971" s="9" t="s">
        <v>2278</v>
      </c>
      <c r="M971" s="7">
        <v>1023942037</v>
      </c>
      <c r="N971" s="8" t="s">
        <v>339</v>
      </c>
      <c r="O971" s="10">
        <v>44817</v>
      </c>
      <c r="P971" s="101">
        <v>4</v>
      </c>
      <c r="Q971" s="10">
        <v>44817</v>
      </c>
      <c r="R971" s="10">
        <v>44926</v>
      </c>
      <c r="S971" s="11" t="s">
        <v>46</v>
      </c>
      <c r="T971" s="11"/>
      <c r="U971" s="78"/>
      <c r="V971" s="7" t="s">
        <v>3344</v>
      </c>
      <c r="W971" s="101">
        <v>4</v>
      </c>
      <c r="X971" s="7"/>
      <c r="Y971" s="7"/>
      <c r="Z971" s="11">
        <v>44939</v>
      </c>
      <c r="AA971" s="16">
        <v>18056000</v>
      </c>
      <c r="AB971" s="17"/>
      <c r="AC971" s="18">
        <f t="shared" si="15"/>
        <v>18056000</v>
      </c>
      <c r="AD971" s="31" t="s">
        <v>48</v>
      </c>
      <c r="AE971" s="168" t="s">
        <v>98</v>
      </c>
      <c r="AF971" s="8" t="s">
        <v>4117</v>
      </c>
      <c r="AG971" s="12" t="s">
        <v>1753</v>
      </c>
      <c r="AH971" s="12" t="s">
        <v>2227</v>
      </c>
      <c r="AI971" s="30" t="s">
        <v>4118</v>
      </c>
    </row>
    <row r="972" spans="1:35" ht="15.75" x14ac:dyDescent="0.3">
      <c r="A972" s="7">
        <v>2021</v>
      </c>
      <c r="B972" s="7">
        <v>486</v>
      </c>
      <c r="C972" s="101" t="s">
        <v>35</v>
      </c>
      <c r="D972" s="15" t="s">
        <v>65</v>
      </c>
      <c r="E972" s="9" t="s">
        <v>66</v>
      </c>
      <c r="F972" s="8" t="s">
        <v>38</v>
      </c>
      <c r="G972" s="7" t="s">
        <v>39</v>
      </c>
      <c r="H972" s="8" t="s">
        <v>40</v>
      </c>
      <c r="I972" s="9" t="s">
        <v>4119</v>
      </c>
      <c r="J972" s="9" t="s">
        <v>4120</v>
      </c>
      <c r="K972" s="9" t="s">
        <v>4120</v>
      </c>
      <c r="L972" s="9" t="s">
        <v>4121</v>
      </c>
      <c r="M972" s="160">
        <v>17337533</v>
      </c>
      <c r="N972" s="8" t="s">
        <v>70</v>
      </c>
      <c r="O972" s="10">
        <v>44539</v>
      </c>
      <c r="P972" s="33" t="s">
        <v>2309</v>
      </c>
      <c r="Q972" s="10">
        <v>44544</v>
      </c>
      <c r="R972" s="10">
        <v>44561</v>
      </c>
      <c r="S972" s="11" t="s">
        <v>46</v>
      </c>
      <c r="T972" s="11" t="s">
        <v>46</v>
      </c>
      <c r="U972" s="78" t="s">
        <v>46</v>
      </c>
      <c r="V972" s="7" t="s">
        <v>46</v>
      </c>
      <c r="W972" s="33"/>
      <c r="X972" s="7" t="s">
        <v>46</v>
      </c>
      <c r="Y972" s="7" t="s">
        <v>46</v>
      </c>
      <c r="Z972" s="11">
        <v>44561</v>
      </c>
      <c r="AA972" s="16">
        <v>4216666</v>
      </c>
      <c r="AB972" s="17">
        <v>0</v>
      </c>
      <c r="AC972" s="18">
        <f t="shared" si="15"/>
        <v>4216666</v>
      </c>
      <c r="AD972" s="31" t="s">
        <v>48</v>
      </c>
      <c r="AE972" s="245" t="s">
        <v>98</v>
      </c>
      <c r="AF972" s="8" t="s">
        <v>4122</v>
      </c>
      <c r="AG972" s="12" t="s">
        <v>315</v>
      </c>
      <c r="AH972" s="12" t="s">
        <v>4123</v>
      </c>
      <c r="AI972" s="30">
        <v>20215420011303</v>
      </c>
    </row>
    <row r="973" spans="1:35" ht="15.75" x14ac:dyDescent="0.3">
      <c r="A973" s="7">
        <v>2022</v>
      </c>
      <c r="B973" s="7">
        <v>486</v>
      </c>
      <c r="C973" s="101" t="s">
        <v>35</v>
      </c>
      <c r="D973" s="15" t="s">
        <v>91</v>
      </c>
      <c r="E973" s="9" t="s">
        <v>66</v>
      </c>
      <c r="F973" s="8" t="s">
        <v>38</v>
      </c>
      <c r="G973" s="7" t="s">
        <v>39</v>
      </c>
      <c r="H973" s="8" t="s">
        <v>54</v>
      </c>
      <c r="I973" s="9" t="s">
        <v>1512</v>
      </c>
      <c r="J973" s="9" t="s">
        <v>4124</v>
      </c>
      <c r="K973" s="9" t="s">
        <v>4125</v>
      </c>
      <c r="L973" s="9" t="s">
        <v>4126</v>
      </c>
      <c r="M973" s="7">
        <v>1022973218</v>
      </c>
      <c r="N973" s="8" t="s">
        <v>339</v>
      </c>
      <c r="O973" s="10">
        <v>44799</v>
      </c>
      <c r="P973" s="101">
        <v>4</v>
      </c>
      <c r="Q973" s="10">
        <v>44812</v>
      </c>
      <c r="R973" s="10">
        <v>44926</v>
      </c>
      <c r="S973" s="11" t="s">
        <v>46</v>
      </c>
      <c r="T973" s="11"/>
      <c r="U973" s="78"/>
      <c r="V973" s="7" t="s">
        <v>3344</v>
      </c>
      <c r="W973" s="101">
        <v>4</v>
      </c>
      <c r="X973" s="7"/>
      <c r="Y973" s="7"/>
      <c r="Z973" s="11">
        <v>44933</v>
      </c>
      <c r="AA973" s="16">
        <v>24800000</v>
      </c>
      <c r="AB973" s="17"/>
      <c r="AC973" s="18">
        <f t="shared" si="15"/>
        <v>24800000</v>
      </c>
      <c r="AD973" s="31" t="s">
        <v>48</v>
      </c>
      <c r="AE973" s="168" t="s">
        <v>98</v>
      </c>
      <c r="AF973" s="8" t="s">
        <v>4127</v>
      </c>
      <c r="AG973" s="12" t="s">
        <v>459</v>
      </c>
      <c r="AH973" s="12" t="s">
        <v>161</v>
      </c>
      <c r="AI973" s="30" t="s">
        <v>4128</v>
      </c>
    </row>
    <row r="974" spans="1:35" ht="15.75" x14ac:dyDescent="0.3">
      <c r="A974" s="7">
        <v>2021</v>
      </c>
      <c r="B974" s="7">
        <v>487</v>
      </c>
      <c r="C974" s="101" t="s">
        <v>35</v>
      </c>
      <c r="D974" s="15" t="s">
        <v>65</v>
      </c>
      <c r="E974" s="9" t="s">
        <v>66</v>
      </c>
      <c r="F974" s="8" t="s">
        <v>38</v>
      </c>
      <c r="G974" s="7" t="s">
        <v>39</v>
      </c>
      <c r="H974" s="8" t="s">
        <v>40</v>
      </c>
      <c r="I974" s="9" t="s">
        <v>4129</v>
      </c>
      <c r="J974" s="9" t="s">
        <v>4130</v>
      </c>
      <c r="K974" s="9" t="s">
        <v>4130</v>
      </c>
      <c r="L974" s="9" t="s">
        <v>4131</v>
      </c>
      <c r="M974" s="160">
        <v>1023897794</v>
      </c>
      <c r="N974" s="8" t="s">
        <v>70</v>
      </c>
      <c r="O974" s="10">
        <v>44540</v>
      </c>
      <c r="P974" s="33" t="s">
        <v>4132</v>
      </c>
      <c r="Q974" s="10">
        <v>44546</v>
      </c>
      <c r="R974" s="10">
        <v>44560</v>
      </c>
      <c r="S974" s="11" t="s">
        <v>46</v>
      </c>
      <c r="T974" s="11" t="s">
        <v>46</v>
      </c>
      <c r="U974" s="78" t="s">
        <v>46</v>
      </c>
      <c r="V974" s="7" t="s">
        <v>46</v>
      </c>
      <c r="W974" s="33"/>
      <c r="X974" s="7" t="s">
        <v>46</v>
      </c>
      <c r="Y974" s="7" t="s">
        <v>46</v>
      </c>
      <c r="Z974" s="11">
        <v>44560</v>
      </c>
      <c r="AA974" s="16">
        <v>2160000</v>
      </c>
      <c r="AB974" s="17">
        <v>0</v>
      </c>
      <c r="AC974" s="18">
        <f t="shared" si="15"/>
        <v>2160000</v>
      </c>
      <c r="AD974" s="31" t="s">
        <v>48</v>
      </c>
      <c r="AE974" s="245" t="s">
        <v>98</v>
      </c>
      <c r="AF974" s="8" t="s">
        <v>4133</v>
      </c>
      <c r="AG974" s="12" t="s">
        <v>1171</v>
      </c>
      <c r="AH974" s="12"/>
      <c r="AI974" s="30"/>
    </row>
    <row r="975" spans="1:35" ht="15.75" x14ac:dyDescent="0.3">
      <c r="A975" s="7">
        <v>2022</v>
      </c>
      <c r="B975" s="7">
        <v>487</v>
      </c>
      <c r="C975" s="101" t="s">
        <v>35</v>
      </c>
      <c r="D975" s="15" t="s">
        <v>91</v>
      </c>
      <c r="E975" s="9" t="s">
        <v>66</v>
      </c>
      <c r="F975" s="8" t="s">
        <v>38</v>
      </c>
      <c r="G975" s="7" t="s">
        <v>39</v>
      </c>
      <c r="H975" s="8" t="s">
        <v>54</v>
      </c>
      <c r="I975" s="9" t="s">
        <v>4134</v>
      </c>
      <c r="J975" s="9" t="s">
        <v>4135</v>
      </c>
      <c r="K975" s="9" t="s">
        <v>4136</v>
      </c>
      <c r="L975" s="9" t="s">
        <v>1362</v>
      </c>
      <c r="M975" s="7">
        <v>18490889</v>
      </c>
      <c r="N975" s="8" t="s">
        <v>339</v>
      </c>
      <c r="O975" s="10">
        <v>44799</v>
      </c>
      <c r="P975" s="101">
        <v>4</v>
      </c>
      <c r="Q975" s="10">
        <v>44799</v>
      </c>
      <c r="R975" s="10">
        <v>44920</v>
      </c>
      <c r="S975" s="11" t="s">
        <v>46</v>
      </c>
      <c r="T975" s="11"/>
      <c r="U975" s="78"/>
      <c r="V975" s="7" t="s">
        <v>46</v>
      </c>
      <c r="W975" s="101">
        <v>4</v>
      </c>
      <c r="X975" s="7" t="s">
        <v>46</v>
      </c>
      <c r="Y975" s="7" t="s">
        <v>46</v>
      </c>
      <c r="Z975" s="11">
        <v>44920</v>
      </c>
      <c r="AA975" s="16">
        <v>17920000</v>
      </c>
      <c r="AB975" s="17">
        <v>0</v>
      </c>
      <c r="AC975" s="18">
        <f t="shared" si="15"/>
        <v>17920000</v>
      </c>
      <c r="AD975" s="31" t="s">
        <v>48</v>
      </c>
      <c r="AE975" s="168" t="s">
        <v>98</v>
      </c>
      <c r="AF975" s="8" t="s">
        <v>4137</v>
      </c>
      <c r="AG975" s="12" t="s">
        <v>74</v>
      </c>
      <c r="AH975" s="12" t="s">
        <v>1021</v>
      </c>
      <c r="AI975" s="30" t="s">
        <v>1022</v>
      </c>
    </row>
    <row r="976" spans="1:35" ht="15.75" x14ac:dyDescent="0.3">
      <c r="A976" s="7">
        <v>2021</v>
      </c>
      <c r="B976" s="7">
        <v>488</v>
      </c>
      <c r="C976" s="101" t="s">
        <v>35</v>
      </c>
      <c r="D976" s="15" t="s">
        <v>65</v>
      </c>
      <c r="E976" s="9" t="s">
        <v>66</v>
      </c>
      <c r="F976" s="8" t="s">
        <v>38</v>
      </c>
      <c r="G976" s="7" t="s">
        <v>39</v>
      </c>
      <c r="H976" s="8" t="s">
        <v>40</v>
      </c>
      <c r="I976" s="9" t="s">
        <v>4138</v>
      </c>
      <c r="J976" s="9" t="s">
        <v>4139</v>
      </c>
      <c r="K976" s="9" t="s">
        <v>4139</v>
      </c>
      <c r="L976" s="9" t="s">
        <v>2555</v>
      </c>
      <c r="M976" s="160">
        <v>1000833323</v>
      </c>
      <c r="N976" s="8" t="s">
        <v>70</v>
      </c>
      <c r="O976" s="10">
        <v>44539</v>
      </c>
      <c r="P976" s="33" t="s">
        <v>884</v>
      </c>
      <c r="Q976" s="10">
        <v>44545</v>
      </c>
      <c r="R976" s="10">
        <v>44561</v>
      </c>
      <c r="S976" s="11" t="s">
        <v>46</v>
      </c>
      <c r="T976" s="11" t="s">
        <v>46</v>
      </c>
      <c r="U976" s="78" t="s">
        <v>46</v>
      </c>
      <c r="V976" s="7" t="s">
        <v>46</v>
      </c>
      <c r="W976" s="33"/>
      <c r="X976" s="7" t="s">
        <v>46</v>
      </c>
      <c r="Y976" s="7" t="s">
        <v>46</v>
      </c>
      <c r="Z976" s="11">
        <v>44561</v>
      </c>
      <c r="AA976" s="16">
        <v>1380000</v>
      </c>
      <c r="AB976" s="17">
        <v>0</v>
      </c>
      <c r="AC976" s="18">
        <f t="shared" si="15"/>
        <v>1380000</v>
      </c>
      <c r="AD976" s="31" t="s">
        <v>48</v>
      </c>
      <c r="AE976" s="245" t="s">
        <v>98</v>
      </c>
      <c r="AF976" s="8" t="s">
        <v>4140</v>
      </c>
      <c r="AG976" s="12" t="s">
        <v>62</v>
      </c>
      <c r="AH976" s="12"/>
      <c r="AI976" s="30"/>
    </row>
    <row r="977" spans="1:35" ht="15.75" x14ac:dyDescent="0.3">
      <c r="A977" s="7">
        <v>2022</v>
      </c>
      <c r="B977" s="7">
        <v>488</v>
      </c>
      <c r="C977" s="101" t="s">
        <v>35</v>
      </c>
      <c r="D977" s="15" t="s">
        <v>278</v>
      </c>
      <c r="E977" s="9" t="s">
        <v>279</v>
      </c>
      <c r="F977" s="8" t="s">
        <v>38</v>
      </c>
      <c r="G977" s="7" t="s">
        <v>39</v>
      </c>
      <c r="H977" s="8" t="s">
        <v>54</v>
      </c>
      <c r="I977" s="9" t="s">
        <v>4141</v>
      </c>
      <c r="J977" s="9" t="s">
        <v>4142</v>
      </c>
      <c r="K977" s="9" t="s">
        <v>4143</v>
      </c>
      <c r="L977" s="9" t="s">
        <v>4144</v>
      </c>
      <c r="M977" s="7">
        <v>1121924645</v>
      </c>
      <c r="N977" s="8" t="s">
        <v>339</v>
      </c>
      <c r="O977" s="10">
        <v>44854</v>
      </c>
      <c r="P977" s="101">
        <v>3</v>
      </c>
      <c r="Q977" s="10">
        <v>44858</v>
      </c>
      <c r="R977" s="10">
        <v>44926</v>
      </c>
      <c r="S977" s="11" t="s">
        <v>46</v>
      </c>
      <c r="T977" s="11"/>
      <c r="U977" s="78"/>
      <c r="V977" s="7" t="s">
        <v>3344</v>
      </c>
      <c r="W977" s="101">
        <v>3</v>
      </c>
      <c r="X977" s="7"/>
      <c r="Y977" s="7"/>
      <c r="Z977" s="11">
        <v>44949</v>
      </c>
      <c r="AA977" s="16">
        <v>20100000</v>
      </c>
      <c r="AB977" s="17"/>
      <c r="AC977" s="18">
        <f t="shared" si="15"/>
        <v>20100000</v>
      </c>
      <c r="AD977" s="31" t="s">
        <v>48</v>
      </c>
      <c r="AE977" s="168" t="s">
        <v>48</v>
      </c>
      <c r="AF977" s="8" t="s">
        <v>4145</v>
      </c>
      <c r="AG977" s="12" t="s">
        <v>286</v>
      </c>
      <c r="AH977" s="12" t="s">
        <v>287</v>
      </c>
      <c r="AI977" s="30" t="s">
        <v>4146</v>
      </c>
    </row>
    <row r="978" spans="1:35" ht="15.75" x14ac:dyDescent="0.3">
      <c r="A978" s="7">
        <v>2021</v>
      </c>
      <c r="B978" s="7">
        <v>489</v>
      </c>
      <c r="C978" s="101" t="s">
        <v>35</v>
      </c>
      <c r="D978" s="15" t="s">
        <v>3762</v>
      </c>
      <c r="E978" s="9" t="s">
        <v>3763</v>
      </c>
      <c r="F978" s="8" t="s">
        <v>38</v>
      </c>
      <c r="G978" s="7" t="s">
        <v>39</v>
      </c>
      <c r="H978" s="8" t="s">
        <v>40</v>
      </c>
      <c r="I978" s="9" t="s">
        <v>3594</v>
      </c>
      <c r="J978" s="9" t="s">
        <v>4147</v>
      </c>
      <c r="K978" s="9" t="s">
        <v>4147</v>
      </c>
      <c r="L978" s="9" t="s">
        <v>1014</v>
      </c>
      <c r="M978" s="160">
        <v>1022391291</v>
      </c>
      <c r="N978" s="8" t="s">
        <v>59</v>
      </c>
      <c r="O978" s="10">
        <v>44539</v>
      </c>
      <c r="P978" s="33" t="s">
        <v>1103</v>
      </c>
      <c r="Q978" s="10">
        <v>44540</v>
      </c>
      <c r="R978" s="10">
        <v>44561</v>
      </c>
      <c r="S978" s="11" t="s">
        <v>46</v>
      </c>
      <c r="T978" s="11" t="s">
        <v>46</v>
      </c>
      <c r="U978" s="78" t="s">
        <v>46</v>
      </c>
      <c r="V978" s="7" t="s">
        <v>46</v>
      </c>
      <c r="W978" s="33"/>
      <c r="X978" s="7" t="s">
        <v>46</v>
      </c>
      <c r="Y978" s="7" t="s">
        <v>46</v>
      </c>
      <c r="Z978" s="11">
        <v>44561</v>
      </c>
      <c r="AA978" s="16">
        <v>2500000</v>
      </c>
      <c r="AB978" s="17">
        <v>0</v>
      </c>
      <c r="AC978" s="18">
        <f t="shared" si="15"/>
        <v>2500000</v>
      </c>
      <c r="AD978" s="31" t="s">
        <v>48</v>
      </c>
      <c r="AE978" s="245" t="s">
        <v>98</v>
      </c>
      <c r="AF978" s="8" t="s">
        <v>4148</v>
      </c>
      <c r="AG978" s="12" t="s">
        <v>50</v>
      </c>
      <c r="AH978" s="12" t="s">
        <v>3629</v>
      </c>
      <c r="AI978" s="30">
        <v>20215420011343</v>
      </c>
    </row>
    <row r="979" spans="1:35" ht="15.75" x14ac:dyDescent="0.3">
      <c r="A979" s="7">
        <v>2022</v>
      </c>
      <c r="B979" s="7">
        <v>489</v>
      </c>
      <c r="C979" s="101" t="s">
        <v>35</v>
      </c>
      <c r="D979" s="15" t="s">
        <v>1932</v>
      </c>
      <c r="E979" s="9" t="s">
        <v>1933</v>
      </c>
      <c r="F979" s="8" t="s">
        <v>38</v>
      </c>
      <c r="G979" s="7" t="s">
        <v>39</v>
      </c>
      <c r="H979" s="8" t="s">
        <v>54</v>
      </c>
      <c r="I979" s="9" t="s">
        <v>4149</v>
      </c>
      <c r="J979" s="9" t="s">
        <v>4150</v>
      </c>
      <c r="K979" s="9" t="s">
        <v>4151</v>
      </c>
      <c r="L979" s="9" t="s">
        <v>425</v>
      </c>
      <c r="M979" s="7">
        <v>79788611</v>
      </c>
      <c r="N979" s="8" t="s">
        <v>59</v>
      </c>
      <c r="O979" s="10">
        <v>44795</v>
      </c>
      <c r="P979" s="101">
        <v>4</v>
      </c>
      <c r="Q979" s="10">
        <v>44798</v>
      </c>
      <c r="R979" s="10">
        <v>44919</v>
      </c>
      <c r="S979" s="11" t="s">
        <v>46</v>
      </c>
      <c r="T979" s="11"/>
      <c r="U979" s="78"/>
      <c r="V979" s="7" t="s">
        <v>3269</v>
      </c>
      <c r="W979" s="101">
        <v>5</v>
      </c>
      <c r="X979" s="7">
        <v>44918</v>
      </c>
      <c r="Y979" s="7">
        <v>44921</v>
      </c>
      <c r="Z979" s="11">
        <v>44955</v>
      </c>
      <c r="AA979" s="16">
        <v>10852000</v>
      </c>
      <c r="AB979" s="17">
        <v>2713000</v>
      </c>
      <c r="AC979" s="18">
        <f t="shared" si="15"/>
        <v>13565000</v>
      </c>
      <c r="AD979" s="31" t="s">
        <v>48</v>
      </c>
      <c r="AE979" s="168" t="s">
        <v>98</v>
      </c>
      <c r="AF979" s="8" t="s">
        <v>4152</v>
      </c>
      <c r="AG979" s="12" t="s">
        <v>655</v>
      </c>
      <c r="AH979" s="12" t="s">
        <v>1699</v>
      </c>
      <c r="AI979" s="30" t="s">
        <v>3329</v>
      </c>
    </row>
    <row r="980" spans="1:35" ht="15.75" x14ac:dyDescent="0.3">
      <c r="A980" s="7">
        <v>2021</v>
      </c>
      <c r="B980" s="7">
        <v>490</v>
      </c>
      <c r="C980" s="101" t="s">
        <v>35</v>
      </c>
      <c r="D980" s="15" t="s">
        <v>403</v>
      </c>
      <c r="E980" s="9" t="s">
        <v>404</v>
      </c>
      <c r="F980" s="8" t="s">
        <v>38</v>
      </c>
      <c r="G980" s="7" t="s">
        <v>39</v>
      </c>
      <c r="H980" s="8" t="s">
        <v>40</v>
      </c>
      <c r="I980" s="9" t="s">
        <v>4078</v>
      </c>
      <c r="J980" s="9" t="s">
        <v>4153</v>
      </c>
      <c r="K980" s="9" t="s">
        <v>4153</v>
      </c>
      <c r="L980" s="9" t="s">
        <v>2404</v>
      </c>
      <c r="M980" s="160">
        <v>1022972767</v>
      </c>
      <c r="N980" s="8" t="s">
        <v>59</v>
      </c>
      <c r="O980" s="10">
        <v>44539</v>
      </c>
      <c r="P980" s="33" t="s">
        <v>1103</v>
      </c>
      <c r="Q980" s="10">
        <v>44547</v>
      </c>
      <c r="R980" s="10">
        <v>44561</v>
      </c>
      <c r="S980" s="11" t="s">
        <v>46</v>
      </c>
      <c r="T980" s="11" t="s">
        <v>46</v>
      </c>
      <c r="U980" s="78" t="s">
        <v>46</v>
      </c>
      <c r="V980" s="7" t="s">
        <v>46</v>
      </c>
      <c r="W980" s="33"/>
      <c r="X980" s="7" t="s">
        <v>46</v>
      </c>
      <c r="Y980" s="7" t="s">
        <v>46</v>
      </c>
      <c r="Z980" s="11">
        <v>44561</v>
      </c>
      <c r="AA980" s="16">
        <v>4500000</v>
      </c>
      <c r="AB980" s="17">
        <v>0</v>
      </c>
      <c r="AC980" s="18">
        <f t="shared" si="15"/>
        <v>4500000</v>
      </c>
      <c r="AD980" s="31" t="s">
        <v>48</v>
      </c>
      <c r="AE980" s="245" t="s">
        <v>98</v>
      </c>
      <c r="AF980" s="8" t="s">
        <v>4154</v>
      </c>
      <c r="AG980" s="12" t="s">
        <v>390</v>
      </c>
      <c r="AH980" s="12"/>
      <c r="AI980" s="30"/>
    </row>
    <row r="981" spans="1:35" ht="15.75" x14ac:dyDescent="0.3">
      <c r="A981" s="7">
        <v>2022</v>
      </c>
      <c r="B981" s="7">
        <v>490</v>
      </c>
      <c r="C981" s="101" t="s">
        <v>35</v>
      </c>
      <c r="D981" s="15" t="s">
        <v>695</v>
      </c>
      <c r="E981" s="9" t="s">
        <v>696</v>
      </c>
      <c r="F981" s="8" t="s">
        <v>38</v>
      </c>
      <c r="G981" s="7" t="s">
        <v>39</v>
      </c>
      <c r="H981" s="8" t="s">
        <v>54</v>
      </c>
      <c r="I981" s="9" t="s">
        <v>1867</v>
      </c>
      <c r="J981" s="9" t="s">
        <v>4155</v>
      </c>
      <c r="K981" s="9" t="s">
        <v>4156</v>
      </c>
      <c r="L981" s="9" t="s">
        <v>4157</v>
      </c>
      <c r="M981" s="7">
        <v>1094891193</v>
      </c>
      <c r="N981" s="8" t="s">
        <v>170</v>
      </c>
      <c r="O981" s="10">
        <v>44798</v>
      </c>
      <c r="P981" s="101">
        <v>4</v>
      </c>
      <c r="Q981" s="10">
        <v>44799</v>
      </c>
      <c r="R981" s="10">
        <v>44920</v>
      </c>
      <c r="S981" s="11" t="s">
        <v>46</v>
      </c>
      <c r="T981" s="11"/>
      <c r="U981" s="78"/>
      <c r="V981" s="7" t="s">
        <v>480</v>
      </c>
      <c r="W981" s="101">
        <v>5</v>
      </c>
      <c r="X981" s="7" t="s">
        <v>46</v>
      </c>
      <c r="Y981" s="7" t="s">
        <v>46</v>
      </c>
      <c r="Z981" s="11">
        <v>44951</v>
      </c>
      <c r="AA981" s="16">
        <v>22000000</v>
      </c>
      <c r="AB981" s="17">
        <v>5500000</v>
      </c>
      <c r="AC981" s="18">
        <f t="shared" si="15"/>
        <v>27500000</v>
      </c>
      <c r="AD981" s="31" t="s">
        <v>48</v>
      </c>
      <c r="AE981" s="168" t="s">
        <v>98</v>
      </c>
      <c r="AF981" s="8" t="s">
        <v>4158</v>
      </c>
      <c r="AG981" s="12" t="s">
        <v>701</v>
      </c>
      <c r="AH981" s="12" t="s">
        <v>1892</v>
      </c>
      <c r="AI981" s="30" t="s">
        <v>1893</v>
      </c>
    </row>
    <row r="982" spans="1:35" ht="15.75" x14ac:dyDescent="0.3">
      <c r="A982" s="7">
        <v>2021</v>
      </c>
      <c r="B982" s="7">
        <v>491</v>
      </c>
      <c r="C982" s="101" t="s">
        <v>35</v>
      </c>
      <c r="D982" s="15" t="s">
        <v>65</v>
      </c>
      <c r="E982" s="9" t="s">
        <v>66</v>
      </c>
      <c r="F982" s="8" t="s">
        <v>38</v>
      </c>
      <c r="G982" s="7" t="s">
        <v>39</v>
      </c>
      <c r="H982" s="8" t="s">
        <v>40</v>
      </c>
      <c r="I982" s="9" t="s">
        <v>4159</v>
      </c>
      <c r="J982" s="9" t="s">
        <v>4160</v>
      </c>
      <c r="K982" s="9" t="s">
        <v>4160</v>
      </c>
      <c r="L982" s="9" t="s">
        <v>2877</v>
      </c>
      <c r="M982" s="160">
        <v>1023867182</v>
      </c>
      <c r="N982" s="8" t="s">
        <v>59</v>
      </c>
      <c r="O982" s="10">
        <v>44539</v>
      </c>
      <c r="P982" s="33" t="s">
        <v>1103</v>
      </c>
      <c r="Q982" s="10">
        <v>44550</v>
      </c>
      <c r="R982" s="10">
        <v>44561</v>
      </c>
      <c r="S982" s="11" t="s">
        <v>46</v>
      </c>
      <c r="T982" s="11" t="s">
        <v>46</v>
      </c>
      <c r="U982" s="78" t="s">
        <v>46</v>
      </c>
      <c r="V982" s="7" t="s">
        <v>46</v>
      </c>
      <c r="W982" s="33"/>
      <c r="X982" s="7" t="s">
        <v>46</v>
      </c>
      <c r="Y982" s="7" t="s">
        <v>46</v>
      </c>
      <c r="Z982" s="11">
        <v>44561</v>
      </c>
      <c r="AA982" s="16">
        <v>4500000</v>
      </c>
      <c r="AB982" s="17">
        <v>0</v>
      </c>
      <c r="AC982" s="18">
        <f t="shared" si="15"/>
        <v>4500000</v>
      </c>
      <c r="AD982" s="31" t="s">
        <v>48</v>
      </c>
      <c r="AE982" s="245" t="s">
        <v>98</v>
      </c>
      <c r="AF982" s="8" t="s">
        <v>4161</v>
      </c>
      <c r="AG982" s="12" t="s">
        <v>4162</v>
      </c>
      <c r="AH982" s="12"/>
      <c r="AI982" s="30"/>
    </row>
    <row r="983" spans="1:35" ht="15.75" x14ac:dyDescent="0.3">
      <c r="A983" s="7">
        <v>2022</v>
      </c>
      <c r="B983" s="7">
        <v>491</v>
      </c>
      <c r="C983" s="101" t="s">
        <v>35</v>
      </c>
      <c r="D983" s="15" t="s">
        <v>695</v>
      </c>
      <c r="E983" s="9" t="s">
        <v>696</v>
      </c>
      <c r="F983" s="8" t="s">
        <v>38</v>
      </c>
      <c r="G983" s="7" t="s">
        <v>39</v>
      </c>
      <c r="H983" s="8" t="s">
        <v>54</v>
      </c>
      <c r="I983" s="9" t="s">
        <v>1867</v>
      </c>
      <c r="J983" s="9" t="s">
        <v>4163</v>
      </c>
      <c r="K983" s="9" t="s">
        <v>4156</v>
      </c>
      <c r="L983" s="9" t="s">
        <v>2175</v>
      </c>
      <c r="M983" s="7">
        <v>79967309</v>
      </c>
      <c r="N983" s="8" t="s">
        <v>170</v>
      </c>
      <c r="O983" s="10">
        <v>44798</v>
      </c>
      <c r="P983" s="101">
        <v>4</v>
      </c>
      <c r="Q983" s="10">
        <v>44799</v>
      </c>
      <c r="R983" s="10">
        <v>44920</v>
      </c>
      <c r="S983" s="11" t="s">
        <v>46</v>
      </c>
      <c r="T983" s="11"/>
      <c r="U983" s="78"/>
      <c r="V983" s="7" t="s">
        <v>46</v>
      </c>
      <c r="W983" s="101">
        <v>4</v>
      </c>
      <c r="X983" s="7" t="s">
        <v>46</v>
      </c>
      <c r="Y983" s="7" t="s">
        <v>46</v>
      </c>
      <c r="Z983" s="11">
        <v>44920</v>
      </c>
      <c r="AA983" s="16">
        <v>22000000</v>
      </c>
      <c r="AB983" s="17">
        <v>0</v>
      </c>
      <c r="AC983" s="18">
        <f t="shared" si="15"/>
        <v>22000000</v>
      </c>
      <c r="AD983" s="31" t="s">
        <v>48</v>
      </c>
      <c r="AE983" s="168" t="s">
        <v>98</v>
      </c>
      <c r="AF983" s="8" t="s">
        <v>4158</v>
      </c>
      <c r="AG983" s="12" t="s">
        <v>701</v>
      </c>
      <c r="AH983" s="12" t="s">
        <v>1892</v>
      </c>
      <c r="AI983" s="30" t="s">
        <v>1893</v>
      </c>
    </row>
    <row r="984" spans="1:35" ht="15.75" x14ac:dyDescent="0.3">
      <c r="A984" s="7">
        <v>2021</v>
      </c>
      <c r="B984" s="7">
        <v>492</v>
      </c>
      <c r="C984" s="101" t="s">
        <v>35</v>
      </c>
      <c r="D984" s="15" t="s">
        <v>65</v>
      </c>
      <c r="E984" s="9" t="s">
        <v>66</v>
      </c>
      <c r="F984" s="8" t="s">
        <v>38</v>
      </c>
      <c r="G984" s="7" t="s">
        <v>39</v>
      </c>
      <c r="H984" s="8" t="s">
        <v>40</v>
      </c>
      <c r="I984" s="9" t="s">
        <v>4164</v>
      </c>
      <c r="J984" s="9" t="s">
        <v>4165</v>
      </c>
      <c r="K984" s="9" t="s">
        <v>4165</v>
      </c>
      <c r="L984" s="9" t="s">
        <v>4166</v>
      </c>
      <c r="M984" s="160">
        <v>1013632002</v>
      </c>
      <c r="N984" s="8" t="s">
        <v>59</v>
      </c>
      <c r="O984" s="10">
        <v>44540</v>
      </c>
      <c r="P984" s="33" t="s">
        <v>1103</v>
      </c>
      <c r="Q984" s="10">
        <v>44545</v>
      </c>
      <c r="R984" s="10">
        <v>44561</v>
      </c>
      <c r="S984" s="11" t="s">
        <v>46</v>
      </c>
      <c r="T984" s="11" t="s">
        <v>46</v>
      </c>
      <c r="U984" s="78" t="s">
        <v>46</v>
      </c>
      <c r="V984" s="7" t="s">
        <v>46</v>
      </c>
      <c r="W984" s="33"/>
      <c r="X984" s="7" t="s">
        <v>46</v>
      </c>
      <c r="Y984" s="7" t="s">
        <v>46</v>
      </c>
      <c r="Z984" s="11">
        <v>44561</v>
      </c>
      <c r="AA984" s="16">
        <v>6500000</v>
      </c>
      <c r="AB984" s="17">
        <v>0</v>
      </c>
      <c r="AC984" s="18">
        <f t="shared" si="15"/>
        <v>6500000</v>
      </c>
      <c r="AD984" s="31" t="s">
        <v>48</v>
      </c>
      <c r="AE984" s="245" t="s">
        <v>98</v>
      </c>
      <c r="AF984" s="8" t="s">
        <v>4167</v>
      </c>
      <c r="AG984" s="12" t="s">
        <v>131</v>
      </c>
      <c r="AH984" s="12"/>
      <c r="AI984" s="30"/>
    </row>
    <row r="985" spans="1:35" ht="15.75" x14ac:dyDescent="0.3">
      <c r="A985" s="7">
        <v>2022</v>
      </c>
      <c r="B985" s="7">
        <v>492</v>
      </c>
      <c r="C985" s="101" t="s">
        <v>35</v>
      </c>
      <c r="D985" s="15" t="s">
        <v>278</v>
      </c>
      <c r="E985" s="9" t="s">
        <v>279</v>
      </c>
      <c r="F985" s="8" t="s">
        <v>38</v>
      </c>
      <c r="G985" s="7" t="s">
        <v>39</v>
      </c>
      <c r="H985" s="8" t="s">
        <v>54</v>
      </c>
      <c r="I985" s="9" t="s">
        <v>4168</v>
      </c>
      <c r="J985" s="9" t="s">
        <v>4169</v>
      </c>
      <c r="K985" s="9" t="s">
        <v>4170</v>
      </c>
      <c r="L985" s="9" t="s">
        <v>2994</v>
      </c>
      <c r="M985" s="7">
        <v>79355788</v>
      </c>
      <c r="N985" s="8" t="s">
        <v>345</v>
      </c>
      <c r="O985" s="10">
        <v>44799</v>
      </c>
      <c r="P985" s="101">
        <v>4</v>
      </c>
      <c r="Q985" s="10">
        <v>44802</v>
      </c>
      <c r="R985" s="10">
        <v>44923</v>
      </c>
      <c r="S985" s="11" t="s">
        <v>46</v>
      </c>
      <c r="T985" s="11"/>
      <c r="U985" s="78"/>
      <c r="V985" s="7"/>
      <c r="W985" s="101">
        <v>4</v>
      </c>
      <c r="X985" s="7"/>
      <c r="Y985" s="7"/>
      <c r="Z985" s="11">
        <v>44923</v>
      </c>
      <c r="AA985" s="16">
        <v>10880000</v>
      </c>
      <c r="AB985" s="17"/>
      <c r="AC985" s="18">
        <f t="shared" si="15"/>
        <v>10880000</v>
      </c>
      <c r="AD985" s="31" t="s">
        <v>48</v>
      </c>
      <c r="AE985" s="168" t="s">
        <v>98</v>
      </c>
      <c r="AF985" s="8" t="s">
        <v>4171</v>
      </c>
      <c r="AG985" s="12" t="s">
        <v>2873</v>
      </c>
      <c r="AH985" s="12" t="s">
        <v>287</v>
      </c>
      <c r="AI985" s="30" t="s">
        <v>4172</v>
      </c>
    </row>
    <row r="986" spans="1:35" ht="15.75" x14ac:dyDescent="0.3">
      <c r="A986" s="7">
        <v>2021</v>
      </c>
      <c r="B986" s="7">
        <v>493</v>
      </c>
      <c r="C986" s="101" t="s">
        <v>35</v>
      </c>
      <c r="D986" s="15" t="s">
        <v>1076</v>
      </c>
      <c r="E986" s="9" t="s">
        <v>1077</v>
      </c>
      <c r="F986" s="8" t="s">
        <v>38</v>
      </c>
      <c r="G986" s="7" t="s">
        <v>39</v>
      </c>
      <c r="H986" s="8" t="s">
        <v>40</v>
      </c>
      <c r="I986" s="9" t="s">
        <v>4173</v>
      </c>
      <c r="J986" s="9" t="s">
        <v>4174</v>
      </c>
      <c r="K986" s="9" t="s">
        <v>4174</v>
      </c>
      <c r="L986" s="9" t="s">
        <v>4175</v>
      </c>
      <c r="M986" s="243">
        <v>1023924795</v>
      </c>
      <c r="N986" s="8" t="s">
        <v>191</v>
      </c>
      <c r="O986" s="10">
        <v>44558</v>
      </c>
      <c r="P986" s="33" t="s">
        <v>480</v>
      </c>
      <c r="Q986" s="10">
        <v>44561</v>
      </c>
      <c r="R986" s="10">
        <v>44591</v>
      </c>
      <c r="S986" s="11" t="s">
        <v>46</v>
      </c>
      <c r="T986" s="11" t="s">
        <v>46</v>
      </c>
      <c r="U986" s="78" t="s">
        <v>46</v>
      </c>
      <c r="V986" s="7" t="s">
        <v>46</v>
      </c>
      <c r="W986" s="33"/>
      <c r="X986" s="7" t="s">
        <v>46</v>
      </c>
      <c r="Y986" s="7" t="s">
        <v>46</v>
      </c>
      <c r="Z986" s="11">
        <v>44591</v>
      </c>
      <c r="AA986" s="16">
        <v>2400000</v>
      </c>
      <c r="AB986" s="17">
        <v>0</v>
      </c>
      <c r="AC986" s="18">
        <f t="shared" si="15"/>
        <v>2400000</v>
      </c>
      <c r="AD986" s="31" t="s">
        <v>48</v>
      </c>
      <c r="AE986" s="245" t="s">
        <v>48</v>
      </c>
      <c r="AF986" s="8" t="s">
        <v>4176</v>
      </c>
      <c r="AG986" s="12" t="s">
        <v>50</v>
      </c>
      <c r="AH986" s="12"/>
      <c r="AI986" s="30"/>
    </row>
    <row r="987" spans="1:35" ht="15.75" x14ac:dyDescent="0.3">
      <c r="A987" s="7">
        <v>2022</v>
      </c>
      <c r="B987" s="7">
        <v>493</v>
      </c>
      <c r="C987" s="101" t="s">
        <v>35</v>
      </c>
      <c r="D987" s="15" t="s">
        <v>36</v>
      </c>
      <c r="E987" s="9" t="s">
        <v>37</v>
      </c>
      <c r="F987" s="8" t="s">
        <v>38</v>
      </c>
      <c r="G987" s="7" t="s">
        <v>39</v>
      </c>
      <c r="H987" s="8" t="s">
        <v>54</v>
      </c>
      <c r="I987" s="9" t="s">
        <v>1399</v>
      </c>
      <c r="J987" s="9" t="s">
        <v>4177</v>
      </c>
      <c r="K987" s="9" t="s">
        <v>3596</v>
      </c>
      <c r="L987" s="9" t="s">
        <v>4178</v>
      </c>
      <c r="M987" s="7">
        <v>1016097086</v>
      </c>
      <c r="N987" s="8" t="s">
        <v>339</v>
      </c>
      <c r="O987" s="10">
        <v>44799</v>
      </c>
      <c r="P987" s="101">
        <v>4</v>
      </c>
      <c r="Q987" s="10">
        <v>44811</v>
      </c>
      <c r="R987" s="10">
        <v>44926</v>
      </c>
      <c r="S987" s="11" t="s">
        <v>46</v>
      </c>
      <c r="T987" s="11"/>
      <c r="U987" s="78"/>
      <c r="V987" s="7" t="s">
        <v>3344</v>
      </c>
      <c r="W987" s="101">
        <v>4</v>
      </c>
      <c r="X987" s="7"/>
      <c r="Y987" s="7"/>
      <c r="Z987" s="11">
        <v>44932</v>
      </c>
      <c r="AA987" s="16">
        <v>9600000</v>
      </c>
      <c r="AB987" s="17"/>
      <c r="AC987" s="18">
        <f t="shared" si="15"/>
        <v>9600000</v>
      </c>
      <c r="AD987" s="31" t="s">
        <v>48</v>
      </c>
      <c r="AE987" s="168" t="s">
        <v>98</v>
      </c>
      <c r="AF987" s="8" t="s">
        <v>3597</v>
      </c>
      <c r="AG987" s="12" t="s">
        <v>258</v>
      </c>
      <c r="AH987" s="12" t="s">
        <v>232</v>
      </c>
      <c r="AI987" s="30" t="s">
        <v>1403</v>
      </c>
    </row>
    <row r="988" spans="1:35" ht="15.75" x14ac:dyDescent="0.3">
      <c r="A988" s="7">
        <v>2021</v>
      </c>
      <c r="B988" s="7">
        <v>494</v>
      </c>
      <c r="C988" s="101" t="s">
        <v>35</v>
      </c>
      <c r="D988" s="15" t="s">
        <v>65</v>
      </c>
      <c r="E988" s="9" t="s">
        <v>66</v>
      </c>
      <c r="F988" s="8" t="s">
        <v>38</v>
      </c>
      <c r="G988" s="7" t="s">
        <v>39</v>
      </c>
      <c r="H988" s="8" t="s">
        <v>40</v>
      </c>
      <c r="I988" s="9" t="s">
        <v>2184</v>
      </c>
      <c r="J988" s="9" t="s">
        <v>4179</v>
      </c>
      <c r="K988" s="9" t="s">
        <v>4179</v>
      </c>
      <c r="L988" s="9" t="s">
        <v>4180</v>
      </c>
      <c r="M988" s="160">
        <v>1026596208</v>
      </c>
      <c r="N988" s="8" t="s">
        <v>191</v>
      </c>
      <c r="O988" s="10">
        <v>44551</v>
      </c>
      <c r="P988" s="33" t="s">
        <v>3269</v>
      </c>
      <c r="Q988" s="10">
        <v>44554</v>
      </c>
      <c r="R988" s="10">
        <v>44584</v>
      </c>
      <c r="S988" s="11" t="s">
        <v>46</v>
      </c>
      <c r="T988" s="11" t="s">
        <v>46</v>
      </c>
      <c r="U988" s="78" t="s">
        <v>46</v>
      </c>
      <c r="V988" s="7" t="s">
        <v>46</v>
      </c>
      <c r="W988" s="33"/>
      <c r="X988" s="7" t="s">
        <v>46</v>
      </c>
      <c r="Y988" s="7" t="s">
        <v>46</v>
      </c>
      <c r="Z988" s="11">
        <v>44584</v>
      </c>
      <c r="AA988" s="16">
        <v>4370000</v>
      </c>
      <c r="AB988" s="17">
        <v>0</v>
      </c>
      <c r="AC988" s="18">
        <f t="shared" si="15"/>
        <v>4370000</v>
      </c>
      <c r="AD988" s="31" t="s">
        <v>48</v>
      </c>
      <c r="AE988" s="245" t="s">
        <v>98</v>
      </c>
      <c r="AF988" s="8" t="s">
        <v>4181</v>
      </c>
      <c r="AG988" s="12" t="s">
        <v>286</v>
      </c>
      <c r="AH988" s="12"/>
      <c r="AI988" s="30"/>
    </row>
    <row r="989" spans="1:35" ht="15.75" x14ac:dyDescent="0.3">
      <c r="A989" s="7">
        <v>2022</v>
      </c>
      <c r="B989" s="7">
        <v>494</v>
      </c>
      <c r="C989" s="101" t="s">
        <v>35</v>
      </c>
      <c r="D989" s="15" t="s">
        <v>1266</v>
      </c>
      <c r="E989" s="9" t="s">
        <v>1267</v>
      </c>
      <c r="F989" s="8" t="s">
        <v>38</v>
      </c>
      <c r="G989" s="7" t="s">
        <v>39</v>
      </c>
      <c r="H989" s="8" t="s">
        <v>54</v>
      </c>
      <c r="I989" s="9" t="s">
        <v>4182</v>
      </c>
      <c r="J989" s="9" t="s">
        <v>4183</v>
      </c>
      <c r="K989" s="9" t="s">
        <v>3744</v>
      </c>
      <c r="L989" s="9" t="s">
        <v>1630</v>
      </c>
      <c r="M989" s="7">
        <v>1023905963</v>
      </c>
      <c r="N989" s="8" t="s">
        <v>171</v>
      </c>
      <c r="O989" s="10">
        <v>44799</v>
      </c>
      <c r="P989" s="101">
        <v>4</v>
      </c>
      <c r="Q989" s="10">
        <v>44810</v>
      </c>
      <c r="R989" s="10">
        <v>44931</v>
      </c>
      <c r="S989" s="11">
        <v>44904</v>
      </c>
      <c r="T989" s="11" t="s">
        <v>2852</v>
      </c>
      <c r="U989" s="78">
        <v>52750520</v>
      </c>
      <c r="V989" s="7"/>
      <c r="W989" s="101">
        <v>4</v>
      </c>
      <c r="X989" s="7"/>
      <c r="Y989" s="7"/>
      <c r="Z989" s="11">
        <v>44931</v>
      </c>
      <c r="AA989" s="16">
        <v>10000000</v>
      </c>
      <c r="AB989" s="17"/>
      <c r="AC989" s="18">
        <f t="shared" si="15"/>
        <v>10000000</v>
      </c>
      <c r="AD989" s="31" t="s">
        <v>48</v>
      </c>
      <c r="AE989" s="168" t="s">
        <v>4184</v>
      </c>
      <c r="AF989" s="8" t="s">
        <v>3745</v>
      </c>
      <c r="AG989" s="12" t="s">
        <v>811</v>
      </c>
      <c r="AH989" s="12" t="s">
        <v>808</v>
      </c>
      <c r="AI989" s="30" t="s">
        <v>3830</v>
      </c>
    </row>
    <row r="990" spans="1:35" ht="15.75" x14ac:dyDescent="0.3">
      <c r="A990" s="7">
        <v>2021</v>
      </c>
      <c r="B990" s="7">
        <v>495</v>
      </c>
      <c r="C990" s="101" t="s">
        <v>35</v>
      </c>
      <c r="D990" s="15" t="s">
        <v>392</v>
      </c>
      <c r="E990" s="9" t="s">
        <v>393</v>
      </c>
      <c r="F990" s="8" t="s">
        <v>38</v>
      </c>
      <c r="G990" s="7" t="s">
        <v>39</v>
      </c>
      <c r="H990" s="8" t="s">
        <v>40</v>
      </c>
      <c r="I990" s="9" t="s">
        <v>4185</v>
      </c>
      <c r="J990" s="9" t="s">
        <v>4186</v>
      </c>
      <c r="K990" s="9" t="s">
        <v>4186</v>
      </c>
      <c r="L990" s="9" t="s">
        <v>4187</v>
      </c>
      <c r="M990" s="239">
        <v>52427355</v>
      </c>
      <c r="N990" s="8" t="s">
        <v>191</v>
      </c>
      <c r="O990" s="10">
        <v>44546</v>
      </c>
      <c r="P990" s="33" t="s">
        <v>480</v>
      </c>
      <c r="Q990" s="10">
        <v>44919</v>
      </c>
      <c r="R990" s="10">
        <v>44584</v>
      </c>
      <c r="S990" s="11" t="s">
        <v>46</v>
      </c>
      <c r="T990" s="11" t="s">
        <v>46</v>
      </c>
      <c r="U990" s="78" t="s">
        <v>46</v>
      </c>
      <c r="V990" s="7" t="s">
        <v>46</v>
      </c>
      <c r="W990" s="33"/>
      <c r="X990" s="7" t="s">
        <v>46</v>
      </c>
      <c r="Y990" s="7" t="s">
        <v>46</v>
      </c>
      <c r="Z990" s="11">
        <v>44584</v>
      </c>
      <c r="AA990" s="16">
        <v>2400000</v>
      </c>
      <c r="AB990" s="17">
        <v>0</v>
      </c>
      <c r="AC990" s="18">
        <f t="shared" si="15"/>
        <v>2400000</v>
      </c>
      <c r="AD990" s="31" t="s">
        <v>48</v>
      </c>
      <c r="AE990" s="245" t="s">
        <v>98</v>
      </c>
      <c r="AF990" s="8" t="s">
        <v>4188</v>
      </c>
      <c r="AG990" s="12" t="s">
        <v>906</v>
      </c>
      <c r="AH990" s="12"/>
      <c r="AI990" s="30"/>
    </row>
    <row r="991" spans="1:35" ht="15.75" x14ac:dyDescent="0.3">
      <c r="A991" s="7">
        <v>2022</v>
      </c>
      <c r="B991" s="7">
        <v>495</v>
      </c>
      <c r="C991" s="101" t="s">
        <v>35</v>
      </c>
      <c r="D991" s="15" t="s">
        <v>2145</v>
      </c>
      <c r="E991" s="9" t="s">
        <v>404</v>
      </c>
      <c r="F991" s="8" t="s">
        <v>38</v>
      </c>
      <c r="G991" s="7" t="s">
        <v>39</v>
      </c>
      <c r="H991" s="8" t="s">
        <v>54</v>
      </c>
      <c r="I991" s="9" t="s">
        <v>2146</v>
      </c>
      <c r="J991" s="9" t="s">
        <v>4189</v>
      </c>
      <c r="K991" s="9" t="s">
        <v>4190</v>
      </c>
      <c r="L991" s="9" t="s">
        <v>386</v>
      </c>
      <c r="M991" s="7">
        <v>51723412</v>
      </c>
      <c r="N991" s="8" t="s">
        <v>345</v>
      </c>
      <c r="O991" s="10">
        <v>44799</v>
      </c>
      <c r="P991" s="101">
        <v>4</v>
      </c>
      <c r="Q991" s="10">
        <v>44811</v>
      </c>
      <c r="R991" s="10">
        <v>44926</v>
      </c>
      <c r="S991" s="11" t="s">
        <v>46</v>
      </c>
      <c r="T991" s="11"/>
      <c r="U991" s="78"/>
      <c r="V991" s="7" t="s">
        <v>3269</v>
      </c>
      <c r="W991" s="101">
        <v>5</v>
      </c>
      <c r="X991" s="7"/>
      <c r="Y991" s="7"/>
      <c r="Z991" s="11">
        <v>44963</v>
      </c>
      <c r="AA991" s="16">
        <v>24840000</v>
      </c>
      <c r="AB991" s="17">
        <v>6210000</v>
      </c>
      <c r="AC991" s="18">
        <f t="shared" si="15"/>
        <v>31050000</v>
      </c>
      <c r="AD991" s="31" t="s">
        <v>48</v>
      </c>
      <c r="AE991" s="168" t="s">
        <v>98</v>
      </c>
      <c r="AF991" s="8" t="s">
        <v>4191</v>
      </c>
      <c r="AG991" s="12" t="s">
        <v>390</v>
      </c>
      <c r="AH991" s="12" t="s">
        <v>208</v>
      </c>
      <c r="AI991" s="30" t="s">
        <v>209</v>
      </c>
    </row>
    <row r="992" spans="1:35" ht="15.75" x14ac:dyDescent="0.3">
      <c r="A992" s="7">
        <v>2021</v>
      </c>
      <c r="B992" s="7">
        <v>496</v>
      </c>
      <c r="C992" s="101" t="s">
        <v>35</v>
      </c>
      <c r="D992" s="15" t="s">
        <v>65</v>
      </c>
      <c r="E992" s="9" t="s">
        <v>66</v>
      </c>
      <c r="F992" s="8" t="s">
        <v>38</v>
      </c>
      <c r="G992" s="7" t="s">
        <v>39</v>
      </c>
      <c r="H992" s="8" t="s">
        <v>40</v>
      </c>
      <c r="I992" s="9" t="s">
        <v>4192</v>
      </c>
      <c r="J992" s="9" t="s">
        <v>4193</v>
      </c>
      <c r="K992" s="9" t="s">
        <v>4193</v>
      </c>
      <c r="L992" s="9" t="s">
        <v>4194</v>
      </c>
      <c r="M992" s="160">
        <v>79230850</v>
      </c>
      <c r="N992" s="8" t="s">
        <v>59</v>
      </c>
      <c r="O992" s="10">
        <v>44543</v>
      </c>
      <c r="P992" s="33" t="s">
        <v>2959</v>
      </c>
      <c r="Q992" s="10">
        <v>44547</v>
      </c>
      <c r="R992" s="10">
        <v>44561</v>
      </c>
      <c r="S992" s="11" t="s">
        <v>46</v>
      </c>
      <c r="T992" s="11" t="s">
        <v>46</v>
      </c>
      <c r="U992" s="78" t="s">
        <v>46</v>
      </c>
      <c r="V992" s="7" t="s">
        <v>46</v>
      </c>
      <c r="W992" s="33"/>
      <c r="X992" s="7" t="s">
        <v>46</v>
      </c>
      <c r="Y992" s="7" t="s">
        <v>46</v>
      </c>
      <c r="Z992" s="11">
        <v>44561</v>
      </c>
      <c r="AA992" s="16">
        <v>6200000</v>
      </c>
      <c r="AB992" s="17">
        <v>0</v>
      </c>
      <c r="AC992" s="18">
        <f t="shared" si="15"/>
        <v>6200000</v>
      </c>
      <c r="AD992" s="31" t="s">
        <v>48</v>
      </c>
      <c r="AE992" s="245" t="s">
        <v>98</v>
      </c>
      <c r="AF992" s="8" t="s">
        <v>4195</v>
      </c>
      <c r="AG992" s="12" t="s">
        <v>459</v>
      </c>
      <c r="AH992" s="12"/>
      <c r="AI992" s="30"/>
    </row>
    <row r="993" spans="1:35" ht="15.75" x14ac:dyDescent="0.3">
      <c r="A993" s="7">
        <v>2022</v>
      </c>
      <c r="B993" s="7">
        <v>496</v>
      </c>
      <c r="C993" s="101" t="s">
        <v>35</v>
      </c>
      <c r="D993" s="15" t="s">
        <v>91</v>
      </c>
      <c r="E993" s="9" t="s">
        <v>66</v>
      </c>
      <c r="F993" s="8" t="s">
        <v>38</v>
      </c>
      <c r="G993" s="7" t="s">
        <v>39</v>
      </c>
      <c r="H993" s="8" t="s">
        <v>54</v>
      </c>
      <c r="I993" s="9" t="s">
        <v>4196</v>
      </c>
      <c r="J993" s="9" t="s">
        <v>4197</v>
      </c>
      <c r="K993" s="9" t="s">
        <v>4198</v>
      </c>
      <c r="L993" s="9" t="s">
        <v>630</v>
      </c>
      <c r="M993" s="7">
        <v>52201579</v>
      </c>
      <c r="N993" s="8" t="s">
        <v>171</v>
      </c>
      <c r="O993" s="10">
        <v>44812</v>
      </c>
      <c r="P993" s="101">
        <v>4</v>
      </c>
      <c r="Q993" s="10">
        <v>44816</v>
      </c>
      <c r="R993" s="10">
        <v>44926</v>
      </c>
      <c r="S993" s="11" t="s">
        <v>46</v>
      </c>
      <c r="T993" s="11"/>
      <c r="U993" s="78"/>
      <c r="V993" s="7" t="s">
        <v>3269</v>
      </c>
      <c r="W993" s="101">
        <v>5</v>
      </c>
      <c r="X993" s="7"/>
      <c r="Y993" s="7"/>
      <c r="Z993" s="11">
        <v>44968</v>
      </c>
      <c r="AA993" s="16">
        <v>20000000</v>
      </c>
      <c r="AB993" s="17">
        <v>5000000</v>
      </c>
      <c r="AC993" s="18">
        <f t="shared" si="15"/>
        <v>25000000</v>
      </c>
      <c r="AD993" s="31" t="s">
        <v>48</v>
      </c>
      <c r="AE993" s="168" t="s">
        <v>98</v>
      </c>
      <c r="AF993" s="8" t="s">
        <v>4199</v>
      </c>
      <c r="AG993" s="12" t="s">
        <v>286</v>
      </c>
      <c r="AH993" s="12" t="s">
        <v>287</v>
      </c>
      <c r="AI993" s="30" t="s">
        <v>4200</v>
      </c>
    </row>
    <row r="994" spans="1:35" ht="15.75" x14ac:dyDescent="0.3">
      <c r="A994" s="7">
        <v>2021</v>
      </c>
      <c r="B994" s="7">
        <v>497</v>
      </c>
      <c r="C994" s="101" t="s">
        <v>35</v>
      </c>
      <c r="D994" s="15" t="s">
        <v>392</v>
      </c>
      <c r="E994" s="9" t="s">
        <v>393</v>
      </c>
      <c r="F994" s="8" t="s">
        <v>38</v>
      </c>
      <c r="G994" s="7" t="s">
        <v>39</v>
      </c>
      <c r="H994" s="8" t="s">
        <v>40</v>
      </c>
      <c r="I994" s="9" t="s">
        <v>900</v>
      </c>
      <c r="J994" s="9" t="s">
        <v>4201</v>
      </c>
      <c r="K994" s="9" t="s">
        <v>4201</v>
      </c>
      <c r="L994" s="9" t="s">
        <v>4202</v>
      </c>
      <c r="M994" s="160">
        <v>10123956268</v>
      </c>
      <c r="N994" s="8" t="s">
        <v>59</v>
      </c>
      <c r="O994" s="10">
        <v>44543</v>
      </c>
      <c r="P994" s="33" t="s">
        <v>2959</v>
      </c>
      <c r="Q994" s="10">
        <v>44547</v>
      </c>
      <c r="R994" s="10">
        <v>44561</v>
      </c>
      <c r="S994" s="11" t="s">
        <v>46</v>
      </c>
      <c r="T994" s="11" t="s">
        <v>46</v>
      </c>
      <c r="U994" s="78" t="s">
        <v>46</v>
      </c>
      <c r="V994" s="7" t="s">
        <v>46</v>
      </c>
      <c r="W994" s="33"/>
      <c r="X994" s="7" t="s">
        <v>46</v>
      </c>
      <c r="Y994" s="7" t="s">
        <v>46</v>
      </c>
      <c r="Z994" s="11">
        <v>44561</v>
      </c>
      <c r="AA994" s="16">
        <v>2400000</v>
      </c>
      <c r="AB994" s="17">
        <v>0</v>
      </c>
      <c r="AC994" s="18">
        <f t="shared" si="15"/>
        <v>2400000</v>
      </c>
      <c r="AD994" s="31" t="s">
        <v>48</v>
      </c>
      <c r="AE994" s="245" t="s">
        <v>98</v>
      </c>
      <c r="AF994" s="8" t="s">
        <v>4203</v>
      </c>
      <c r="AG994" s="12" t="s">
        <v>906</v>
      </c>
      <c r="AH994" s="12"/>
      <c r="AI994" s="30"/>
    </row>
    <row r="995" spans="1:35" ht="15.75" x14ac:dyDescent="0.3">
      <c r="A995" s="7">
        <v>2022</v>
      </c>
      <c r="B995" s="7">
        <v>497</v>
      </c>
      <c r="C995" s="101" t="s">
        <v>1134</v>
      </c>
      <c r="D995" s="15" t="s">
        <v>2145</v>
      </c>
      <c r="E995" s="9" t="s">
        <v>404</v>
      </c>
      <c r="F995" s="8" t="s">
        <v>2194</v>
      </c>
      <c r="G995" s="7" t="s">
        <v>2195</v>
      </c>
      <c r="H995" s="8" t="s">
        <v>2765</v>
      </c>
      <c r="I995" s="9" t="s">
        <v>4204</v>
      </c>
      <c r="J995" s="9" t="s">
        <v>4205</v>
      </c>
      <c r="K995" s="9" t="s">
        <v>4206</v>
      </c>
      <c r="L995" s="9" t="s">
        <v>4207</v>
      </c>
      <c r="M995" s="7">
        <v>901340203</v>
      </c>
      <c r="N995" s="8" t="s">
        <v>339</v>
      </c>
      <c r="O995" s="10">
        <v>44811</v>
      </c>
      <c r="P995" s="101">
        <v>3</v>
      </c>
      <c r="Q995" s="10">
        <v>44813</v>
      </c>
      <c r="R995" s="10">
        <v>44932</v>
      </c>
      <c r="S995" s="11" t="s">
        <v>46</v>
      </c>
      <c r="T995" s="11"/>
      <c r="U995" s="78"/>
      <c r="V995" s="7"/>
      <c r="W995" s="101">
        <v>3</v>
      </c>
      <c r="X995" s="7"/>
      <c r="Y995" s="7"/>
      <c r="Z995" s="11">
        <v>44932</v>
      </c>
      <c r="AA995" s="16">
        <v>40000000</v>
      </c>
      <c r="AB995" s="17"/>
      <c r="AC995" s="18">
        <f t="shared" si="15"/>
        <v>40000000</v>
      </c>
      <c r="AD995" s="31" t="s">
        <v>48</v>
      </c>
      <c r="AE995" s="168" t="s">
        <v>98</v>
      </c>
      <c r="AF995" s="8" t="s">
        <v>4208</v>
      </c>
      <c r="AG995" s="12" t="s">
        <v>607</v>
      </c>
      <c r="AH995" s="12" t="s">
        <v>4209</v>
      </c>
      <c r="AI995" s="30" t="s">
        <v>4210</v>
      </c>
    </row>
    <row r="996" spans="1:35" ht="15.75" x14ac:dyDescent="0.3">
      <c r="A996" s="7">
        <v>2021</v>
      </c>
      <c r="B996" s="7">
        <v>498</v>
      </c>
      <c r="C996" s="101" t="s">
        <v>35</v>
      </c>
      <c r="D996" s="15" t="s">
        <v>65</v>
      </c>
      <c r="E996" s="9" t="s">
        <v>66</v>
      </c>
      <c r="F996" s="8" t="s">
        <v>38</v>
      </c>
      <c r="G996" s="7" t="s">
        <v>39</v>
      </c>
      <c r="H996" s="8" t="s">
        <v>40</v>
      </c>
      <c r="I996" s="9" t="s">
        <v>3678</v>
      </c>
      <c r="J996" s="9" t="s">
        <v>4211</v>
      </c>
      <c r="K996" s="9" t="s">
        <v>4211</v>
      </c>
      <c r="L996" s="9" t="s">
        <v>4212</v>
      </c>
      <c r="M996" s="239">
        <v>1026568689</v>
      </c>
      <c r="N996" s="8" t="s">
        <v>59</v>
      </c>
      <c r="O996" s="10">
        <v>44545</v>
      </c>
      <c r="P996" s="33" t="s">
        <v>2959</v>
      </c>
      <c r="Q996" s="10" t="s">
        <v>4213</v>
      </c>
      <c r="R996" s="10" t="s">
        <v>4213</v>
      </c>
      <c r="S996" s="11" t="s">
        <v>46</v>
      </c>
      <c r="T996" s="11" t="s">
        <v>46</v>
      </c>
      <c r="U996" s="78" t="s">
        <v>46</v>
      </c>
      <c r="V996" s="7" t="s">
        <v>46</v>
      </c>
      <c r="W996" s="33"/>
      <c r="X996" s="7" t="s">
        <v>46</v>
      </c>
      <c r="Y996" s="7" t="s">
        <v>46</v>
      </c>
      <c r="Z996" s="11" t="s">
        <v>4213</v>
      </c>
      <c r="AA996" s="16">
        <v>0</v>
      </c>
      <c r="AB996" s="17">
        <v>0</v>
      </c>
      <c r="AC996" s="18">
        <f t="shared" si="15"/>
        <v>0</v>
      </c>
      <c r="AD996" s="31" t="s">
        <v>1535</v>
      </c>
      <c r="AE996" s="245" t="s">
        <v>48</v>
      </c>
      <c r="AF996" s="8" t="s">
        <v>4214</v>
      </c>
      <c r="AG996" s="12" t="s">
        <v>380</v>
      </c>
      <c r="AH996" s="12"/>
      <c r="AI996" s="30"/>
    </row>
    <row r="997" spans="1:35" ht="15.75" x14ac:dyDescent="0.3">
      <c r="A997" s="7">
        <v>2022</v>
      </c>
      <c r="B997" s="7">
        <v>498</v>
      </c>
      <c r="C997" s="101" t="s">
        <v>35</v>
      </c>
      <c r="D997" s="15" t="s">
        <v>91</v>
      </c>
      <c r="E997" s="9" t="s">
        <v>66</v>
      </c>
      <c r="F997" s="8" t="s">
        <v>38</v>
      </c>
      <c r="G997" s="7" t="s">
        <v>39</v>
      </c>
      <c r="H997" s="8" t="s">
        <v>54</v>
      </c>
      <c r="I997" s="9" t="s">
        <v>4215</v>
      </c>
      <c r="J997" s="9" t="s">
        <v>4216</v>
      </c>
      <c r="K997" s="9" t="s">
        <v>4217</v>
      </c>
      <c r="L997" s="9" t="s">
        <v>316</v>
      </c>
      <c r="M997" s="7">
        <v>1018466870</v>
      </c>
      <c r="N997" s="8" t="s">
        <v>170</v>
      </c>
      <c r="O997" s="10">
        <v>44811</v>
      </c>
      <c r="P997" s="101">
        <v>4</v>
      </c>
      <c r="Q997" s="10">
        <v>44813</v>
      </c>
      <c r="R997" s="10">
        <v>44934</v>
      </c>
      <c r="S997" s="11" t="s">
        <v>46</v>
      </c>
      <c r="T997" s="11"/>
      <c r="U997" s="78"/>
      <c r="V997" s="7" t="s">
        <v>2309</v>
      </c>
      <c r="W997" s="101" t="s">
        <v>4218</v>
      </c>
      <c r="X997" s="7"/>
      <c r="Y997" s="7"/>
      <c r="Z997" s="11">
        <v>44956</v>
      </c>
      <c r="AA997" s="16">
        <v>31600000</v>
      </c>
      <c r="AB997" s="17">
        <v>5793333</v>
      </c>
      <c r="AC997" s="18">
        <f t="shared" si="15"/>
        <v>37393333</v>
      </c>
      <c r="AD997" s="31" t="s">
        <v>48</v>
      </c>
      <c r="AE997" s="168" t="s">
        <v>98</v>
      </c>
      <c r="AF997" s="8" t="s">
        <v>4219</v>
      </c>
      <c r="AG997" s="12" t="s">
        <v>74</v>
      </c>
      <c r="AH997" s="12" t="s">
        <v>498</v>
      </c>
      <c r="AI997" s="30" t="s">
        <v>3703</v>
      </c>
    </row>
    <row r="998" spans="1:35" ht="15.75" x14ac:dyDescent="0.3">
      <c r="A998" s="7">
        <v>2021</v>
      </c>
      <c r="B998" s="7">
        <v>499</v>
      </c>
      <c r="C998" s="101" t="s">
        <v>35</v>
      </c>
      <c r="D998" s="15" t="s">
        <v>392</v>
      </c>
      <c r="E998" s="9" t="s">
        <v>393</v>
      </c>
      <c r="F998" s="8" t="s">
        <v>38</v>
      </c>
      <c r="G998" s="7" t="s">
        <v>39</v>
      </c>
      <c r="H998" s="8" t="s">
        <v>40</v>
      </c>
      <c r="I998" s="9" t="s">
        <v>900</v>
      </c>
      <c r="J998" s="9" t="s">
        <v>4220</v>
      </c>
      <c r="K998" s="9" t="s">
        <v>4220</v>
      </c>
      <c r="L998" s="9" t="s">
        <v>1648</v>
      </c>
      <c r="M998" s="160">
        <v>1010185813</v>
      </c>
      <c r="N998" s="8" t="s">
        <v>165</v>
      </c>
      <c r="O998" s="10">
        <v>44545</v>
      </c>
      <c r="P998" s="33" t="s">
        <v>480</v>
      </c>
      <c r="Q998" s="10">
        <v>44551</v>
      </c>
      <c r="R998" s="10">
        <v>44581</v>
      </c>
      <c r="S998" s="11" t="s">
        <v>46</v>
      </c>
      <c r="T998" s="11" t="s">
        <v>46</v>
      </c>
      <c r="U998" s="78" t="s">
        <v>46</v>
      </c>
      <c r="V998" s="7" t="s">
        <v>46</v>
      </c>
      <c r="W998" s="33"/>
      <c r="X998" s="7" t="s">
        <v>46</v>
      </c>
      <c r="Y998" s="7" t="s">
        <v>46</v>
      </c>
      <c r="Z998" s="11">
        <v>44581</v>
      </c>
      <c r="AA998" s="16">
        <v>2400000</v>
      </c>
      <c r="AB998" s="17">
        <v>0</v>
      </c>
      <c r="AC998" s="18">
        <f t="shared" si="15"/>
        <v>2400000</v>
      </c>
      <c r="AD998" s="31" t="s">
        <v>48</v>
      </c>
      <c r="AE998" s="245" t="s">
        <v>98</v>
      </c>
      <c r="AF998" s="8" t="s">
        <v>4221</v>
      </c>
      <c r="AG998" s="12" t="s">
        <v>906</v>
      </c>
      <c r="AH998" s="12"/>
      <c r="AI998" s="30"/>
    </row>
    <row r="999" spans="1:35" ht="15.75" x14ac:dyDescent="0.3">
      <c r="A999" s="7">
        <v>2022</v>
      </c>
      <c r="B999" s="7">
        <v>499</v>
      </c>
      <c r="C999" s="101" t="s">
        <v>35</v>
      </c>
      <c r="D999" s="15" t="s">
        <v>695</v>
      </c>
      <c r="E999" s="9" t="s">
        <v>696</v>
      </c>
      <c r="F999" s="8" t="s">
        <v>38</v>
      </c>
      <c r="G999" s="7" t="s">
        <v>39</v>
      </c>
      <c r="H999" s="8" t="s">
        <v>54</v>
      </c>
      <c r="I999" s="9" t="s">
        <v>1031</v>
      </c>
      <c r="J999" s="9" t="s">
        <v>4222</v>
      </c>
      <c r="K999" s="9" t="s">
        <v>4223</v>
      </c>
      <c r="L999" s="9" t="s">
        <v>4224</v>
      </c>
      <c r="M999" s="7">
        <v>1023929671</v>
      </c>
      <c r="N999" s="8" t="s">
        <v>345</v>
      </c>
      <c r="O999" s="10">
        <v>44812</v>
      </c>
      <c r="P999" s="101">
        <v>4</v>
      </c>
      <c r="Q999" s="10">
        <v>44817</v>
      </c>
      <c r="R999" s="10">
        <v>44926</v>
      </c>
      <c r="S999" s="11" t="s">
        <v>46</v>
      </c>
      <c r="T999" s="11"/>
      <c r="U999" s="78"/>
      <c r="V999" s="7" t="s">
        <v>3344</v>
      </c>
      <c r="W999" s="101">
        <v>4</v>
      </c>
      <c r="X999" s="7"/>
      <c r="Y999" s="7"/>
      <c r="Z999" s="11">
        <v>44938</v>
      </c>
      <c r="AA999" s="16">
        <v>18056000</v>
      </c>
      <c r="AB999" s="17"/>
      <c r="AC999" s="18">
        <f t="shared" si="15"/>
        <v>18056000</v>
      </c>
      <c r="AD999" s="31" t="s">
        <v>48</v>
      </c>
      <c r="AE999" s="168" t="s">
        <v>98</v>
      </c>
      <c r="AF999" s="8" t="s">
        <v>4225</v>
      </c>
      <c r="AG999" s="12" t="s">
        <v>701</v>
      </c>
      <c r="AH999" s="12" t="s">
        <v>1892</v>
      </c>
      <c r="AI999" s="30" t="s">
        <v>4226</v>
      </c>
    </row>
    <row r="1000" spans="1:35" ht="15.75" x14ac:dyDescent="0.3">
      <c r="A1000" s="7">
        <v>2021</v>
      </c>
      <c r="B1000" s="7">
        <v>500</v>
      </c>
      <c r="C1000" s="101" t="s">
        <v>35</v>
      </c>
      <c r="D1000" s="15" t="s">
        <v>695</v>
      </c>
      <c r="E1000" s="9" t="s">
        <v>696</v>
      </c>
      <c r="F1000" s="8" t="s">
        <v>38</v>
      </c>
      <c r="G1000" s="7" t="s">
        <v>39</v>
      </c>
      <c r="H1000" s="8" t="s">
        <v>40</v>
      </c>
      <c r="I1000" s="9" t="s">
        <v>4227</v>
      </c>
      <c r="J1000" s="9" t="s">
        <v>4228</v>
      </c>
      <c r="K1000" s="9" t="s">
        <v>4228</v>
      </c>
      <c r="L1000" s="9" t="s">
        <v>1881</v>
      </c>
      <c r="M1000" s="160">
        <v>1013639819</v>
      </c>
      <c r="N1000" s="8" t="s">
        <v>165</v>
      </c>
      <c r="O1000" s="10">
        <v>44545</v>
      </c>
      <c r="P1000" s="33" t="s">
        <v>480</v>
      </c>
      <c r="Q1000" s="10">
        <v>44547</v>
      </c>
      <c r="R1000" s="10">
        <v>44577</v>
      </c>
      <c r="S1000" s="11" t="s">
        <v>46</v>
      </c>
      <c r="T1000" s="11" t="s">
        <v>46</v>
      </c>
      <c r="U1000" s="78" t="s">
        <v>46</v>
      </c>
      <c r="V1000" s="7" t="s">
        <v>46</v>
      </c>
      <c r="W1000" s="33"/>
      <c r="X1000" s="7" t="s">
        <v>46</v>
      </c>
      <c r="Y1000" s="7" t="s">
        <v>46</v>
      </c>
      <c r="Z1000" s="11">
        <v>44577</v>
      </c>
      <c r="AA1000" s="16">
        <v>3000000</v>
      </c>
      <c r="AB1000" s="17">
        <v>0</v>
      </c>
      <c r="AC1000" s="18">
        <f t="shared" si="15"/>
        <v>3000000</v>
      </c>
      <c r="AD1000" s="31" t="s">
        <v>48</v>
      </c>
      <c r="AE1000" s="245" t="s">
        <v>98</v>
      </c>
      <c r="AF1000" s="8" t="s">
        <v>4229</v>
      </c>
      <c r="AG1000" s="12" t="s">
        <v>701</v>
      </c>
      <c r="AH1000" s="12"/>
      <c r="AI1000" s="30"/>
    </row>
    <row r="1001" spans="1:35" ht="15.75" x14ac:dyDescent="0.3">
      <c r="A1001" s="7">
        <v>2022</v>
      </c>
      <c r="B1001" s="7">
        <v>500</v>
      </c>
      <c r="C1001" s="101" t="s">
        <v>35</v>
      </c>
      <c r="D1001" s="15" t="s">
        <v>91</v>
      </c>
      <c r="E1001" s="9" t="s">
        <v>66</v>
      </c>
      <c r="F1001" s="8" t="s">
        <v>38</v>
      </c>
      <c r="G1001" s="7" t="s">
        <v>39</v>
      </c>
      <c r="H1001" s="8" t="s">
        <v>54</v>
      </c>
      <c r="I1001" s="9" t="s">
        <v>4230</v>
      </c>
      <c r="J1001" s="9" t="s">
        <v>4231</v>
      </c>
      <c r="K1001" s="9" t="s">
        <v>4232</v>
      </c>
      <c r="L1001" s="9" t="s">
        <v>568</v>
      </c>
      <c r="M1001" s="7">
        <v>1023885354</v>
      </c>
      <c r="N1001" s="8" t="s">
        <v>138</v>
      </c>
      <c r="O1001" s="10">
        <v>44811</v>
      </c>
      <c r="P1001" s="101">
        <v>4</v>
      </c>
      <c r="Q1001" s="10">
        <v>44813</v>
      </c>
      <c r="R1001" s="10">
        <v>44926</v>
      </c>
      <c r="S1001" s="11" t="s">
        <v>46</v>
      </c>
      <c r="T1001" s="11"/>
      <c r="U1001" s="78"/>
      <c r="V1001" s="7" t="s">
        <v>2309</v>
      </c>
      <c r="W1001" s="101" t="s">
        <v>4218</v>
      </c>
      <c r="X1001" s="7"/>
      <c r="Y1001" s="7"/>
      <c r="Z1001" s="11">
        <v>44956</v>
      </c>
      <c r="AA1001" s="16">
        <v>16516000</v>
      </c>
      <c r="AB1001" s="17">
        <v>3027933</v>
      </c>
      <c r="AC1001" s="18">
        <f t="shared" si="15"/>
        <v>19543933</v>
      </c>
      <c r="AD1001" s="31" t="s">
        <v>48</v>
      </c>
      <c r="AE1001" s="168" t="s">
        <v>98</v>
      </c>
      <c r="AF1001" s="8" t="s">
        <v>4233</v>
      </c>
      <c r="AG1001" s="12" t="s">
        <v>74</v>
      </c>
      <c r="AH1001" s="12" t="s">
        <v>4234</v>
      </c>
      <c r="AI1001" s="30" t="s">
        <v>4235</v>
      </c>
    </row>
    <row r="1002" spans="1:35" ht="15.75" x14ac:dyDescent="0.3">
      <c r="A1002" s="7">
        <v>2021</v>
      </c>
      <c r="B1002" s="7">
        <v>501</v>
      </c>
      <c r="C1002" s="101" t="s">
        <v>35</v>
      </c>
      <c r="D1002" s="15" t="s">
        <v>65</v>
      </c>
      <c r="E1002" s="9" t="s">
        <v>66</v>
      </c>
      <c r="F1002" s="8" t="s">
        <v>38</v>
      </c>
      <c r="G1002" s="7" t="s">
        <v>39</v>
      </c>
      <c r="H1002" s="8" t="s">
        <v>40</v>
      </c>
      <c r="I1002" s="9" t="s">
        <v>4236</v>
      </c>
      <c r="J1002" s="9" t="s">
        <v>4237</v>
      </c>
      <c r="K1002" s="9" t="s">
        <v>4237</v>
      </c>
      <c r="L1002" s="9" t="s">
        <v>328</v>
      </c>
      <c r="M1002" s="239">
        <v>79582167</v>
      </c>
      <c r="N1002" s="8" t="s">
        <v>165</v>
      </c>
      <c r="O1002" s="10">
        <v>44553</v>
      </c>
      <c r="P1002" s="33" t="s">
        <v>480</v>
      </c>
      <c r="Q1002" s="10">
        <v>44559</v>
      </c>
      <c r="R1002" s="10">
        <v>44589</v>
      </c>
      <c r="S1002" s="11" t="s">
        <v>46</v>
      </c>
      <c r="T1002" s="11" t="s">
        <v>46</v>
      </c>
      <c r="U1002" s="78" t="s">
        <v>46</v>
      </c>
      <c r="V1002" s="7" t="s">
        <v>46</v>
      </c>
      <c r="W1002" s="33"/>
      <c r="X1002" s="7" t="s">
        <v>46</v>
      </c>
      <c r="Y1002" s="7" t="s">
        <v>46</v>
      </c>
      <c r="Z1002" s="11">
        <v>44589</v>
      </c>
      <c r="AA1002" s="16">
        <v>3900000</v>
      </c>
      <c r="AB1002" s="17">
        <v>0</v>
      </c>
      <c r="AC1002" s="18">
        <f t="shared" si="15"/>
        <v>3900000</v>
      </c>
      <c r="AD1002" s="31" t="s">
        <v>48</v>
      </c>
      <c r="AE1002" s="245" t="s">
        <v>48</v>
      </c>
      <c r="AF1002" s="8" t="s">
        <v>4238</v>
      </c>
      <c r="AG1002" s="12" t="s">
        <v>330</v>
      </c>
      <c r="AH1002" s="12"/>
      <c r="AI1002" s="30"/>
    </row>
    <row r="1003" spans="1:35" ht="15.75" x14ac:dyDescent="0.3">
      <c r="A1003" s="7">
        <v>2022</v>
      </c>
      <c r="B1003" s="7">
        <v>501</v>
      </c>
      <c r="C1003" s="101" t="s">
        <v>35</v>
      </c>
      <c r="D1003" s="15" t="s">
        <v>91</v>
      </c>
      <c r="E1003" s="9" t="s">
        <v>66</v>
      </c>
      <c r="F1003" s="8" t="s">
        <v>38</v>
      </c>
      <c r="G1003" s="7" t="s">
        <v>39</v>
      </c>
      <c r="H1003" s="8" t="s">
        <v>54</v>
      </c>
      <c r="I1003" s="9" t="s">
        <v>1115</v>
      </c>
      <c r="J1003" s="9" t="s">
        <v>4239</v>
      </c>
      <c r="K1003" s="9" t="s">
        <v>4240</v>
      </c>
      <c r="L1003" s="9" t="s">
        <v>1159</v>
      </c>
      <c r="M1003" s="7">
        <v>79611743</v>
      </c>
      <c r="N1003" s="8" t="s">
        <v>345</v>
      </c>
      <c r="O1003" s="10">
        <v>44813</v>
      </c>
      <c r="P1003" s="101">
        <v>4</v>
      </c>
      <c r="Q1003" s="10">
        <v>44817</v>
      </c>
      <c r="R1003" s="10">
        <v>44926</v>
      </c>
      <c r="S1003" s="11" t="s">
        <v>46</v>
      </c>
      <c r="T1003" s="11"/>
      <c r="U1003" s="78"/>
      <c r="V1003" s="7" t="s">
        <v>480</v>
      </c>
      <c r="W1003" s="101">
        <v>5</v>
      </c>
      <c r="X1003" s="7"/>
      <c r="Y1003" s="7"/>
      <c r="Z1003" s="11">
        <v>44969</v>
      </c>
      <c r="AA1003" s="16">
        <v>22000000</v>
      </c>
      <c r="AB1003" s="17">
        <v>5500000</v>
      </c>
      <c r="AC1003" s="18">
        <f t="shared" si="15"/>
        <v>27500000</v>
      </c>
      <c r="AD1003" s="31" t="s">
        <v>48</v>
      </c>
      <c r="AE1003" s="168" t="s">
        <v>98</v>
      </c>
      <c r="AF1003" s="8" t="s">
        <v>4241</v>
      </c>
      <c r="AG1003" s="12" t="s">
        <v>100</v>
      </c>
      <c r="AH1003" s="12" t="s">
        <v>101</v>
      </c>
      <c r="AI1003" s="30" t="s">
        <v>4242</v>
      </c>
    </row>
    <row r="1004" spans="1:35" ht="15.75" x14ac:dyDescent="0.3">
      <c r="A1004" s="7">
        <v>2021</v>
      </c>
      <c r="B1004" s="7">
        <v>502</v>
      </c>
      <c r="C1004" s="101" t="s">
        <v>35</v>
      </c>
      <c r="D1004" s="15" t="s">
        <v>1914</v>
      </c>
      <c r="E1004" s="9" t="s">
        <v>1915</v>
      </c>
      <c r="F1004" s="8" t="s">
        <v>38</v>
      </c>
      <c r="G1004" s="7" t="s">
        <v>39</v>
      </c>
      <c r="H1004" s="8" t="s">
        <v>40</v>
      </c>
      <c r="I1004" s="9" t="s">
        <v>4243</v>
      </c>
      <c r="J1004" s="9" t="s">
        <v>4244</v>
      </c>
      <c r="K1004" s="9" t="s">
        <v>4244</v>
      </c>
      <c r="L1004" s="9" t="s">
        <v>4245</v>
      </c>
      <c r="M1004" s="239">
        <v>79598271</v>
      </c>
      <c r="N1004" s="8" t="s">
        <v>59</v>
      </c>
      <c r="O1004" s="10">
        <v>44557</v>
      </c>
      <c r="P1004" s="33" t="s">
        <v>480</v>
      </c>
      <c r="Q1004" s="10">
        <v>44585</v>
      </c>
      <c r="R1004" s="10">
        <v>44585</v>
      </c>
      <c r="S1004" s="11" t="s">
        <v>46</v>
      </c>
      <c r="T1004" s="11" t="s">
        <v>46</v>
      </c>
      <c r="U1004" s="78" t="s">
        <v>46</v>
      </c>
      <c r="V1004" s="7" t="s">
        <v>46</v>
      </c>
      <c r="W1004" s="33"/>
      <c r="X1004" s="7" t="s">
        <v>46</v>
      </c>
      <c r="Y1004" s="7" t="s">
        <v>46</v>
      </c>
      <c r="Z1004" s="11">
        <v>44585</v>
      </c>
      <c r="AA1004" s="16">
        <v>0</v>
      </c>
      <c r="AB1004" s="17">
        <v>0</v>
      </c>
      <c r="AC1004" s="18">
        <f t="shared" si="15"/>
        <v>0</v>
      </c>
      <c r="AD1004" s="31" t="s">
        <v>1535</v>
      </c>
      <c r="AE1004" s="245" t="s">
        <v>48</v>
      </c>
      <c r="AF1004" s="8" t="s">
        <v>4246</v>
      </c>
      <c r="AG1004" s="12" t="s">
        <v>1920</v>
      </c>
      <c r="AH1004" s="12"/>
      <c r="AI1004" s="30"/>
    </row>
    <row r="1005" spans="1:35" ht="15.75" x14ac:dyDescent="0.3">
      <c r="A1005" s="7">
        <v>2022</v>
      </c>
      <c r="B1005" s="7">
        <v>502</v>
      </c>
      <c r="C1005" s="101" t="s">
        <v>35</v>
      </c>
      <c r="D1005" s="15" t="s">
        <v>91</v>
      </c>
      <c r="E1005" s="9" t="s">
        <v>66</v>
      </c>
      <c r="F1005" s="8" t="s">
        <v>38</v>
      </c>
      <c r="G1005" s="7" t="s">
        <v>39</v>
      </c>
      <c r="H1005" s="8" t="s">
        <v>54</v>
      </c>
      <c r="I1005" s="9" t="s">
        <v>4247</v>
      </c>
      <c r="J1005" s="9" t="s">
        <v>4248</v>
      </c>
      <c r="K1005" s="9" t="s">
        <v>4249</v>
      </c>
      <c r="L1005" s="9" t="s">
        <v>1021</v>
      </c>
      <c r="M1005" s="7">
        <v>52219978</v>
      </c>
      <c r="N1005" s="8" t="s">
        <v>138</v>
      </c>
      <c r="O1005" s="10">
        <v>44818</v>
      </c>
      <c r="P1005" s="101">
        <v>4</v>
      </c>
      <c r="Q1005" s="10">
        <v>44820</v>
      </c>
      <c r="R1005" s="10">
        <v>44926</v>
      </c>
      <c r="S1005" s="11" t="s">
        <v>46</v>
      </c>
      <c r="T1005" s="11"/>
      <c r="U1005" s="78"/>
      <c r="V1005" s="7" t="s">
        <v>3344</v>
      </c>
      <c r="W1005" s="101">
        <v>4</v>
      </c>
      <c r="X1005" s="7"/>
      <c r="Y1005" s="7"/>
      <c r="Z1005" s="11">
        <v>44941</v>
      </c>
      <c r="AA1005" s="16">
        <v>34000000</v>
      </c>
      <c r="AB1005" s="17"/>
      <c r="AC1005" s="18">
        <f t="shared" si="15"/>
        <v>34000000</v>
      </c>
      <c r="AD1005" s="31" t="s">
        <v>48</v>
      </c>
      <c r="AE1005" s="168" t="s">
        <v>98</v>
      </c>
      <c r="AF1005" s="8" t="s">
        <v>4250</v>
      </c>
      <c r="AG1005" s="12" t="s">
        <v>74</v>
      </c>
      <c r="AH1005" s="12" t="s">
        <v>4251</v>
      </c>
      <c r="AI1005" s="30" t="s">
        <v>4252</v>
      </c>
    </row>
    <row r="1006" spans="1:35" ht="15.75" x14ac:dyDescent="0.3">
      <c r="A1006" s="7">
        <v>2021</v>
      </c>
      <c r="B1006" s="7">
        <v>503</v>
      </c>
      <c r="C1006" s="101" t="s">
        <v>35</v>
      </c>
      <c r="D1006" s="15" t="s">
        <v>65</v>
      </c>
      <c r="E1006" s="9" t="s">
        <v>66</v>
      </c>
      <c r="F1006" s="8" t="s">
        <v>38</v>
      </c>
      <c r="G1006" s="7" t="s">
        <v>39</v>
      </c>
      <c r="H1006" s="8" t="s">
        <v>40</v>
      </c>
      <c r="I1006" s="9" t="s">
        <v>4253</v>
      </c>
      <c r="J1006" s="9" t="s">
        <v>4254</v>
      </c>
      <c r="K1006" s="9" t="s">
        <v>4254</v>
      </c>
      <c r="L1006" s="9" t="s">
        <v>2470</v>
      </c>
      <c r="M1006" s="239">
        <v>1023881891</v>
      </c>
      <c r="N1006" s="8" t="s">
        <v>59</v>
      </c>
      <c r="O1006" s="10">
        <v>44557</v>
      </c>
      <c r="P1006" s="33" t="s">
        <v>480</v>
      </c>
      <c r="Q1006" s="10">
        <v>44574</v>
      </c>
      <c r="R1006" s="10">
        <v>44604</v>
      </c>
      <c r="S1006" s="11" t="s">
        <v>46</v>
      </c>
      <c r="T1006" s="11" t="s">
        <v>46</v>
      </c>
      <c r="U1006" s="78" t="s">
        <v>46</v>
      </c>
      <c r="V1006" s="7" t="s">
        <v>46</v>
      </c>
      <c r="W1006" s="33"/>
      <c r="X1006" s="7" t="s">
        <v>46</v>
      </c>
      <c r="Y1006" s="7" t="s">
        <v>46</v>
      </c>
      <c r="Z1006" s="11">
        <v>44604</v>
      </c>
      <c r="AA1006" s="16">
        <v>4361000</v>
      </c>
      <c r="AB1006" s="17">
        <v>0</v>
      </c>
      <c r="AC1006" s="18">
        <f t="shared" si="15"/>
        <v>4361000</v>
      </c>
      <c r="AD1006" s="31" t="s">
        <v>48</v>
      </c>
      <c r="AE1006" s="245" t="s">
        <v>48</v>
      </c>
      <c r="AF1006" s="8" t="s">
        <v>4255</v>
      </c>
      <c r="AG1006" s="12" t="s">
        <v>607</v>
      </c>
      <c r="AH1006" s="12"/>
      <c r="AI1006" s="30"/>
    </row>
    <row r="1007" spans="1:35" ht="15.75" x14ac:dyDescent="0.3">
      <c r="A1007" s="7">
        <v>2022</v>
      </c>
      <c r="B1007" s="7">
        <v>503</v>
      </c>
      <c r="C1007" s="101" t="s">
        <v>35</v>
      </c>
      <c r="D1007" s="15" t="s">
        <v>91</v>
      </c>
      <c r="E1007" s="9" t="s">
        <v>66</v>
      </c>
      <c r="F1007" s="8" t="s">
        <v>38</v>
      </c>
      <c r="G1007" s="7" t="s">
        <v>39</v>
      </c>
      <c r="H1007" s="8" t="s">
        <v>54</v>
      </c>
      <c r="I1007" s="9" t="s">
        <v>1459</v>
      </c>
      <c r="J1007" s="9" t="s">
        <v>4256</v>
      </c>
      <c r="K1007" s="9" t="s">
        <v>4257</v>
      </c>
      <c r="L1007" s="9" t="s">
        <v>1462</v>
      </c>
      <c r="M1007" s="7">
        <v>1030559747</v>
      </c>
      <c r="N1007" s="8" t="s">
        <v>59</v>
      </c>
      <c r="O1007" s="10">
        <v>44819</v>
      </c>
      <c r="P1007" s="101" t="s">
        <v>4258</v>
      </c>
      <c r="Q1007" s="10">
        <v>44824</v>
      </c>
      <c r="R1007" s="10">
        <v>44926</v>
      </c>
      <c r="S1007" s="11" t="s">
        <v>46</v>
      </c>
      <c r="T1007" s="11"/>
      <c r="U1007" s="78"/>
      <c r="V1007" s="7" t="s">
        <v>3344</v>
      </c>
      <c r="W1007" s="101" t="s">
        <v>4258</v>
      </c>
      <c r="X1007" s="7"/>
      <c r="Y1007" s="7"/>
      <c r="Z1007" s="11">
        <v>44931</v>
      </c>
      <c r="AA1007" s="16">
        <v>13041000</v>
      </c>
      <c r="AB1007" s="17"/>
      <c r="AC1007" s="18">
        <f t="shared" si="15"/>
        <v>13041000</v>
      </c>
      <c r="AD1007" s="31" t="s">
        <v>48</v>
      </c>
      <c r="AE1007" s="168" t="s">
        <v>98</v>
      </c>
      <c r="AF1007" s="8" t="s">
        <v>4259</v>
      </c>
      <c r="AG1007" s="12" t="s">
        <v>380</v>
      </c>
      <c r="AH1007" s="12" t="s">
        <v>595</v>
      </c>
      <c r="AI1007" s="30" t="s">
        <v>4260</v>
      </c>
    </row>
    <row r="1008" spans="1:35" ht="15.75" x14ac:dyDescent="0.3">
      <c r="A1008" s="7">
        <v>2021</v>
      </c>
      <c r="B1008" s="7">
        <v>504</v>
      </c>
      <c r="C1008" s="101" t="s">
        <v>35</v>
      </c>
      <c r="D1008" s="15" t="s">
        <v>392</v>
      </c>
      <c r="E1008" s="9" t="s">
        <v>393</v>
      </c>
      <c r="F1008" s="8" t="s">
        <v>38</v>
      </c>
      <c r="G1008" s="7" t="s">
        <v>39</v>
      </c>
      <c r="H1008" s="8" t="s">
        <v>40</v>
      </c>
      <c r="I1008" s="9" t="s">
        <v>4185</v>
      </c>
      <c r="J1008" s="9" t="s">
        <v>4261</v>
      </c>
      <c r="K1008" s="9" t="s">
        <v>4262</v>
      </c>
      <c r="L1008" s="9" t="s">
        <v>4263</v>
      </c>
      <c r="M1008" s="160">
        <v>79340883</v>
      </c>
      <c r="N1008" s="8" t="s">
        <v>59</v>
      </c>
      <c r="O1008" s="10">
        <v>44550</v>
      </c>
      <c r="P1008" s="33" t="s">
        <v>480</v>
      </c>
      <c r="Q1008" s="10">
        <v>44919</v>
      </c>
      <c r="R1008" s="10">
        <v>44584</v>
      </c>
      <c r="S1008" s="11" t="s">
        <v>46</v>
      </c>
      <c r="T1008" s="11" t="s">
        <v>46</v>
      </c>
      <c r="U1008" s="78" t="s">
        <v>46</v>
      </c>
      <c r="V1008" s="7" t="s">
        <v>46</v>
      </c>
      <c r="W1008" s="33"/>
      <c r="X1008" s="7" t="s">
        <v>46</v>
      </c>
      <c r="Y1008" s="7" t="s">
        <v>46</v>
      </c>
      <c r="Z1008" s="11">
        <v>44584</v>
      </c>
      <c r="AA1008" s="16">
        <v>2400000</v>
      </c>
      <c r="AB1008" s="17">
        <v>0</v>
      </c>
      <c r="AC1008" s="18">
        <f t="shared" si="15"/>
        <v>2400000</v>
      </c>
      <c r="AD1008" s="31" t="s">
        <v>48</v>
      </c>
      <c r="AE1008" s="245" t="s">
        <v>98</v>
      </c>
      <c r="AF1008" s="8" t="s">
        <v>4264</v>
      </c>
      <c r="AG1008" s="12" t="s">
        <v>906</v>
      </c>
      <c r="AH1008" s="12"/>
      <c r="AI1008" s="30"/>
    </row>
    <row r="1009" spans="1:35" ht="15.75" x14ac:dyDescent="0.3">
      <c r="A1009" s="7">
        <v>2022</v>
      </c>
      <c r="B1009" s="7">
        <v>504</v>
      </c>
      <c r="C1009" s="101" t="s">
        <v>35</v>
      </c>
      <c r="D1009" s="15" t="s">
        <v>36</v>
      </c>
      <c r="E1009" s="9" t="s">
        <v>37</v>
      </c>
      <c r="F1009" s="8" t="s">
        <v>38</v>
      </c>
      <c r="G1009" s="7" t="s">
        <v>39</v>
      </c>
      <c r="H1009" s="8" t="s">
        <v>54</v>
      </c>
      <c r="I1009" s="9" t="s">
        <v>1399</v>
      </c>
      <c r="J1009" s="9" t="s">
        <v>4265</v>
      </c>
      <c r="K1009" s="9" t="s">
        <v>3576</v>
      </c>
      <c r="L1009" s="9" t="s">
        <v>4266</v>
      </c>
      <c r="M1009" s="7">
        <v>79700471</v>
      </c>
      <c r="N1009" s="8" t="s">
        <v>138</v>
      </c>
      <c r="O1009" s="10">
        <v>44819</v>
      </c>
      <c r="P1009" s="101">
        <v>4</v>
      </c>
      <c r="Q1009" s="10">
        <v>44824</v>
      </c>
      <c r="R1009" s="10">
        <v>44926</v>
      </c>
      <c r="S1009" s="11" t="s">
        <v>46</v>
      </c>
      <c r="T1009" s="11"/>
      <c r="U1009" s="78"/>
      <c r="V1009" s="7" t="s">
        <v>3344</v>
      </c>
      <c r="W1009" s="101">
        <v>4</v>
      </c>
      <c r="X1009" s="7"/>
      <c r="Y1009" s="7"/>
      <c r="Z1009" s="11">
        <v>44945</v>
      </c>
      <c r="AA1009" s="16">
        <v>9600000</v>
      </c>
      <c r="AB1009" s="17"/>
      <c r="AC1009" s="18">
        <f t="shared" si="15"/>
        <v>9600000</v>
      </c>
      <c r="AD1009" s="31" t="s">
        <v>48</v>
      </c>
      <c r="AE1009" s="168" t="s">
        <v>98</v>
      </c>
      <c r="AF1009" s="8" t="s">
        <v>3579</v>
      </c>
      <c r="AG1009" s="12" t="s">
        <v>258</v>
      </c>
      <c r="AH1009" s="12" t="s">
        <v>232</v>
      </c>
      <c r="AI1009" s="30" t="s">
        <v>1403</v>
      </c>
    </row>
    <row r="1010" spans="1:35" ht="15.75" x14ac:dyDescent="0.3">
      <c r="A1010" s="7">
        <v>2021</v>
      </c>
      <c r="B1010" s="7">
        <v>505</v>
      </c>
      <c r="C1010" s="101" t="s">
        <v>35</v>
      </c>
      <c r="D1010" s="15" t="s">
        <v>65</v>
      </c>
      <c r="E1010" s="9" t="s">
        <v>66</v>
      </c>
      <c r="F1010" s="8" t="s">
        <v>38</v>
      </c>
      <c r="G1010" s="7" t="s">
        <v>39</v>
      </c>
      <c r="H1010" s="8" t="s">
        <v>40</v>
      </c>
      <c r="I1010" s="9" t="s">
        <v>907</v>
      </c>
      <c r="J1010" s="9" t="s">
        <v>4267</v>
      </c>
      <c r="K1010" s="9" t="s">
        <v>4267</v>
      </c>
      <c r="L1010" s="9" t="s">
        <v>2303</v>
      </c>
      <c r="M1010" s="160">
        <v>1049639896</v>
      </c>
      <c r="N1010" s="8" t="s">
        <v>70</v>
      </c>
      <c r="O1010" s="10">
        <v>44554</v>
      </c>
      <c r="P1010" s="33" t="s">
        <v>480</v>
      </c>
      <c r="Q1010" s="10">
        <v>44558</v>
      </c>
      <c r="R1010" s="10">
        <v>44221</v>
      </c>
      <c r="S1010" s="11" t="s">
        <v>46</v>
      </c>
      <c r="T1010" s="11" t="s">
        <v>46</v>
      </c>
      <c r="U1010" s="78" t="s">
        <v>46</v>
      </c>
      <c r="V1010" s="7" t="s">
        <v>46</v>
      </c>
      <c r="W1010" s="33"/>
      <c r="X1010" s="7" t="s">
        <v>46</v>
      </c>
      <c r="Y1010" s="7" t="s">
        <v>46</v>
      </c>
      <c r="Z1010" s="11">
        <v>44221</v>
      </c>
      <c r="AA1010" s="16">
        <v>6500000</v>
      </c>
      <c r="AB1010" s="17">
        <v>0</v>
      </c>
      <c r="AC1010" s="18">
        <f t="shared" si="15"/>
        <v>6500000</v>
      </c>
      <c r="AD1010" s="31" t="s">
        <v>48</v>
      </c>
      <c r="AE1010" s="245" t="s">
        <v>48</v>
      </c>
      <c r="AF1010" s="8" t="s">
        <v>4268</v>
      </c>
      <c r="AG1010" s="12" t="s">
        <v>459</v>
      </c>
      <c r="AH1010" s="12"/>
      <c r="AI1010" s="30"/>
    </row>
    <row r="1011" spans="1:35" ht="15.75" x14ac:dyDescent="0.3">
      <c r="A1011" s="7">
        <v>2022</v>
      </c>
      <c r="B1011" s="7">
        <v>505</v>
      </c>
      <c r="C1011" s="101" t="s">
        <v>35</v>
      </c>
      <c r="D1011" s="15" t="s">
        <v>36</v>
      </c>
      <c r="E1011" s="9" t="s">
        <v>37</v>
      </c>
      <c r="F1011" s="8" t="s">
        <v>38</v>
      </c>
      <c r="G1011" s="7" t="s">
        <v>39</v>
      </c>
      <c r="H1011" s="8" t="s">
        <v>54</v>
      </c>
      <c r="I1011" s="9" t="s">
        <v>1399</v>
      </c>
      <c r="J1011" s="9" t="s">
        <v>4269</v>
      </c>
      <c r="K1011" s="9" t="s">
        <v>3576</v>
      </c>
      <c r="L1011" s="9" t="s">
        <v>4270</v>
      </c>
      <c r="M1011" s="7">
        <v>1010187402</v>
      </c>
      <c r="N1011" s="8" t="s">
        <v>138</v>
      </c>
      <c r="O1011" s="10">
        <v>44834</v>
      </c>
      <c r="P1011" s="101">
        <v>4</v>
      </c>
      <c r="Q1011" s="10">
        <v>44839</v>
      </c>
      <c r="R1011" s="10">
        <v>44926</v>
      </c>
      <c r="S1011" s="11" t="s">
        <v>46</v>
      </c>
      <c r="T1011" s="11"/>
      <c r="U1011" s="78"/>
      <c r="V1011" s="7" t="s">
        <v>3344</v>
      </c>
      <c r="W1011" s="101">
        <v>4</v>
      </c>
      <c r="X1011" s="7"/>
      <c r="Y1011" s="7"/>
      <c r="Z1011" s="11">
        <v>44961</v>
      </c>
      <c r="AA1011" s="16">
        <v>9600000</v>
      </c>
      <c r="AB1011" s="17"/>
      <c r="AC1011" s="18">
        <f t="shared" si="15"/>
        <v>9600000</v>
      </c>
      <c r="AD1011" s="31" t="s">
        <v>48</v>
      </c>
      <c r="AE1011" s="168" t="s">
        <v>98</v>
      </c>
      <c r="AF1011" s="8" t="s">
        <v>3579</v>
      </c>
      <c r="AG1011" s="12" t="s">
        <v>258</v>
      </c>
      <c r="AH1011" s="12" t="s">
        <v>232</v>
      </c>
      <c r="AI1011" s="30" t="s">
        <v>1403</v>
      </c>
    </row>
    <row r="1012" spans="1:35" ht="15.75" x14ac:dyDescent="0.3">
      <c r="A1012" s="7">
        <v>2021</v>
      </c>
      <c r="B1012" s="7">
        <v>506</v>
      </c>
      <c r="C1012" s="101" t="s">
        <v>35</v>
      </c>
      <c r="D1012" s="15" t="s">
        <v>65</v>
      </c>
      <c r="E1012" s="9" t="s">
        <v>66</v>
      </c>
      <c r="F1012" s="8" t="s">
        <v>38</v>
      </c>
      <c r="G1012" s="7" t="s">
        <v>39</v>
      </c>
      <c r="H1012" s="8" t="s">
        <v>40</v>
      </c>
      <c r="I1012" s="9" t="s">
        <v>4271</v>
      </c>
      <c r="J1012" s="9" t="s">
        <v>4272</v>
      </c>
      <c r="K1012" s="9" t="s">
        <v>4272</v>
      </c>
      <c r="L1012" s="9" t="s">
        <v>1751</v>
      </c>
      <c r="M1012" s="160">
        <v>80037721</v>
      </c>
      <c r="N1012" s="8" t="s">
        <v>70</v>
      </c>
      <c r="O1012" s="10">
        <v>44553</v>
      </c>
      <c r="P1012" s="33" t="s">
        <v>480</v>
      </c>
      <c r="Q1012" s="10">
        <v>44558</v>
      </c>
      <c r="R1012" s="10">
        <v>44588</v>
      </c>
      <c r="S1012" s="11" t="s">
        <v>46</v>
      </c>
      <c r="T1012" s="11" t="s">
        <v>46</v>
      </c>
      <c r="U1012" s="78" t="s">
        <v>46</v>
      </c>
      <c r="V1012" s="7" t="s">
        <v>46</v>
      </c>
      <c r="W1012" s="33"/>
      <c r="X1012" s="7" t="s">
        <v>46</v>
      </c>
      <c r="Y1012" s="7" t="s">
        <v>46</v>
      </c>
      <c r="Z1012" s="11">
        <v>44588</v>
      </c>
      <c r="AA1012" s="16">
        <v>6000000</v>
      </c>
      <c r="AB1012" s="17">
        <v>0</v>
      </c>
      <c r="AC1012" s="18">
        <f t="shared" si="15"/>
        <v>6000000</v>
      </c>
      <c r="AD1012" s="31" t="s">
        <v>48</v>
      </c>
      <c r="AE1012" s="245" t="s">
        <v>98</v>
      </c>
      <c r="AF1012" s="8" t="s">
        <v>4273</v>
      </c>
      <c r="AG1012" s="12" t="s">
        <v>1753</v>
      </c>
      <c r="AH1012" s="12"/>
      <c r="AI1012" s="30"/>
    </row>
    <row r="1013" spans="1:35" ht="15.75" x14ac:dyDescent="0.3">
      <c r="A1013" s="7">
        <v>2022</v>
      </c>
      <c r="B1013" s="7">
        <v>506</v>
      </c>
      <c r="C1013" s="101" t="s">
        <v>35</v>
      </c>
      <c r="D1013" s="15" t="s">
        <v>278</v>
      </c>
      <c r="E1013" s="9" t="s">
        <v>4274</v>
      </c>
      <c r="F1013" s="8" t="s">
        <v>38</v>
      </c>
      <c r="G1013" s="7" t="s">
        <v>39</v>
      </c>
      <c r="H1013" s="8" t="s">
        <v>54</v>
      </c>
      <c r="I1013" s="9" t="s">
        <v>4275</v>
      </c>
      <c r="J1013" s="9" t="s">
        <v>4276</v>
      </c>
      <c r="K1013" s="9" t="s">
        <v>4277</v>
      </c>
      <c r="L1013" s="9" t="s">
        <v>2938</v>
      </c>
      <c r="M1013" s="7">
        <v>14274149</v>
      </c>
      <c r="N1013" s="8" t="s">
        <v>171</v>
      </c>
      <c r="O1013" s="10">
        <v>44823</v>
      </c>
      <c r="P1013" s="101">
        <v>4</v>
      </c>
      <c r="Q1013" s="10"/>
      <c r="R1013" s="10"/>
      <c r="S1013" s="11" t="s">
        <v>46</v>
      </c>
      <c r="T1013" s="11"/>
      <c r="U1013" s="78"/>
      <c r="V1013" s="7"/>
      <c r="W1013" s="101">
        <v>4</v>
      </c>
      <c r="X1013" s="7"/>
      <c r="Y1013" s="7"/>
      <c r="Z1013" s="11" t="s">
        <v>4278</v>
      </c>
      <c r="AA1013" s="16">
        <v>10400000</v>
      </c>
      <c r="AB1013" s="17"/>
      <c r="AC1013" s="18">
        <f t="shared" si="15"/>
        <v>10400000</v>
      </c>
      <c r="AD1013" s="31" t="s">
        <v>4279</v>
      </c>
      <c r="AE1013" s="168" t="s">
        <v>4279</v>
      </c>
      <c r="AF1013" s="8" t="s">
        <v>4280</v>
      </c>
      <c r="AG1013" s="12" t="s">
        <v>286</v>
      </c>
      <c r="AH1013" s="12" t="s">
        <v>3198</v>
      </c>
      <c r="AI1013" s="30" t="s">
        <v>524</v>
      </c>
    </row>
    <row r="1014" spans="1:35" ht="15.75" x14ac:dyDescent="0.3">
      <c r="A1014" s="7">
        <v>2021</v>
      </c>
      <c r="B1014" s="7">
        <v>507</v>
      </c>
      <c r="C1014" s="101" t="s">
        <v>1134</v>
      </c>
      <c r="D1014" s="15" t="s">
        <v>2193</v>
      </c>
      <c r="E1014" s="9" t="s">
        <v>279</v>
      </c>
      <c r="F1014" s="8" t="s">
        <v>4281</v>
      </c>
      <c r="G1014" s="7" t="s">
        <v>3189</v>
      </c>
      <c r="H1014" s="8" t="s">
        <v>2538</v>
      </c>
      <c r="I1014" s="9" t="s">
        <v>4282</v>
      </c>
      <c r="J1014" s="9" t="s">
        <v>4283</v>
      </c>
      <c r="K1014" s="9" t="s">
        <v>4284</v>
      </c>
      <c r="L1014" s="9" t="s">
        <v>4285</v>
      </c>
      <c r="M1014" s="239">
        <v>901607744</v>
      </c>
      <c r="N1014" s="8" t="s">
        <v>463</v>
      </c>
      <c r="O1014" s="10">
        <v>44554</v>
      </c>
      <c r="P1014" s="33" t="s">
        <v>4286</v>
      </c>
      <c r="Q1014" s="10">
        <v>44596</v>
      </c>
      <c r="R1014" s="10">
        <v>44730</v>
      </c>
      <c r="S1014" s="11">
        <v>44718</v>
      </c>
      <c r="T1014" s="11" t="s">
        <v>4287</v>
      </c>
      <c r="U1014" s="78">
        <v>9015508676</v>
      </c>
      <c r="V1014" s="7" t="s">
        <v>4288</v>
      </c>
      <c r="W1014" s="33"/>
      <c r="X1014" s="7" t="s">
        <v>46</v>
      </c>
      <c r="Y1014" s="7" t="s">
        <v>46</v>
      </c>
      <c r="Z1014" s="11">
        <v>44730</v>
      </c>
      <c r="AA1014" s="16">
        <v>2741258633</v>
      </c>
      <c r="AB1014" s="17">
        <f>500588844+21533012</f>
        <v>522121856</v>
      </c>
      <c r="AC1014" s="18">
        <f t="shared" si="15"/>
        <v>3263380489</v>
      </c>
      <c r="AD1014" s="31" t="s">
        <v>48</v>
      </c>
      <c r="AE1014" s="245" t="s">
        <v>98</v>
      </c>
      <c r="AF1014" s="8" t="s">
        <v>4289</v>
      </c>
      <c r="AG1014" s="12" t="s">
        <v>286</v>
      </c>
      <c r="AH1014" s="12" t="s">
        <v>4290</v>
      </c>
      <c r="AI1014" s="30" t="s">
        <v>4291</v>
      </c>
    </row>
    <row r="1015" spans="1:35" ht="15.75" x14ac:dyDescent="0.3">
      <c r="A1015" s="7">
        <v>2022</v>
      </c>
      <c r="B1015" s="7">
        <v>507</v>
      </c>
      <c r="C1015" s="101" t="s">
        <v>35</v>
      </c>
      <c r="D1015" s="15" t="s">
        <v>2218</v>
      </c>
      <c r="E1015" s="9" t="s">
        <v>2219</v>
      </c>
      <c r="F1015" s="8" t="s">
        <v>38</v>
      </c>
      <c r="G1015" s="7" t="s">
        <v>39</v>
      </c>
      <c r="H1015" s="8" t="s">
        <v>54</v>
      </c>
      <c r="I1015" s="9" t="s">
        <v>4292</v>
      </c>
      <c r="J1015" s="9" t="s">
        <v>4293</v>
      </c>
      <c r="K1015" s="9" t="s">
        <v>4294</v>
      </c>
      <c r="L1015" s="9" t="s">
        <v>4295</v>
      </c>
      <c r="M1015" s="7">
        <v>1032405028</v>
      </c>
      <c r="N1015" s="8" t="s">
        <v>138</v>
      </c>
      <c r="O1015" s="10">
        <v>44827</v>
      </c>
      <c r="P1015" s="101">
        <v>4</v>
      </c>
      <c r="Q1015" s="10">
        <v>44833</v>
      </c>
      <c r="R1015" s="10">
        <v>44926</v>
      </c>
      <c r="S1015" s="11" t="s">
        <v>46</v>
      </c>
      <c r="T1015" s="11"/>
      <c r="U1015" s="78"/>
      <c r="V1015" s="7" t="s">
        <v>3344</v>
      </c>
      <c r="W1015" s="101">
        <v>4</v>
      </c>
      <c r="X1015" s="7"/>
      <c r="Y1015" s="7"/>
      <c r="Z1015" s="11">
        <v>44954</v>
      </c>
      <c r="AA1015" s="16">
        <v>12788000</v>
      </c>
      <c r="AB1015" s="17"/>
      <c r="AC1015" s="18">
        <f t="shared" si="15"/>
        <v>12788000</v>
      </c>
      <c r="AD1015" s="31" t="s">
        <v>48</v>
      </c>
      <c r="AE1015" s="168" t="s">
        <v>98</v>
      </c>
      <c r="AF1015" s="8" t="s">
        <v>4296</v>
      </c>
      <c r="AG1015" s="12" t="s">
        <v>1753</v>
      </c>
      <c r="AH1015" s="12" t="s">
        <v>2227</v>
      </c>
      <c r="AI1015" s="30" t="s">
        <v>4118</v>
      </c>
    </row>
    <row r="1016" spans="1:35" ht="15.75" x14ac:dyDescent="0.3">
      <c r="A1016" s="7">
        <v>2021</v>
      </c>
      <c r="B1016" s="7">
        <v>508</v>
      </c>
      <c r="C1016" s="101" t="s">
        <v>1134</v>
      </c>
      <c r="D1016" s="15" t="s">
        <v>3580</v>
      </c>
      <c r="E1016" s="9" t="s">
        <v>1267</v>
      </c>
      <c r="F1016" s="8" t="s">
        <v>4297</v>
      </c>
      <c r="G1016" s="7" t="s">
        <v>3189</v>
      </c>
      <c r="H1016" s="8" t="s">
        <v>2538</v>
      </c>
      <c r="I1016" s="9" t="s">
        <v>4298</v>
      </c>
      <c r="J1016" s="9" t="s">
        <v>4299</v>
      </c>
      <c r="K1016" s="9" t="s">
        <v>4300</v>
      </c>
      <c r="L1016" s="9" t="s">
        <v>4301</v>
      </c>
      <c r="M1016" s="239" t="s">
        <v>4302</v>
      </c>
      <c r="N1016" s="8" t="s">
        <v>463</v>
      </c>
      <c r="O1016" s="10">
        <v>44557</v>
      </c>
      <c r="P1016" s="33" t="s">
        <v>4303</v>
      </c>
      <c r="Q1016" s="10">
        <v>44593</v>
      </c>
      <c r="R1016" s="10">
        <v>44696</v>
      </c>
      <c r="S1016" s="11" t="s">
        <v>46</v>
      </c>
      <c r="T1016" s="11" t="s">
        <v>46</v>
      </c>
      <c r="U1016" s="78" t="s">
        <v>46</v>
      </c>
      <c r="V1016" s="7" t="s">
        <v>2959</v>
      </c>
      <c r="W1016" s="33"/>
      <c r="X1016" s="7" t="s">
        <v>46</v>
      </c>
      <c r="Y1016" s="7" t="s">
        <v>46</v>
      </c>
      <c r="Z1016" s="11">
        <v>44711</v>
      </c>
      <c r="AA1016" s="16">
        <v>276252619</v>
      </c>
      <c r="AB1016" s="17">
        <v>23997724</v>
      </c>
      <c r="AC1016" s="18">
        <f t="shared" si="15"/>
        <v>300250343</v>
      </c>
      <c r="AD1016" s="31" t="s">
        <v>48</v>
      </c>
      <c r="AE1016" s="245" t="s">
        <v>98</v>
      </c>
      <c r="AF1016" s="8" t="s">
        <v>4304</v>
      </c>
      <c r="AG1016" s="12" t="s">
        <v>286</v>
      </c>
      <c r="AH1016" s="12" t="s">
        <v>583</v>
      </c>
      <c r="AI1016" s="30" t="s">
        <v>4305</v>
      </c>
    </row>
    <row r="1017" spans="1:35" ht="15.75" x14ac:dyDescent="0.3">
      <c r="A1017" s="7">
        <v>2022</v>
      </c>
      <c r="B1017" s="7">
        <v>508</v>
      </c>
      <c r="C1017" s="101" t="s">
        <v>35</v>
      </c>
      <c r="D1017" s="15" t="s">
        <v>91</v>
      </c>
      <c r="E1017" s="9" t="s">
        <v>66</v>
      </c>
      <c r="F1017" s="8" t="s">
        <v>38</v>
      </c>
      <c r="G1017" s="7" t="s">
        <v>39</v>
      </c>
      <c r="H1017" s="8" t="s">
        <v>54</v>
      </c>
      <c r="I1017" s="9" t="s">
        <v>4306</v>
      </c>
      <c r="J1017" s="9" t="s">
        <v>4307</v>
      </c>
      <c r="K1017" s="9" t="s">
        <v>4308</v>
      </c>
      <c r="L1017" s="9" t="s">
        <v>4309</v>
      </c>
      <c r="M1017" s="7">
        <v>1023869002</v>
      </c>
      <c r="N1017" s="8" t="s">
        <v>138</v>
      </c>
      <c r="O1017" s="10">
        <v>44823</v>
      </c>
      <c r="P1017" s="101">
        <v>4</v>
      </c>
      <c r="Q1017" s="10">
        <v>44825</v>
      </c>
      <c r="R1017" s="10">
        <v>44926</v>
      </c>
      <c r="S1017" s="11" t="s">
        <v>46</v>
      </c>
      <c r="T1017" s="11"/>
      <c r="U1017" s="78"/>
      <c r="V1017" s="7" t="s">
        <v>3344</v>
      </c>
      <c r="W1017" s="101">
        <v>4</v>
      </c>
      <c r="X1017" s="7"/>
      <c r="Y1017" s="7"/>
      <c r="Z1017" s="11">
        <v>44946</v>
      </c>
      <c r="AA1017" s="16">
        <v>22000000</v>
      </c>
      <c r="AB1017" s="17"/>
      <c r="AC1017" s="18">
        <f t="shared" si="15"/>
        <v>22000000</v>
      </c>
      <c r="AD1017" s="31" t="s">
        <v>48</v>
      </c>
      <c r="AE1017" s="168" t="s">
        <v>98</v>
      </c>
      <c r="AF1017" s="8" t="s">
        <v>4310</v>
      </c>
      <c r="AG1017" s="12" t="s">
        <v>380</v>
      </c>
      <c r="AH1017" s="12" t="s">
        <v>595</v>
      </c>
      <c r="AI1017" s="30" t="s">
        <v>4260</v>
      </c>
    </row>
    <row r="1018" spans="1:35" ht="15.75" x14ac:dyDescent="0.3">
      <c r="A1018" s="7">
        <v>2021</v>
      </c>
      <c r="B1018" s="7">
        <v>509</v>
      </c>
      <c r="C1018" s="101" t="s">
        <v>1134</v>
      </c>
      <c r="D1018" s="15" t="s">
        <v>3580</v>
      </c>
      <c r="E1018" s="9" t="s">
        <v>1267</v>
      </c>
      <c r="F1018" s="8" t="s">
        <v>4297</v>
      </c>
      <c r="G1018" s="7" t="s">
        <v>3189</v>
      </c>
      <c r="H1018" s="8" t="s">
        <v>2538</v>
      </c>
      <c r="I1018" s="9" t="s">
        <v>4311</v>
      </c>
      <c r="J1018" s="9" t="s">
        <v>4312</v>
      </c>
      <c r="K1018" s="9" t="s">
        <v>4313</v>
      </c>
      <c r="L1018" s="9" t="s">
        <v>4314</v>
      </c>
      <c r="M1018" s="239">
        <v>800104214</v>
      </c>
      <c r="N1018" s="8" t="s">
        <v>463</v>
      </c>
      <c r="O1018" s="10">
        <v>44557</v>
      </c>
      <c r="P1018" s="33" t="s">
        <v>3020</v>
      </c>
      <c r="Q1018" s="10">
        <v>44596</v>
      </c>
      <c r="R1018" s="10">
        <v>44715</v>
      </c>
      <c r="S1018" s="11" t="s">
        <v>46</v>
      </c>
      <c r="T1018" s="11" t="s">
        <v>46</v>
      </c>
      <c r="U1018" s="78" t="s">
        <v>46</v>
      </c>
      <c r="V1018" s="7" t="s">
        <v>46</v>
      </c>
      <c r="W1018" s="33"/>
      <c r="X1018" s="7" t="s">
        <v>46</v>
      </c>
      <c r="Y1018" s="7" t="s">
        <v>46</v>
      </c>
      <c r="Z1018" s="11">
        <v>44715</v>
      </c>
      <c r="AA1018" s="16">
        <v>1334750000</v>
      </c>
      <c r="AB1018" s="17">
        <v>0</v>
      </c>
      <c r="AC1018" s="18">
        <f t="shared" si="15"/>
        <v>1334750000</v>
      </c>
      <c r="AD1018" s="31" t="s">
        <v>48</v>
      </c>
      <c r="AE1018" s="245" t="s">
        <v>98</v>
      </c>
      <c r="AF1018" s="8" t="s">
        <v>4315</v>
      </c>
      <c r="AG1018" s="12" t="s">
        <v>286</v>
      </c>
      <c r="AH1018" s="12" t="s">
        <v>583</v>
      </c>
      <c r="AI1018" s="30" t="s">
        <v>4305</v>
      </c>
    </row>
    <row r="1019" spans="1:35" ht="15.75" x14ac:dyDescent="0.3">
      <c r="A1019" s="7">
        <v>2022</v>
      </c>
      <c r="B1019" s="7">
        <v>509</v>
      </c>
      <c r="C1019" s="101" t="s">
        <v>35</v>
      </c>
      <c r="D1019" s="15" t="s">
        <v>36</v>
      </c>
      <c r="E1019" s="9" t="s">
        <v>37</v>
      </c>
      <c r="F1019" s="8" t="s">
        <v>38</v>
      </c>
      <c r="G1019" s="7" t="s">
        <v>39</v>
      </c>
      <c r="H1019" s="8" t="s">
        <v>54</v>
      </c>
      <c r="I1019" s="9" t="s">
        <v>1399</v>
      </c>
      <c r="J1019" s="9" t="s">
        <v>4316</v>
      </c>
      <c r="K1019" s="9" t="s">
        <v>4317</v>
      </c>
      <c r="L1019" s="9" t="s">
        <v>232</v>
      </c>
      <c r="M1019" s="7">
        <v>1010171571</v>
      </c>
      <c r="N1019" s="8" t="s">
        <v>345</v>
      </c>
      <c r="O1019" s="10">
        <v>44823</v>
      </c>
      <c r="P1019" s="101">
        <v>4</v>
      </c>
      <c r="Q1019" s="10">
        <v>44823</v>
      </c>
      <c r="R1019" s="10">
        <v>44926</v>
      </c>
      <c r="S1019" s="11" t="s">
        <v>46</v>
      </c>
      <c r="T1019" s="11"/>
      <c r="U1019" s="78"/>
      <c r="V1019" s="7" t="s">
        <v>3344</v>
      </c>
      <c r="W1019" s="101">
        <v>4</v>
      </c>
      <c r="X1019" s="7"/>
      <c r="Y1019" s="7"/>
      <c r="Z1019" s="11">
        <v>44944</v>
      </c>
      <c r="AA1019" s="16">
        <v>18056000</v>
      </c>
      <c r="AB1019" s="17"/>
      <c r="AC1019" s="18">
        <f t="shared" si="15"/>
        <v>18056000</v>
      </c>
      <c r="AD1019" s="31" t="s">
        <v>48</v>
      </c>
      <c r="AE1019" s="168" t="s">
        <v>98</v>
      </c>
      <c r="AF1019" s="8" t="s">
        <v>4318</v>
      </c>
      <c r="AG1019" s="12" t="s">
        <v>258</v>
      </c>
      <c r="AH1019" s="12" t="s">
        <v>2028</v>
      </c>
      <c r="AI1019" s="30" t="s">
        <v>2029</v>
      </c>
    </row>
    <row r="1020" spans="1:35" ht="15.75" x14ac:dyDescent="0.3">
      <c r="A1020" s="7">
        <v>2021</v>
      </c>
      <c r="B1020" s="7">
        <v>510</v>
      </c>
      <c r="C1020" s="101" t="s">
        <v>35</v>
      </c>
      <c r="D1020" s="15" t="s">
        <v>65</v>
      </c>
      <c r="E1020" s="9" t="s">
        <v>66</v>
      </c>
      <c r="F1020" s="8" t="s">
        <v>38</v>
      </c>
      <c r="G1020" s="7" t="s">
        <v>39</v>
      </c>
      <c r="H1020" s="8" t="s">
        <v>40</v>
      </c>
      <c r="I1020" s="9" t="s">
        <v>4319</v>
      </c>
      <c r="J1020" s="9" t="s">
        <v>4320</v>
      </c>
      <c r="K1020" s="9" t="s">
        <v>4320</v>
      </c>
      <c r="L1020" s="9" t="s">
        <v>2175</v>
      </c>
      <c r="M1020" s="239">
        <v>79967309</v>
      </c>
      <c r="N1020" s="8" t="s">
        <v>4321</v>
      </c>
      <c r="O1020" s="10" t="s">
        <v>4213</v>
      </c>
      <c r="P1020" s="33" t="s">
        <v>480</v>
      </c>
      <c r="Q1020" s="10" t="s">
        <v>4213</v>
      </c>
      <c r="R1020" s="10" t="s">
        <v>4213</v>
      </c>
      <c r="S1020" s="11" t="s">
        <v>46</v>
      </c>
      <c r="T1020" s="11" t="s">
        <v>46</v>
      </c>
      <c r="U1020" s="78" t="s">
        <v>46</v>
      </c>
      <c r="V1020" s="7" t="s">
        <v>46</v>
      </c>
      <c r="W1020" s="33"/>
      <c r="X1020" s="7" t="s">
        <v>46</v>
      </c>
      <c r="Y1020" s="7" t="s">
        <v>46</v>
      </c>
      <c r="Z1020" s="11" t="s">
        <v>4213</v>
      </c>
      <c r="AA1020" s="16">
        <v>0</v>
      </c>
      <c r="AB1020" s="17">
        <v>0</v>
      </c>
      <c r="AC1020" s="18">
        <f t="shared" si="15"/>
        <v>0</v>
      </c>
      <c r="AD1020" s="31" t="s">
        <v>4279</v>
      </c>
      <c r="AE1020" s="245" t="s">
        <v>4279</v>
      </c>
      <c r="AF1020" s="8" t="s">
        <v>4322</v>
      </c>
      <c r="AG1020" s="12" t="s">
        <v>315</v>
      </c>
      <c r="AH1020" s="12"/>
      <c r="AI1020" s="30"/>
    </row>
    <row r="1021" spans="1:35" ht="15.75" x14ac:dyDescent="0.3">
      <c r="A1021" s="7">
        <v>2022</v>
      </c>
      <c r="B1021" s="7">
        <v>510</v>
      </c>
      <c r="C1021" s="101" t="s">
        <v>35</v>
      </c>
      <c r="D1021" s="15" t="s">
        <v>2145</v>
      </c>
      <c r="E1021" s="9" t="s">
        <v>404</v>
      </c>
      <c r="F1021" s="8" t="s">
        <v>38</v>
      </c>
      <c r="G1021" s="7" t="s">
        <v>39</v>
      </c>
      <c r="H1021" s="8" t="s">
        <v>54</v>
      </c>
      <c r="I1021" s="9" t="s">
        <v>540</v>
      </c>
      <c r="J1021" s="9" t="s">
        <v>4323</v>
      </c>
      <c r="K1021" s="9" t="s">
        <v>4324</v>
      </c>
      <c r="L1021" s="9" t="s">
        <v>4325</v>
      </c>
      <c r="M1021" s="7" t="s">
        <v>4326</v>
      </c>
      <c r="N1021" s="8" t="s">
        <v>138</v>
      </c>
      <c r="O1021" s="10">
        <v>44823</v>
      </c>
      <c r="P1021" s="101" t="s">
        <v>4258</v>
      </c>
      <c r="Q1021" s="10">
        <v>44824</v>
      </c>
      <c r="R1021" s="10">
        <v>44926</v>
      </c>
      <c r="S1021" s="11" t="s">
        <v>46</v>
      </c>
      <c r="T1021" s="11"/>
      <c r="U1021" s="78"/>
      <c r="V1021" s="7" t="s">
        <v>3021</v>
      </c>
      <c r="W1021" s="101" t="s">
        <v>4327</v>
      </c>
      <c r="X1021" s="7"/>
      <c r="Y1021" s="7"/>
      <c r="Z1021" s="11">
        <v>44956</v>
      </c>
      <c r="AA1021" s="16">
        <v>12250000</v>
      </c>
      <c r="AB1021" s="17">
        <v>3033333</v>
      </c>
      <c r="AC1021" s="18">
        <f t="shared" si="15"/>
        <v>15283333</v>
      </c>
      <c r="AD1021" s="31" t="s">
        <v>48</v>
      </c>
      <c r="AE1021" s="168" t="s">
        <v>98</v>
      </c>
      <c r="AF1021" s="8" t="s">
        <v>4328</v>
      </c>
      <c r="AG1021" s="12" t="s">
        <v>390</v>
      </c>
      <c r="AH1021" s="12" t="s">
        <v>386</v>
      </c>
      <c r="AI1021" s="30" t="s">
        <v>4329</v>
      </c>
    </row>
    <row r="1022" spans="1:35" ht="15.75" x14ac:dyDescent="0.3">
      <c r="A1022" s="7">
        <v>2021</v>
      </c>
      <c r="B1022" s="7">
        <v>511</v>
      </c>
      <c r="C1022" s="101" t="s">
        <v>35</v>
      </c>
      <c r="D1022" s="15" t="s">
        <v>1914</v>
      </c>
      <c r="E1022" s="9" t="s">
        <v>1915</v>
      </c>
      <c r="F1022" s="8" t="s">
        <v>38</v>
      </c>
      <c r="G1022" s="7" t="s">
        <v>39</v>
      </c>
      <c r="H1022" s="8" t="s">
        <v>40</v>
      </c>
      <c r="I1022" s="9" t="s">
        <v>4330</v>
      </c>
      <c r="J1022" s="9" t="s">
        <v>4331</v>
      </c>
      <c r="K1022" s="9" t="s">
        <v>4331</v>
      </c>
      <c r="L1022" s="9" t="s">
        <v>2338</v>
      </c>
      <c r="M1022" s="239">
        <v>1000048556</v>
      </c>
      <c r="N1022" s="8" t="s">
        <v>59</v>
      </c>
      <c r="O1022" s="10">
        <v>44558</v>
      </c>
      <c r="P1022" s="33" t="s">
        <v>480</v>
      </c>
      <c r="Q1022" s="10" t="s">
        <v>4213</v>
      </c>
      <c r="R1022" s="10" t="s">
        <v>4213</v>
      </c>
      <c r="S1022" s="11" t="s">
        <v>46</v>
      </c>
      <c r="T1022" s="11" t="s">
        <v>46</v>
      </c>
      <c r="U1022" s="78" t="s">
        <v>46</v>
      </c>
      <c r="V1022" s="7" t="s">
        <v>46</v>
      </c>
      <c r="W1022" s="33"/>
      <c r="X1022" s="7" t="s">
        <v>46</v>
      </c>
      <c r="Y1022" s="7" t="s">
        <v>46</v>
      </c>
      <c r="Z1022" s="11" t="s">
        <v>4213</v>
      </c>
      <c r="AA1022" s="16">
        <v>0</v>
      </c>
      <c r="AB1022" s="17">
        <v>0</v>
      </c>
      <c r="AC1022" s="18">
        <f t="shared" si="15"/>
        <v>0</v>
      </c>
      <c r="AD1022" s="31" t="s">
        <v>1535</v>
      </c>
      <c r="AE1022" s="245" t="s">
        <v>48</v>
      </c>
      <c r="AF1022" s="8" t="s">
        <v>4332</v>
      </c>
      <c r="AG1022" s="12" t="s">
        <v>1920</v>
      </c>
      <c r="AH1022" s="12"/>
      <c r="AI1022" s="30"/>
    </row>
    <row r="1023" spans="1:35" ht="15.75" x14ac:dyDescent="0.3">
      <c r="A1023" s="7">
        <v>2022</v>
      </c>
      <c r="B1023" s="7">
        <v>511</v>
      </c>
      <c r="C1023" s="101" t="s">
        <v>1134</v>
      </c>
      <c r="D1023" s="15" t="s">
        <v>52</v>
      </c>
      <c r="E1023" s="9" t="s">
        <v>4333</v>
      </c>
      <c r="F1023" s="8" t="s">
        <v>2640</v>
      </c>
      <c r="G1023" s="7" t="s">
        <v>3256</v>
      </c>
      <c r="H1023" s="8" t="s">
        <v>54</v>
      </c>
      <c r="I1023" s="9" t="s">
        <v>4334</v>
      </c>
      <c r="J1023" s="9" t="s">
        <v>4335</v>
      </c>
      <c r="K1023" s="9" t="s">
        <v>4336</v>
      </c>
      <c r="L1023" s="9" t="s">
        <v>4337</v>
      </c>
      <c r="M1023" s="7">
        <v>899999333</v>
      </c>
      <c r="N1023" s="8" t="s">
        <v>132</v>
      </c>
      <c r="O1023" s="10">
        <v>44887</v>
      </c>
      <c r="P1023" s="101">
        <v>4</v>
      </c>
      <c r="Q1023" s="10">
        <v>44896</v>
      </c>
      <c r="R1023" s="10">
        <v>45015</v>
      </c>
      <c r="S1023" s="11" t="s">
        <v>46</v>
      </c>
      <c r="T1023" s="11"/>
      <c r="U1023" s="78"/>
      <c r="V1023" s="7"/>
      <c r="W1023" s="101">
        <v>4</v>
      </c>
      <c r="X1023" s="7"/>
      <c r="Y1023" s="7"/>
      <c r="Z1023" s="11">
        <v>45015</v>
      </c>
      <c r="AA1023" s="16">
        <v>419722333</v>
      </c>
      <c r="AB1023" s="17"/>
      <c r="AC1023" s="18">
        <f t="shared" si="15"/>
        <v>419722333</v>
      </c>
      <c r="AD1023" s="31" t="s">
        <v>48</v>
      </c>
      <c r="AE1023" s="168" t="s">
        <v>2778</v>
      </c>
      <c r="AF1023" s="8" t="s">
        <v>4338</v>
      </c>
      <c r="AG1023" s="12" t="s">
        <v>62</v>
      </c>
      <c r="AH1023" s="12" t="s">
        <v>3866</v>
      </c>
      <c r="AI1023" s="30">
        <v>20235420002903</v>
      </c>
    </row>
    <row r="1024" spans="1:35" ht="15.75" x14ac:dyDescent="0.3">
      <c r="A1024" s="7">
        <v>2021</v>
      </c>
      <c r="B1024" s="7">
        <v>512</v>
      </c>
      <c r="C1024" s="101" t="s">
        <v>35</v>
      </c>
      <c r="D1024" s="15" t="s">
        <v>65</v>
      </c>
      <c r="E1024" s="9" t="s">
        <v>66</v>
      </c>
      <c r="F1024" s="8" t="s">
        <v>38</v>
      </c>
      <c r="G1024" s="7" t="s">
        <v>39</v>
      </c>
      <c r="H1024" s="8" t="s">
        <v>40</v>
      </c>
      <c r="I1024" s="9" t="s">
        <v>4339</v>
      </c>
      <c r="J1024" s="9" t="s">
        <v>4340</v>
      </c>
      <c r="K1024" s="9" t="s">
        <v>4340</v>
      </c>
      <c r="L1024" s="9" t="s">
        <v>850</v>
      </c>
      <c r="M1024" s="160">
        <v>1030599985</v>
      </c>
      <c r="N1024" s="8" t="s">
        <v>4321</v>
      </c>
      <c r="O1024" s="10">
        <v>44553</v>
      </c>
      <c r="P1024" s="33" t="s">
        <v>480</v>
      </c>
      <c r="Q1024" s="10">
        <v>44567</v>
      </c>
      <c r="R1024" s="10">
        <v>44597</v>
      </c>
      <c r="S1024" s="11" t="s">
        <v>46</v>
      </c>
      <c r="T1024" s="11" t="s">
        <v>46</v>
      </c>
      <c r="U1024" s="78" t="s">
        <v>46</v>
      </c>
      <c r="V1024" s="7" t="s">
        <v>46</v>
      </c>
      <c r="W1024" s="33"/>
      <c r="X1024" s="7" t="s">
        <v>46</v>
      </c>
      <c r="Y1024" s="7" t="s">
        <v>46</v>
      </c>
      <c r="Z1024" s="11">
        <v>44597</v>
      </c>
      <c r="AA1024" s="16">
        <v>2480000</v>
      </c>
      <c r="AB1024" s="17">
        <v>0</v>
      </c>
      <c r="AC1024" s="18">
        <f t="shared" si="15"/>
        <v>2480000</v>
      </c>
      <c r="AD1024" s="31" t="s">
        <v>48</v>
      </c>
      <c r="AE1024" s="245" t="s">
        <v>48</v>
      </c>
      <c r="AF1024" s="8" t="s">
        <v>4341</v>
      </c>
      <c r="AG1024" s="12" t="s">
        <v>120</v>
      </c>
      <c r="AH1024" s="12"/>
      <c r="AI1024" s="30"/>
    </row>
    <row r="1025" spans="1:35" ht="15.75" x14ac:dyDescent="0.3">
      <c r="A1025" s="7">
        <v>2022</v>
      </c>
      <c r="B1025" s="7">
        <v>512</v>
      </c>
      <c r="C1025" s="101" t="s">
        <v>35</v>
      </c>
      <c r="D1025" s="15" t="s">
        <v>278</v>
      </c>
      <c r="E1025" s="9" t="s">
        <v>279</v>
      </c>
      <c r="F1025" s="8" t="s">
        <v>38</v>
      </c>
      <c r="G1025" s="7" t="s">
        <v>39</v>
      </c>
      <c r="H1025" s="8" t="s">
        <v>54</v>
      </c>
      <c r="I1025" s="9" t="s">
        <v>4342</v>
      </c>
      <c r="J1025" s="9" t="s">
        <v>4343</v>
      </c>
      <c r="K1025" s="9" t="s">
        <v>4344</v>
      </c>
      <c r="L1025" s="9" t="s">
        <v>4345</v>
      </c>
      <c r="M1025" s="7">
        <v>1023899819</v>
      </c>
      <c r="N1025" s="8" t="s">
        <v>269</v>
      </c>
      <c r="O1025" s="10">
        <v>44826</v>
      </c>
      <c r="P1025" s="101">
        <v>4</v>
      </c>
      <c r="Q1025" s="10">
        <v>44825</v>
      </c>
      <c r="R1025" s="10">
        <v>44926</v>
      </c>
      <c r="S1025" s="11">
        <v>44852</v>
      </c>
      <c r="T1025" s="11" t="s">
        <v>4346</v>
      </c>
      <c r="U1025" s="78">
        <v>80117135</v>
      </c>
      <c r="V1025" s="7" t="s">
        <v>3344</v>
      </c>
      <c r="W1025" s="101">
        <v>4</v>
      </c>
      <c r="X1025" s="7"/>
      <c r="Y1025" s="7"/>
      <c r="Z1025" s="11">
        <v>44951</v>
      </c>
      <c r="AA1025" s="16">
        <v>7520000</v>
      </c>
      <c r="AB1025" s="17"/>
      <c r="AC1025" s="18">
        <f t="shared" si="15"/>
        <v>7520000</v>
      </c>
      <c r="AD1025" s="31" t="s">
        <v>48</v>
      </c>
      <c r="AE1025" s="168" t="s">
        <v>98</v>
      </c>
      <c r="AF1025" s="8" t="s">
        <v>4347</v>
      </c>
      <c r="AG1025" s="12" t="s">
        <v>286</v>
      </c>
      <c r="AH1025" s="12" t="s">
        <v>287</v>
      </c>
      <c r="AI1025" s="30" t="s">
        <v>4348</v>
      </c>
    </row>
    <row r="1026" spans="1:35" ht="15.75" x14ac:dyDescent="0.3">
      <c r="A1026" s="7">
        <v>2021</v>
      </c>
      <c r="B1026" s="7">
        <v>513</v>
      </c>
      <c r="C1026" s="101" t="s">
        <v>35</v>
      </c>
      <c r="D1026" s="15" t="s">
        <v>65</v>
      </c>
      <c r="E1026" s="9" t="s">
        <v>66</v>
      </c>
      <c r="F1026" s="8" t="s">
        <v>38</v>
      </c>
      <c r="G1026" s="7" t="s">
        <v>39</v>
      </c>
      <c r="H1026" s="8" t="s">
        <v>40</v>
      </c>
      <c r="I1026" s="9" t="s">
        <v>4349</v>
      </c>
      <c r="J1026" s="9" t="s">
        <v>4350</v>
      </c>
      <c r="K1026" s="9" t="s">
        <v>4350</v>
      </c>
      <c r="L1026" s="9" t="s">
        <v>244</v>
      </c>
      <c r="M1026" s="239">
        <v>1121883652</v>
      </c>
      <c r="N1026" s="8" t="s">
        <v>70</v>
      </c>
      <c r="O1026" s="10">
        <v>44558</v>
      </c>
      <c r="P1026" s="33" t="s">
        <v>480</v>
      </c>
      <c r="Q1026" s="10">
        <v>44574</v>
      </c>
      <c r="R1026" s="10">
        <v>44604</v>
      </c>
      <c r="S1026" s="11" t="s">
        <v>46</v>
      </c>
      <c r="T1026" s="11" t="s">
        <v>46</v>
      </c>
      <c r="U1026" s="78" t="s">
        <v>46</v>
      </c>
      <c r="V1026" s="7" t="s">
        <v>46</v>
      </c>
      <c r="W1026" s="33"/>
      <c r="X1026" s="7" t="s">
        <v>46</v>
      </c>
      <c r="Y1026" s="7" t="s">
        <v>46</v>
      </c>
      <c r="Z1026" s="11">
        <v>44587</v>
      </c>
      <c r="AA1026" s="16">
        <v>6500000</v>
      </c>
      <c r="AB1026" s="17">
        <v>0</v>
      </c>
      <c r="AC1026" s="18">
        <f t="shared" ref="AC1026:AC1089" si="16">+AA1026+AB1026</f>
        <v>6500000</v>
      </c>
      <c r="AD1026" s="31" t="s">
        <v>48</v>
      </c>
      <c r="AE1026" s="245" t="s">
        <v>48</v>
      </c>
      <c r="AF1026" s="8" t="s">
        <v>4351</v>
      </c>
      <c r="AG1026" s="12" t="s">
        <v>131</v>
      </c>
      <c r="AH1026" s="12"/>
      <c r="AI1026" s="30"/>
    </row>
    <row r="1027" spans="1:35" ht="15.75" x14ac:dyDescent="0.3">
      <c r="A1027" s="7">
        <v>2022</v>
      </c>
      <c r="B1027" s="7">
        <v>513</v>
      </c>
      <c r="C1027" s="101" t="s">
        <v>35</v>
      </c>
      <c r="D1027" s="15" t="s">
        <v>278</v>
      </c>
      <c r="E1027" s="9" t="s">
        <v>279</v>
      </c>
      <c r="F1027" s="8" t="s">
        <v>38</v>
      </c>
      <c r="G1027" s="7" t="s">
        <v>39</v>
      </c>
      <c r="H1027" s="8" t="s">
        <v>54</v>
      </c>
      <c r="I1027" s="9" t="s">
        <v>4342</v>
      </c>
      <c r="J1027" s="9" t="s">
        <v>4352</v>
      </c>
      <c r="K1027" s="9" t="s">
        <v>4344</v>
      </c>
      <c r="L1027" s="9" t="s">
        <v>4353</v>
      </c>
      <c r="M1027" s="7">
        <v>79456370</v>
      </c>
      <c r="N1027" s="8" t="s">
        <v>59</v>
      </c>
      <c r="O1027" s="10">
        <v>44826</v>
      </c>
      <c r="P1027" s="101">
        <v>4</v>
      </c>
      <c r="Q1027" s="10">
        <v>44827</v>
      </c>
      <c r="R1027" s="10">
        <v>44926</v>
      </c>
      <c r="S1027" s="11" t="s">
        <v>46</v>
      </c>
      <c r="T1027" s="11"/>
      <c r="U1027" s="78"/>
      <c r="V1027" s="7" t="s">
        <v>3344</v>
      </c>
      <c r="W1027" s="101">
        <v>4</v>
      </c>
      <c r="X1027" s="7"/>
      <c r="Y1027" s="7"/>
      <c r="Z1027" s="11">
        <v>44948</v>
      </c>
      <c r="AA1027" s="16">
        <v>7520000</v>
      </c>
      <c r="AB1027" s="17"/>
      <c r="AC1027" s="18">
        <f t="shared" si="16"/>
        <v>7520000</v>
      </c>
      <c r="AD1027" s="31" t="s">
        <v>48</v>
      </c>
      <c r="AE1027" s="168" t="s">
        <v>98</v>
      </c>
      <c r="AF1027" s="8" t="s">
        <v>4347</v>
      </c>
      <c r="AG1027" s="12" t="s">
        <v>286</v>
      </c>
      <c r="AH1027" s="12" t="s">
        <v>287</v>
      </c>
      <c r="AI1027" s="30" t="s">
        <v>4348</v>
      </c>
    </row>
    <row r="1028" spans="1:35" ht="15.75" x14ac:dyDescent="0.3">
      <c r="A1028" s="7">
        <v>2021</v>
      </c>
      <c r="B1028" s="7">
        <v>514</v>
      </c>
      <c r="C1028" s="101" t="s">
        <v>35</v>
      </c>
      <c r="D1028" s="15" t="s">
        <v>392</v>
      </c>
      <c r="E1028" s="9" t="s">
        <v>393</v>
      </c>
      <c r="F1028" s="8" t="s">
        <v>38</v>
      </c>
      <c r="G1028" s="7" t="s">
        <v>39</v>
      </c>
      <c r="H1028" s="8" t="s">
        <v>40</v>
      </c>
      <c r="I1028" s="9" t="s">
        <v>4354</v>
      </c>
      <c r="J1028" s="9" t="s">
        <v>4355</v>
      </c>
      <c r="K1028" s="9" t="s">
        <v>4355</v>
      </c>
      <c r="L1028" s="9" t="s">
        <v>4356</v>
      </c>
      <c r="M1028" s="160">
        <v>52903759</v>
      </c>
      <c r="N1028" s="8" t="s">
        <v>4357</v>
      </c>
      <c r="O1028" s="10" t="s">
        <v>4213</v>
      </c>
      <c r="P1028" s="33" t="s">
        <v>480</v>
      </c>
      <c r="Q1028" s="10" t="s">
        <v>4213</v>
      </c>
      <c r="R1028" s="10" t="s">
        <v>4213</v>
      </c>
      <c r="S1028" s="11" t="s">
        <v>46</v>
      </c>
      <c r="T1028" s="11" t="s">
        <v>46</v>
      </c>
      <c r="U1028" s="78" t="s">
        <v>46</v>
      </c>
      <c r="V1028" s="7" t="s">
        <v>46</v>
      </c>
      <c r="W1028" s="33"/>
      <c r="X1028" s="7" t="s">
        <v>46</v>
      </c>
      <c r="Y1028" s="7" t="s">
        <v>46</v>
      </c>
      <c r="Z1028" s="11" t="s">
        <v>4213</v>
      </c>
      <c r="AA1028" s="16">
        <v>0</v>
      </c>
      <c r="AB1028" s="17">
        <v>0</v>
      </c>
      <c r="AC1028" s="18">
        <f t="shared" si="16"/>
        <v>0</v>
      </c>
      <c r="AD1028" s="31" t="s">
        <v>1396</v>
      </c>
      <c r="AE1028" s="245" t="s">
        <v>4279</v>
      </c>
      <c r="AF1028" s="8" t="s">
        <v>4358</v>
      </c>
      <c r="AG1028" s="12" t="s">
        <v>906</v>
      </c>
      <c r="AH1028" s="12"/>
      <c r="AI1028" s="30"/>
    </row>
    <row r="1029" spans="1:35" ht="15.75" x14ac:dyDescent="0.3">
      <c r="A1029" s="7">
        <v>2022</v>
      </c>
      <c r="B1029" s="7">
        <v>514</v>
      </c>
      <c r="C1029" s="101" t="s">
        <v>35</v>
      </c>
      <c r="D1029" s="15" t="s">
        <v>91</v>
      </c>
      <c r="E1029" s="9" t="s">
        <v>66</v>
      </c>
      <c r="F1029" s="8" t="s">
        <v>38</v>
      </c>
      <c r="G1029" s="7" t="s">
        <v>39</v>
      </c>
      <c r="H1029" s="8" t="s">
        <v>54</v>
      </c>
      <c r="I1029" s="9" t="s">
        <v>4359</v>
      </c>
      <c r="J1029" s="9" t="s">
        <v>4360</v>
      </c>
      <c r="K1029" s="9" t="s">
        <v>4361</v>
      </c>
      <c r="L1029" s="9" t="s">
        <v>2246</v>
      </c>
      <c r="M1029" s="7">
        <v>1233890200</v>
      </c>
      <c r="N1029" s="8" t="s">
        <v>339</v>
      </c>
      <c r="O1029" s="10">
        <v>44832</v>
      </c>
      <c r="P1029" s="101" t="s">
        <v>4258</v>
      </c>
      <c r="Q1029" s="10">
        <v>44837</v>
      </c>
      <c r="R1029" s="10">
        <v>44926</v>
      </c>
      <c r="S1029" s="11" t="s">
        <v>46</v>
      </c>
      <c r="T1029" s="11"/>
      <c r="U1029" s="78"/>
      <c r="V1029" s="7" t="s">
        <v>3344</v>
      </c>
      <c r="W1029" s="101" t="s">
        <v>4258</v>
      </c>
      <c r="X1029" s="7"/>
      <c r="Y1029" s="7"/>
      <c r="Z1029" s="11">
        <v>44943</v>
      </c>
      <c r="AA1029" s="16">
        <v>11235000</v>
      </c>
      <c r="AB1029" s="17"/>
      <c r="AC1029" s="18">
        <f t="shared" si="16"/>
        <v>11235000</v>
      </c>
      <c r="AD1029" s="31" t="s">
        <v>48</v>
      </c>
      <c r="AE1029" s="168" t="s">
        <v>98</v>
      </c>
      <c r="AF1029" s="8" t="s">
        <v>4362</v>
      </c>
      <c r="AG1029" s="12" t="s">
        <v>277</v>
      </c>
      <c r="AH1029" s="12" t="s">
        <v>483</v>
      </c>
      <c r="AI1029" s="30" t="s">
        <v>4363</v>
      </c>
    </row>
    <row r="1030" spans="1:35" ht="15.75" x14ac:dyDescent="0.3">
      <c r="A1030" s="7">
        <v>2021</v>
      </c>
      <c r="B1030" s="7">
        <v>515</v>
      </c>
      <c r="C1030" s="101" t="s">
        <v>1134</v>
      </c>
      <c r="D1030" s="15" t="s">
        <v>4364</v>
      </c>
      <c r="E1030" s="9" t="s">
        <v>4365</v>
      </c>
      <c r="F1030" s="8" t="s">
        <v>3939</v>
      </c>
      <c r="G1030" s="7" t="s">
        <v>39</v>
      </c>
      <c r="H1030" s="8" t="s">
        <v>2538</v>
      </c>
      <c r="I1030" s="9" t="s">
        <v>4366</v>
      </c>
      <c r="J1030" s="9" t="s">
        <v>4367</v>
      </c>
      <c r="K1030" s="9" t="s">
        <v>4368</v>
      </c>
      <c r="L1030" s="9" t="s">
        <v>4369</v>
      </c>
      <c r="M1030" s="160">
        <v>900521780</v>
      </c>
      <c r="N1030" s="8" t="s">
        <v>138</v>
      </c>
      <c r="O1030" s="10">
        <v>44553</v>
      </c>
      <c r="P1030" s="33" t="s">
        <v>1946</v>
      </c>
      <c r="Q1030" s="10">
        <v>44615</v>
      </c>
      <c r="R1030" s="10">
        <v>44795</v>
      </c>
      <c r="S1030" s="11" t="s">
        <v>46</v>
      </c>
      <c r="T1030" s="11" t="s">
        <v>46</v>
      </c>
      <c r="U1030" s="78" t="s">
        <v>46</v>
      </c>
      <c r="V1030" s="7" t="s">
        <v>3224</v>
      </c>
      <c r="W1030" s="33"/>
      <c r="X1030" s="7" t="s">
        <v>46</v>
      </c>
      <c r="Y1030" s="7" t="s">
        <v>46</v>
      </c>
      <c r="Z1030" s="11">
        <v>44795</v>
      </c>
      <c r="AA1030" s="16">
        <v>372465000</v>
      </c>
      <c r="AB1030" s="17">
        <v>185692500</v>
      </c>
      <c r="AC1030" s="18">
        <f t="shared" si="16"/>
        <v>558157500</v>
      </c>
      <c r="AD1030" s="31" t="s">
        <v>48</v>
      </c>
      <c r="AE1030" s="245" t="s">
        <v>98</v>
      </c>
      <c r="AF1030" s="8" t="s">
        <v>4370</v>
      </c>
      <c r="AG1030" s="12" t="s">
        <v>258</v>
      </c>
      <c r="AH1030" s="12" t="s">
        <v>4371</v>
      </c>
      <c r="AI1030" s="30" t="s">
        <v>4372</v>
      </c>
    </row>
    <row r="1031" spans="1:35" ht="15.75" x14ac:dyDescent="0.3">
      <c r="A1031" s="7">
        <v>2022</v>
      </c>
      <c r="B1031" s="7">
        <v>515</v>
      </c>
      <c r="C1031" s="101" t="s">
        <v>35</v>
      </c>
      <c r="D1031" s="15" t="s">
        <v>1266</v>
      </c>
      <c r="E1031" s="9" t="s">
        <v>1267</v>
      </c>
      <c r="F1031" s="8" t="s">
        <v>38</v>
      </c>
      <c r="G1031" s="7" t="s">
        <v>39</v>
      </c>
      <c r="H1031" s="8" t="s">
        <v>54</v>
      </c>
      <c r="I1031" s="9" t="s">
        <v>1523</v>
      </c>
      <c r="J1031" s="9" t="s">
        <v>4373</v>
      </c>
      <c r="K1031" s="9" t="s">
        <v>4374</v>
      </c>
      <c r="L1031" s="9" t="s">
        <v>4375</v>
      </c>
      <c r="M1031" s="7">
        <v>1012378140</v>
      </c>
      <c r="N1031" s="8" t="s">
        <v>171</v>
      </c>
      <c r="O1031" s="10">
        <v>44830</v>
      </c>
      <c r="P1031" s="101">
        <v>4</v>
      </c>
      <c r="Q1031" s="10">
        <v>44832</v>
      </c>
      <c r="R1031" s="10">
        <v>44573</v>
      </c>
      <c r="S1031" s="11" t="s">
        <v>46</v>
      </c>
      <c r="T1031" s="11"/>
      <c r="U1031" s="78"/>
      <c r="V1031" s="7" t="s">
        <v>3344</v>
      </c>
      <c r="W1031" s="101">
        <v>4</v>
      </c>
      <c r="X1031" s="7"/>
      <c r="Y1031" s="7"/>
      <c r="Z1031" s="11">
        <v>44938</v>
      </c>
      <c r="AA1031" s="16">
        <v>11550000</v>
      </c>
      <c r="AB1031" s="17"/>
      <c r="AC1031" s="18">
        <f t="shared" si="16"/>
        <v>11550000</v>
      </c>
      <c r="AD1031" s="31" t="s">
        <v>48</v>
      </c>
      <c r="AE1031" s="168" t="s">
        <v>98</v>
      </c>
      <c r="AF1031" s="8" t="s">
        <v>4376</v>
      </c>
      <c r="AG1031" s="12" t="s">
        <v>811</v>
      </c>
      <c r="AH1031" s="12" t="s">
        <v>808</v>
      </c>
      <c r="AI1031" s="30" t="s">
        <v>4377</v>
      </c>
    </row>
    <row r="1032" spans="1:35" ht="15.75" x14ac:dyDescent="0.3">
      <c r="A1032" s="7">
        <v>2021</v>
      </c>
      <c r="B1032" s="7">
        <v>516</v>
      </c>
      <c r="C1032" s="101" t="s">
        <v>1134</v>
      </c>
      <c r="D1032" s="15" t="s">
        <v>4378</v>
      </c>
      <c r="E1032" s="9" t="s">
        <v>3763</v>
      </c>
      <c r="F1032" s="8" t="s">
        <v>3939</v>
      </c>
      <c r="G1032" s="7" t="s">
        <v>39</v>
      </c>
      <c r="H1032" s="8" t="s">
        <v>2538</v>
      </c>
      <c r="I1032" s="9" t="s">
        <v>4379</v>
      </c>
      <c r="J1032" s="9" t="s">
        <v>4380</v>
      </c>
      <c r="K1032" s="9" t="s">
        <v>4381</v>
      </c>
      <c r="L1032" s="9" t="s">
        <v>4382</v>
      </c>
      <c r="M1032" s="160">
        <v>900110604</v>
      </c>
      <c r="N1032" s="8" t="s">
        <v>138</v>
      </c>
      <c r="O1032" s="10">
        <v>44553</v>
      </c>
      <c r="P1032" s="33" t="s">
        <v>321</v>
      </c>
      <c r="Q1032" s="10">
        <v>44610</v>
      </c>
      <c r="R1032" s="10">
        <v>44759</v>
      </c>
      <c r="S1032" s="11" t="s">
        <v>46</v>
      </c>
      <c r="T1032" s="11" t="s">
        <v>46</v>
      </c>
      <c r="U1032" s="78" t="s">
        <v>46</v>
      </c>
      <c r="V1032" s="7" t="s">
        <v>46</v>
      </c>
      <c r="W1032" s="33"/>
      <c r="X1032" s="7" t="s">
        <v>46</v>
      </c>
      <c r="Y1032" s="7" t="s">
        <v>46</v>
      </c>
      <c r="Z1032" s="11">
        <v>44759</v>
      </c>
      <c r="AA1032" s="16">
        <v>320139190</v>
      </c>
      <c r="AB1032" s="17">
        <v>0</v>
      </c>
      <c r="AC1032" s="18">
        <f t="shared" si="16"/>
        <v>320139190</v>
      </c>
      <c r="AD1032" s="31" t="s">
        <v>48</v>
      </c>
      <c r="AE1032" s="245" t="s">
        <v>98</v>
      </c>
      <c r="AF1032" s="8" t="s">
        <v>4383</v>
      </c>
      <c r="AG1032" s="12" t="s">
        <v>258</v>
      </c>
      <c r="AH1032" s="12" t="s">
        <v>4371</v>
      </c>
      <c r="AI1032" s="30">
        <v>20235420003143</v>
      </c>
    </row>
    <row r="1033" spans="1:35" ht="15.75" x14ac:dyDescent="0.3">
      <c r="A1033" s="7">
        <v>2022</v>
      </c>
      <c r="B1033" s="7">
        <v>516</v>
      </c>
      <c r="C1033" s="101" t="s">
        <v>35</v>
      </c>
      <c r="D1033" s="15" t="s">
        <v>1266</v>
      </c>
      <c r="E1033" s="9" t="s">
        <v>1267</v>
      </c>
      <c r="F1033" s="8" t="s">
        <v>38</v>
      </c>
      <c r="G1033" s="7" t="s">
        <v>39</v>
      </c>
      <c r="H1033" s="8" t="s">
        <v>54</v>
      </c>
      <c r="I1033" s="9" t="s">
        <v>1523</v>
      </c>
      <c r="J1033" s="9" t="s">
        <v>4384</v>
      </c>
      <c r="K1033" s="9" t="s">
        <v>4374</v>
      </c>
      <c r="L1033" s="9" t="s">
        <v>2852</v>
      </c>
      <c r="M1033" s="7">
        <v>52750520</v>
      </c>
      <c r="N1033" s="8" t="s">
        <v>170</v>
      </c>
      <c r="O1033" s="10">
        <v>44827</v>
      </c>
      <c r="P1033" s="101" t="s">
        <v>4258</v>
      </c>
      <c r="Q1033" s="10">
        <v>44838</v>
      </c>
      <c r="R1033" s="10">
        <v>44926</v>
      </c>
      <c r="S1033" s="11">
        <v>44904</v>
      </c>
      <c r="T1033" s="11" t="s">
        <v>2534</v>
      </c>
      <c r="U1033" s="78">
        <v>80114740</v>
      </c>
      <c r="V1033" s="7" t="s">
        <v>3344</v>
      </c>
      <c r="W1033" s="101" t="s">
        <v>4258</v>
      </c>
      <c r="X1033" s="7"/>
      <c r="Y1033" s="7"/>
      <c r="Z1033" s="11">
        <v>44944</v>
      </c>
      <c r="AA1033" s="16">
        <v>11550000</v>
      </c>
      <c r="AB1033" s="17"/>
      <c r="AC1033" s="18">
        <f t="shared" si="16"/>
        <v>11550000</v>
      </c>
      <c r="AD1033" s="31" t="s">
        <v>48</v>
      </c>
      <c r="AE1033" s="168" t="s">
        <v>98</v>
      </c>
      <c r="AF1033" s="8" t="s">
        <v>4376</v>
      </c>
      <c r="AG1033" s="12" t="s">
        <v>811</v>
      </c>
      <c r="AH1033" s="12" t="s">
        <v>808</v>
      </c>
      <c r="AI1033" s="30" t="s">
        <v>4385</v>
      </c>
    </row>
    <row r="1034" spans="1:35" ht="15.75" x14ac:dyDescent="0.3">
      <c r="A1034" s="7">
        <v>2021</v>
      </c>
      <c r="B1034" s="7">
        <v>517</v>
      </c>
      <c r="C1034" s="101" t="s">
        <v>1134</v>
      </c>
      <c r="D1034" s="15" t="s">
        <v>1164</v>
      </c>
      <c r="E1034" s="9" t="s">
        <v>1165</v>
      </c>
      <c r="F1034" s="8" t="s">
        <v>3939</v>
      </c>
      <c r="G1034" s="7" t="s">
        <v>39</v>
      </c>
      <c r="H1034" s="8" t="s">
        <v>2538</v>
      </c>
      <c r="I1034" s="9" t="s">
        <v>4386</v>
      </c>
      <c r="J1034" s="9" t="s">
        <v>4387</v>
      </c>
      <c r="K1034" s="9" t="s">
        <v>4388</v>
      </c>
      <c r="L1034" s="9" t="s">
        <v>3943</v>
      </c>
      <c r="M1034" s="160" t="s">
        <v>4389</v>
      </c>
      <c r="N1034" s="8" t="s">
        <v>165</v>
      </c>
      <c r="O1034" s="10">
        <v>44558</v>
      </c>
      <c r="P1034" s="33" t="s">
        <v>4390</v>
      </c>
      <c r="Q1034" s="10">
        <v>44617</v>
      </c>
      <c r="R1034" s="10">
        <v>44828</v>
      </c>
      <c r="S1034" s="11" t="s">
        <v>46</v>
      </c>
      <c r="T1034" s="11" t="s">
        <v>46</v>
      </c>
      <c r="U1034" s="78" t="s">
        <v>46</v>
      </c>
      <c r="V1034" s="7" t="s">
        <v>46</v>
      </c>
      <c r="W1034" s="33"/>
      <c r="X1034" s="7" t="s">
        <v>46</v>
      </c>
      <c r="Y1034" s="7" t="s">
        <v>46</v>
      </c>
      <c r="Z1034" s="11">
        <v>44828</v>
      </c>
      <c r="AA1034" s="16">
        <v>612508232</v>
      </c>
      <c r="AB1034" s="17">
        <v>0</v>
      </c>
      <c r="AC1034" s="18">
        <f t="shared" si="16"/>
        <v>612508232</v>
      </c>
      <c r="AD1034" s="31" t="s">
        <v>48</v>
      </c>
      <c r="AE1034" s="245" t="s">
        <v>98</v>
      </c>
      <c r="AF1034" s="8" t="s">
        <v>4391</v>
      </c>
      <c r="AG1034" s="12" t="s">
        <v>4392</v>
      </c>
      <c r="AH1034" s="12" t="s">
        <v>894</v>
      </c>
      <c r="AI1034" s="30" t="s">
        <v>4393</v>
      </c>
    </row>
    <row r="1035" spans="1:35" ht="15.75" x14ac:dyDescent="0.3">
      <c r="A1035" s="7">
        <v>2022</v>
      </c>
      <c r="B1035" s="7">
        <v>517</v>
      </c>
      <c r="C1035" s="101" t="s">
        <v>35</v>
      </c>
      <c r="D1035" s="15" t="s">
        <v>91</v>
      </c>
      <c r="E1035" s="9" t="s">
        <v>66</v>
      </c>
      <c r="F1035" s="8" t="s">
        <v>38</v>
      </c>
      <c r="G1035" s="7" t="s">
        <v>39</v>
      </c>
      <c r="H1035" s="8" t="s">
        <v>54</v>
      </c>
      <c r="I1035" s="9" t="s">
        <v>4394</v>
      </c>
      <c r="J1035" s="9" t="s">
        <v>4395</v>
      </c>
      <c r="K1035" s="9" t="s">
        <v>4396</v>
      </c>
      <c r="L1035" s="9" t="s">
        <v>4397</v>
      </c>
      <c r="M1035" s="7">
        <v>52330045</v>
      </c>
      <c r="N1035" s="8" t="s">
        <v>170</v>
      </c>
      <c r="O1035" s="10">
        <v>44832</v>
      </c>
      <c r="P1035" s="101" t="s">
        <v>4258</v>
      </c>
      <c r="Q1035" s="10">
        <v>44837</v>
      </c>
      <c r="R1035" s="10">
        <v>44926</v>
      </c>
      <c r="S1035" s="11" t="s">
        <v>46</v>
      </c>
      <c r="T1035" s="11"/>
      <c r="U1035" s="78"/>
      <c r="V1035" s="7" t="s">
        <v>3344</v>
      </c>
      <c r="W1035" s="101" t="s">
        <v>4258</v>
      </c>
      <c r="X1035" s="7"/>
      <c r="Y1035" s="7"/>
      <c r="Z1035" s="11">
        <v>44943</v>
      </c>
      <c r="AA1035" s="16">
        <v>16222500</v>
      </c>
      <c r="AB1035" s="17"/>
      <c r="AC1035" s="18">
        <f t="shared" si="16"/>
        <v>16222500</v>
      </c>
      <c r="AD1035" s="31" t="s">
        <v>48</v>
      </c>
      <c r="AE1035" s="168" t="s">
        <v>98</v>
      </c>
      <c r="AF1035" s="8" t="s">
        <v>4398</v>
      </c>
      <c r="AG1035" s="12" t="s">
        <v>893</v>
      </c>
      <c r="AH1035" s="12" t="s">
        <v>894</v>
      </c>
      <c r="AI1035" s="30" t="s">
        <v>4399</v>
      </c>
    </row>
    <row r="1036" spans="1:35" ht="15.75" x14ac:dyDescent="0.3">
      <c r="A1036" s="7">
        <v>2021</v>
      </c>
      <c r="B1036" s="7">
        <v>518</v>
      </c>
      <c r="C1036" s="101" t="s">
        <v>1134</v>
      </c>
      <c r="D1036" s="15" t="s">
        <v>3642</v>
      </c>
      <c r="E1036" s="9" t="s">
        <v>4400</v>
      </c>
      <c r="F1036" s="8" t="s">
        <v>3939</v>
      </c>
      <c r="G1036" s="7" t="s">
        <v>39</v>
      </c>
      <c r="H1036" s="8" t="s">
        <v>3412</v>
      </c>
      <c r="I1036" s="9" t="s">
        <v>4401</v>
      </c>
      <c r="J1036" s="9" t="s">
        <v>4402</v>
      </c>
      <c r="K1036" s="9" t="s">
        <v>4403</v>
      </c>
      <c r="L1036" s="9" t="s">
        <v>4404</v>
      </c>
      <c r="M1036" s="160">
        <v>900354279</v>
      </c>
      <c r="N1036" s="8" t="s">
        <v>138</v>
      </c>
      <c r="O1036" s="10">
        <v>44558</v>
      </c>
      <c r="P1036" s="33" t="s">
        <v>3143</v>
      </c>
      <c r="Q1036" s="10">
        <v>44559</v>
      </c>
      <c r="R1036" s="10">
        <v>44658</v>
      </c>
      <c r="S1036" s="11" t="s">
        <v>46</v>
      </c>
      <c r="T1036" s="11" t="s">
        <v>46</v>
      </c>
      <c r="U1036" s="78" t="s">
        <v>46</v>
      </c>
      <c r="V1036" s="7" t="s">
        <v>46</v>
      </c>
      <c r="W1036" s="33"/>
      <c r="X1036" s="7" t="s">
        <v>46</v>
      </c>
      <c r="Y1036" s="7" t="s">
        <v>46</v>
      </c>
      <c r="Z1036" s="11">
        <v>44658</v>
      </c>
      <c r="AA1036" s="16">
        <v>90372696</v>
      </c>
      <c r="AB1036" s="17">
        <v>0</v>
      </c>
      <c r="AC1036" s="18">
        <f t="shared" si="16"/>
        <v>90372696</v>
      </c>
      <c r="AD1036" s="31" t="s">
        <v>48</v>
      </c>
      <c r="AE1036" s="245" t="s">
        <v>98</v>
      </c>
      <c r="AF1036" s="8" t="s">
        <v>4405</v>
      </c>
      <c r="AG1036" s="12" t="s">
        <v>277</v>
      </c>
      <c r="AH1036" s="12" t="s">
        <v>4406</v>
      </c>
      <c r="AI1036" s="30">
        <v>20235400001633</v>
      </c>
    </row>
    <row r="1037" spans="1:35" ht="15.75" x14ac:dyDescent="0.3">
      <c r="A1037" s="7">
        <v>2022</v>
      </c>
      <c r="B1037" s="7">
        <v>518</v>
      </c>
      <c r="C1037" s="101" t="s">
        <v>35</v>
      </c>
      <c r="D1037" s="15" t="s">
        <v>358</v>
      </c>
      <c r="E1037" s="9" t="s">
        <v>4407</v>
      </c>
      <c r="F1037" s="8" t="s">
        <v>38</v>
      </c>
      <c r="G1037" s="7" t="s">
        <v>39</v>
      </c>
      <c r="H1037" s="8" t="s">
        <v>54</v>
      </c>
      <c r="I1037" s="9" t="s">
        <v>900</v>
      </c>
      <c r="J1037" s="9" t="s">
        <v>4408</v>
      </c>
      <c r="K1037" s="9" t="s">
        <v>4409</v>
      </c>
      <c r="L1037" s="9" t="s">
        <v>4410</v>
      </c>
      <c r="M1037" s="7">
        <v>79715430</v>
      </c>
      <c r="N1037" s="8" t="s">
        <v>170</v>
      </c>
      <c r="O1037" s="10">
        <v>44833</v>
      </c>
      <c r="P1037" s="101">
        <v>3</v>
      </c>
      <c r="Q1037" s="10">
        <v>44838</v>
      </c>
      <c r="R1037" s="10">
        <v>44926</v>
      </c>
      <c r="S1037" s="11" t="s">
        <v>46</v>
      </c>
      <c r="T1037" s="11"/>
      <c r="U1037" s="78"/>
      <c r="V1037" s="7" t="s">
        <v>3344</v>
      </c>
      <c r="W1037" s="101">
        <v>3</v>
      </c>
      <c r="X1037" s="7"/>
      <c r="Y1037" s="7"/>
      <c r="Z1037" s="11">
        <v>44944</v>
      </c>
      <c r="AA1037" s="16">
        <v>8400000</v>
      </c>
      <c r="AB1037" s="17"/>
      <c r="AC1037" s="18">
        <f t="shared" si="16"/>
        <v>8400000</v>
      </c>
      <c r="AD1037" s="31" t="s">
        <v>48</v>
      </c>
      <c r="AE1037" s="168" t="s">
        <v>98</v>
      </c>
      <c r="AF1037" s="8" t="s">
        <v>4411</v>
      </c>
      <c r="AG1037" s="12" t="s">
        <v>365</v>
      </c>
      <c r="AH1037" s="12" t="s">
        <v>366</v>
      </c>
      <c r="AI1037" s="30" t="s">
        <v>4412</v>
      </c>
    </row>
    <row r="1038" spans="1:35" ht="15.75" x14ac:dyDescent="0.3">
      <c r="A1038" s="7">
        <v>2021</v>
      </c>
      <c r="B1038" s="7">
        <v>519</v>
      </c>
      <c r="C1038" s="101" t="s">
        <v>795</v>
      </c>
      <c r="D1038" s="15" t="s">
        <v>795</v>
      </c>
      <c r="E1038" s="9" t="s">
        <v>795</v>
      </c>
      <c r="F1038" s="8" t="s">
        <v>795</v>
      </c>
      <c r="G1038" s="7" t="s">
        <v>39</v>
      </c>
      <c r="H1038" s="8" t="s">
        <v>40</v>
      </c>
      <c r="I1038" s="9" t="s">
        <v>795</v>
      </c>
      <c r="J1038" s="9" t="s">
        <v>4413</v>
      </c>
      <c r="K1038" s="9" t="s">
        <v>4413</v>
      </c>
      <c r="L1038" s="9" t="s">
        <v>795</v>
      </c>
      <c r="M1038" s="239">
        <v>1023867435</v>
      </c>
      <c r="N1038" s="8" t="s">
        <v>795</v>
      </c>
      <c r="O1038" s="10" t="s">
        <v>795</v>
      </c>
      <c r="P1038" s="33" t="s">
        <v>795</v>
      </c>
      <c r="Q1038" s="10" t="s">
        <v>795</v>
      </c>
      <c r="R1038" s="10" t="s">
        <v>795</v>
      </c>
      <c r="S1038" s="11" t="s">
        <v>46</v>
      </c>
      <c r="T1038" s="11" t="s">
        <v>46</v>
      </c>
      <c r="U1038" s="78" t="s">
        <v>46</v>
      </c>
      <c r="V1038" s="7" t="s">
        <v>46</v>
      </c>
      <c r="W1038" s="33"/>
      <c r="X1038" s="7" t="s">
        <v>46</v>
      </c>
      <c r="Y1038" s="7" t="s">
        <v>46</v>
      </c>
      <c r="Z1038" s="11" t="s">
        <v>795</v>
      </c>
      <c r="AA1038" s="16">
        <v>0</v>
      </c>
      <c r="AB1038" s="17">
        <v>0</v>
      </c>
      <c r="AC1038" s="18">
        <f t="shared" si="16"/>
        <v>0</v>
      </c>
      <c r="AD1038" s="31" t="s">
        <v>4414</v>
      </c>
      <c r="AE1038" s="245" t="s">
        <v>72</v>
      </c>
      <c r="AF1038" s="8" t="s">
        <v>795</v>
      </c>
      <c r="AG1038" s="12" t="s">
        <v>1920</v>
      </c>
      <c r="AH1038" s="12" t="s">
        <v>795</v>
      </c>
      <c r="AI1038" s="30" t="s">
        <v>795</v>
      </c>
    </row>
    <row r="1039" spans="1:35" ht="15.75" x14ac:dyDescent="0.3">
      <c r="A1039" s="7">
        <v>2022</v>
      </c>
      <c r="B1039" s="7">
        <v>519</v>
      </c>
      <c r="C1039" s="101" t="s">
        <v>35</v>
      </c>
      <c r="D1039" s="15" t="s">
        <v>358</v>
      </c>
      <c r="E1039" s="9" t="s">
        <v>4407</v>
      </c>
      <c r="F1039" s="8" t="s">
        <v>38</v>
      </c>
      <c r="G1039" s="7" t="s">
        <v>39</v>
      </c>
      <c r="H1039" s="8" t="s">
        <v>54</v>
      </c>
      <c r="I1039" s="9" t="s">
        <v>900</v>
      </c>
      <c r="J1039" s="9" t="s">
        <v>4415</v>
      </c>
      <c r="K1039" s="9" t="s">
        <v>4409</v>
      </c>
      <c r="L1039" s="9" t="s">
        <v>4416</v>
      </c>
      <c r="M1039" s="7">
        <v>1023891897</v>
      </c>
      <c r="N1039" s="8" t="s">
        <v>170</v>
      </c>
      <c r="O1039" s="10">
        <v>44833</v>
      </c>
      <c r="P1039" s="101">
        <v>3</v>
      </c>
      <c r="Q1039" s="10">
        <v>44838</v>
      </c>
      <c r="R1039" s="10">
        <v>44926</v>
      </c>
      <c r="S1039" s="11" t="s">
        <v>46</v>
      </c>
      <c r="T1039" s="11"/>
      <c r="U1039" s="78"/>
      <c r="V1039" s="7" t="s">
        <v>3344</v>
      </c>
      <c r="W1039" s="101">
        <v>3</v>
      </c>
      <c r="X1039" s="7"/>
      <c r="Y1039" s="7"/>
      <c r="Z1039" s="11">
        <v>44944</v>
      </c>
      <c r="AA1039" s="16">
        <v>8400000</v>
      </c>
      <c r="AB1039" s="17"/>
      <c r="AC1039" s="18">
        <f t="shared" si="16"/>
        <v>8400000</v>
      </c>
      <c r="AD1039" s="31" t="s">
        <v>48</v>
      </c>
      <c r="AE1039" s="168" t="s">
        <v>98</v>
      </c>
      <c r="AF1039" s="8" t="s">
        <v>4411</v>
      </c>
      <c r="AG1039" s="12" t="s">
        <v>365</v>
      </c>
      <c r="AH1039" s="12" t="s">
        <v>366</v>
      </c>
      <c r="AI1039" s="30" t="s">
        <v>4417</v>
      </c>
    </row>
    <row r="1040" spans="1:35" ht="15.75" x14ac:dyDescent="0.3">
      <c r="A1040" s="7">
        <v>2021</v>
      </c>
      <c r="B1040" s="7">
        <v>520</v>
      </c>
      <c r="C1040" s="101" t="s">
        <v>1134</v>
      </c>
      <c r="D1040" s="15" t="s">
        <v>4418</v>
      </c>
      <c r="E1040" s="9" t="s">
        <v>4419</v>
      </c>
      <c r="F1040" s="8" t="s">
        <v>3939</v>
      </c>
      <c r="G1040" s="7" t="s">
        <v>39</v>
      </c>
      <c r="H1040" s="8" t="s">
        <v>2765</v>
      </c>
      <c r="I1040" s="9" t="s">
        <v>4420</v>
      </c>
      <c r="J1040" s="9" t="s">
        <v>4421</v>
      </c>
      <c r="K1040" s="9" t="s">
        <v>4422</v>
      </c>
      <c r="L1040" s="9" t="s">
        <v>4423</v>
      </c>
      <c r="M1040" s="160">
        <v>800039398</v>
      </c>
      <c r="N1040" s="8" t="s">
        <v>191</v>
      </c>
      <c r="O1040" s="10">
        <v>44558</v>
      </c>
      <c r="P1040" s="33" t="s">
        <v>322</v>
      </c>
      <c r="Q1040" s="10">
        <v>44567</v>
      </c>
      <c r="R1040" s="10">
        <v>44625</v>
      </c>
      <c r="S1040" s="11" t="s">
        <v>46</v>
      </c>
      <c r="T1040" s="11" t="s">
        <v>46</v>
      </c>
      <c r="U1040" s="78" t="s">
        <v>46</v>
      </c>
      <c r="V1040" s="7" t="s">
        <v>46</v>
      </c>
      <c r="W1040" s="33"/>
      <c r="X1040" s="7" t="s">
        <v>46</v>
      </c>
      <c r="Y1040" s="7" t="s">
        <v>46</v>
      </c>
      <c r="Z1040" s="11">
        <v>44625</v>
      </c>
      <c r="AA1040" s="16">
        <v>10048655</v>
      </c>
      <c r="AB1040" s="17">
        <v>0</v>
      </c>
      <c r="AC1040" s="18">
        <f t="shared" si="16"/>
        <v>10048655</v>
      </c>
      <c r="AD1040" s="31" t="s">
        <v>48</v>
      </c>
      <c r="AE1040" s="245" t="s">
        <v>98</v>
      </c>
      <c r="AF1040" s="8" t="s">
        <v>4424</v>
      </c>
      <c r="AG1040" s="12" t="s">
        <v>160</v>
      </c>
      <c r="AH1040" s="12" t="s">
        <v>156</v>
      </c>
      <c r="AI1040" s="30" t="s">
        <v>4425</v>
      </c>
    </row>
    <row r="1041" spans="1:35" ht="15.75" x14ac:dyDescent="0.3">
      <c r="A1041" s="7">
        <v>2022</v>
      </c>
      <c r="B1041" s="7">
        <v>520</v>
      </c>
      <c r="C1041" s="101" t="s">
        <v>35</v>
      </c>
      <c r="D1041" s="15" t="s">
        <v>358</v>
      </c>
      <c r="E1041" s="9" t="s">
        <v>4407</v>
      </c>
      <c r="F1041" s="8" t="s">
        <v>38</v>
      </c>
      <c r="G1041" s="7" t="s">
        <v>39</v>
      </c>
      <c r="H1041" s="8" t="s">
        <v>54</v>
      </c>
      <c r="I1041" s="9" t="s">
        <v>900</v>
      </c>
      <c r="J1041" s="9" t="s">
        <v>4426</v>
      </c>
      <c r="K1041" s="9" t="s">
        <v>4409</v>
      </c>
      <c r="L1041" s="9" t="s">
        <v>4427</v>
      </c>
      <c r="M1041" s="7">
        <v>1000372330</v>
      </c>
      <c r="N1041" s="8" t="s">
        <v>170</v>
      </c>
      <c r="O1041" s="10">
        <v>44833</v>
      </c>
      <c r="P1041" s="101">
        <v>3</v>
      </c>
      <c r="Q1041" s="10">
        <v>44838</v>
      </c>
      <c r="R1041" s="10">
        <v>44926</v>
      </c>
      <c r="S1041" s="11" t="s">
        <v>46</v>
      </c>
      <c r="T1041" s="11"/>
      <c r="U1041" s="78"/>
      <c r="V1041" s="7" t="s">
        <v>3344</v>
      </c>
      <c r="W1041" s="101">
        <v>3</v>
      </c>
      <c r="X1041" s="7"/>
      <c r="Y1041" s="7"/>
      <c r="Z1041" s="11">
        <v>44944</v>
      </c>
      <c r="AA1041" s="16">
        <v>8400000</v>
      </c>
      <c r="AB1041" s="17"/>
      <c r="AC1041" s="18">
        <f t="shared" si="16"/>
        <v>8400000</v>
      </c>
      <c r="AD1041" s="31" t="s">
        <v>48</v>
      </c>
      <c r="AE1041" s="168" t="s">
        <v>98</v>
      </c>
      <c r="AF1041" s="8" t="s">
        <v>4411</v>
      </c>
      <c r="AG1041" s="12" t="s">
        <v>365</v>
      </c>
      <c r="AH1041" s="12" t="s">
        <v>366</v>
      </c>
      <c r="AI1041" s="30" t="s">
        <v>4417</v>
      </c>
    </row>
    <row r="1042" spans="1:35" ht="15.75" x14ac:dyDescent="0.3">
      <c r="A1042" s="7">
        <v>2021</v>
      </c>
      <c r="B1042" s="7">
        <v>521</v>
      </c>
      <c r="C1042" s="101" t="s">
        <v>1134</v>
      </c>
      <c r="D1042" s="15" t="s">
        <v>2193</v>
      </c>
      <c r="E1042" s="9" t="s">
        <v>279</v>
      </c>
      <c r="F1042" s="8" t="s">
        <v>4428</v>
      </c>
      <c r="G1042" s="7" t="s">
        <v>3174</v>
      </c>
      <c r="H1042" s="8" t="s">
        <v>4429</v>
      </c>
      <c r="I1042" s="9" t="s">
        <v>4430</v>
      </c>
      <c r="J1042" s="9" t="s">
        <v>4431</v>
      </c>
      <c r="K1042" s="9" t="s">
        <v>4432</v>
      </c>
      <c r="L1042" s="9" t="s">
        <v>4433</v>
      </c>
      <c r="M1042" s="160">
        <v>900916608</v>
      </c>
      <c r="N1042" s="8" t="s">
        <v>463</v>
      </c>
      <c r="O1042" s="10">
        <v>44558</v>
      </c>
      <c r="P1042" s="33" t="s">
        <v>4434</v>
      </c>
      <c r="Q1042" s="10">
        <v>44596</v>
      </c>
      <c r="R1042" s="10">
        <v>44731</v>
      </c>
      <c r="S1042" s="11" t="s">
        <v>46</v>
      </c>
      <c r="T1042" s="11" t="s">
        <v>46</v>
      </c>
      <c r="U1042" s="78" t="s">
        <v>46</v>
      </c>
      <c r="V1042" s="7" t="s">
        <v>3224</v>
      </c>
      <c r="W1042" s="33"/>
      <c r="X1042" s="7">
        <v>44744</v>
      </c>
      <c r="Y1042" s="7">
        <v>44768</v>
      </c>
      <c r="Z1042" s="11">
        <v>44914</v>
      </c>
      <c r="AA1042" s="16">
        <v>290179466</v>
      </c>
      <c r="AB1042" s="17">
        <v>145089733</v>
      </c>
      <c r="AC1042" s="18">
        <f t="shared" si="16"/>
        <v>435269199</v>
      </c>
      <c r="AD1042" s="31" t="s">
        <v>48</v>
      </c>
      <c r="AE1042" s="245" t="s">
        <v>98</v>
      </c>
      <c r="AF1042" s="8" t="s">
        <v>4435</v>
      </c>
      <c r="AG1042" s="12" t="s">
        <v>286</v>
      </c>
      <c r="AH1042" s="12" t="s">
        <v>4436</v>
      </c>
      <c r="AI1042" s="30" t="s">
        <v>4437</v>
      </c>
    </row>
    <row r="1043" spans="1:35" ht="15.75" x14ac:dyDescent="0.3">
      <c r="A1043" s="7">
        <v>2022</v>
      </c>
      <c r="B1043" s="7">
        <v>521</v>
      </c>
      <c r="C1043" s="101" t="s">
        <v>35</v>
      </c>
      <c r="D1043" s="15" t="s">
        <v>1741</v>
      </c>
      <c r="E1043" s="9" t="s">
        <v>1742</v>
      </c>
      <c r="F1043" s="8" t="s">
        <v>38</v>
      </c>
      <c r="G1043" s="7" t="s">
        <v>39</v>
      </c>
      <c r="H1043" s="8" t="s">
        <v>54</v>
      </c>
      <c r="I1043" s="9" t="s">
        <v>2154</v>
      </c>
      <c r="J1043" s="9" t="s">
        <v>4438</v>
      </c>
      <c r="K1043" s="9" t="s">
        <v>4439</v>
      </c>
      <c r="L1043" s="9" t="s">
        <v>4440</v>
      </c>
      <c r="M1043" s="7">
        <v>1023904236</v>
      </c>
      <c r="N1043" s="8" t="s">
        <v>269</v>
      </c>
      <c r="O1043" s="10">
        <v>44831</v>
      </c>
      <c r="P1043" s="101" t="s">
        <v>4258</v>
      </c>
      <c r="Q1043" s="10">
        <v>44833</v>
      </c>
      <c r="R1043" s="10">
        <v>44926</v>
      </c>
      <c r="S1043" s="11" t="s">
        <v>46</v>
      </c>
      <c r="T1043" s="11"/>
      <c r="U1043" s="78"/>
      <c r="V1043" s="7" t="s">
        <v>3344</v>
      </c>
      <c r="W1043" s="101" t="s">
        <v>4258</v>
      </c>
      <c r="X1043" s="7"/>
      <c r="Y1043" s="7"/>
      <c r="Z1043" s="11">
        <v>44940</v>
      </c>
      <c r="AA1043" s="16">
        <v>15799000</v>
      </c>
      <c r="AB1043" s="17"/>
      <c r="AC1043" s="18">
        <f t="shared" si="16"/>
        <v>15799000</v>
      </c>
      <c r="AD1043" s="31" t="s">
        <v>48</v>
      </c>
      <c r="AE1043" s="168" t="s">
        <v>98</v>
      </c>
      <c r="AF1043" s="8" t="s">
        <v>4441</v>
      </c>
      <c r="AG1043" s="12" t="s">
        <v>2161</v>
      </c>
      <c r="AH1043" s="12" t="s">
        <v>2157</v>
      </c>
      <c r="AI1043" s="30" t="s">
        <v>4442</v>
      </c>
    </row>
    <row r="1044" spans="1:35" ht="15.75" x14ac:dyDescent="0.3">
      <c r="A1044" s="7">
        <v>2021</v>
      </c>
      <c r="B1044" s="7">
        <v>522</v>
      </c>
      <c r="C1044" s="101" t="s">
        <v>1134</v>
      </c>
      <c r="D1044" s="15" t="s">
        <v>4443</v>
      </c>
      <c r="E1044" s="9" t="s">
        <v>4444</v>
      </c>
      <c r="F1044" s="8" t="s">
        <v>4428</v>
      </c>
      <c r="G1044" s="7" t="s">
        <v>3174</v>
      </c>
      <c r="H1044" s="8" t="s">
        <v>4429</v>
      </c>
      <c r="I1044" s="9" t="s">
        <v>4445</v>
      </c>
      <c r="J1044" s="9" t="s">
        <v>4446</v>
      </c>
      <c r="K1044" s="9" t="s">
        <v>4447</v>
      </c>
      <c r="L1044" s="9" t="s">
        <v>4448</v>
      </c>
      <c r="M1044" s="160">
        <v>900768458</v>
      </c>
      <c r="N1044" s="8" t="s">
        <v>463</v>
      </c>
      <c r="O1044" s="10">
        <v>44559</v>
      </c>
      <c r="P1044" s="33" t="s">
        <v>3020</v>
      </c>
      <c r="Q1044" s="10">
        <v>44596</v>
      </c>
      <c r="R1044" s="10">
        <v>44715</v>
      </c>
      <c r="S1044" s="11" t="s">
        <v>46</v>
      </c>
      <c r="T1044" s="11" t="s">
        <v>46</v>
      </c>
      <c r="U1044" s="78" t="s">
        <v>46</v>
      </c>
      <c r="V1044" s="7" t="s">
        <v>46</v>
      </c>
      <c r="W1044" s="33"/>
      <c r="X1044" s="7" t="s">
        <v>46</v>
      </c>
      <c r="Y1044" s="7" t="s">
        <v>46</v>
      </c>
      <c r="Z1044" s="11">
        <v>44715</v>
      </c>
      <c r="AA1044" s="16">
        <v>133474999</v>
      </c>
      <c r="AB1044" s="17">
        <v>0</v>
      </c>
      <c r="AC1044" s="18">
        <f t="shared" si="16"/>
        <v>133474999</v>
      </c>
      <c r="AD1044" s="31" t="s">
        <v>48</v>
      </c>
      <c r="AE1044" s="245" t="s">
        <v>98</v>
      </c>
      <c r="AF1044" s="8" t="s">
        <v>4449</v>
      </c>
      <c r="AG1044" s="12" t="s">
        <v>286</v>
      </c>
      <c r="AH1044" s="12" t="s">
        <v>4450</v>
      </c>
      <c r="AI1044" s="30">
        <v>20235420001683</v>
      </c>
    </row>
    <row r="1045" spans="1:35" ht="15.75" x14ac:dyDescent="0.3">
      <c r="A1045" s="7">
        <v>2022</v>
      </c>
      <c r="B1045" s="7">
        <v>522</v>
      </c>
      <c r="C1045" s="101" t="s">
        <v>35</v>
      </c>
      <c r="D1045" s="15" t="s">
        <v>2145</v>
      </c>
      <c r="E1045" s="9" t="s">
        <v>404</v>
      </c>
      <c r="F1045" s="8" t="s">
        <v>38</v>
      </c>
      <c r="G1045" s="7" t="s">
        <v>39</v>
      </c>
      <c r="H1045" s="8" t="s">
        <v>54</v>
      </c>
      <c r="I1045" s="9" t="s">
        <v>4451</v>
      </c>
      <c r="J1045" s="9" t="s">
        <v>4452</v>
      </c>
      <c r="K1045" s="9" t="s">
        <v>4453</v>
      </c>
      <c r="L1045" s="9" t="s">
        <v>4454</v>
      </c>
      <c r="M1045" s="7">
        <v>1015451688</v>
      </c>
      <c r="N1045" s="8" t="s">
        <v>138</v>
      </c>
      <c r="O1045" s="10">
        <v>44834</v>
      </c>
      <c r="P1045" s="101" t="s">
        <v>4258</v>
      </c>
      <c r="Q1045" s="10">
        <v>44840</v>
      </c>
      <c r="R1045" s="10">
        <v>44926</v>
      </c>
      <c r="S1045" s="11" t="s">
        <v>46</v>
      </c>
      <c r="T1045" s="11"/>
      <c r="U1045" s="78"/>
      <c r="V1045" s="7" t="s">
        <v>3344</v>
      </c>
      <c r="W1045" s="101" t="s">
        <v>4258</v>
      </c>
      <c r="X1045" s="7"/>
      <c r="Y1045" s="7"/>
      <c r="Z1045" s="11">
        <v>44946</v>
      </c>
      <c r="AA1045" s="16">
        <v>12250000</v>
      </c>
      <c r="AB1045" s="17"/>
      <c r="AC1045" s="18">
        <f t="shared" si="16"/>
        <v>12250000</v>
      </c>
      <c r="AD1045" s="31" t="s">
        <v>48</v>
      </c>
      <c r="AE1045" s="168" t="s">
        <v>98</v>
      </c>
      <c r="AF1045" s="8" t="s">
        <v>4455</v>
      </c>
      <c r="AG1045" s="12" t="s">
        <v>390</v>
      </c>
      <c r="AH1045" s="12" t="s">
        <v>386</v>
      </c>
      <c r="AI1045" s="30">
        <v>20225420014653</v>
      </c>
    </row>
    <row r="1046" spans="1:35" ht="15.75" x14ac:dyDescent="0.3">
      <c r="A1046" s="7">
        <v>2021</v>
      </c>
      <c r="B1046" s="7">
        <v>523</v>
      </c>
      <c r="C1046" s="101" t="s">
        <v>1134</v>
      </c>
      <c r="D1046" s="15" t="s">
        <v>4456</v>
      </c>
      <c r="E1046" s="9" t="s">
        <v>4457</v>
      </c>
      <c r="F1046" s="8" t="s">
        <v>3939</v>
      </c>
      <c r="G1046" s="7" t="s">
        <v>39</v>
      </c>
      <c r="H1046" s="8" t="s">
        <v>3412</v>
      </c>
      <c r="I1046" s="9" t="s">
        <v>4458</v>
      </c>
      <c r="J1046" s="9" t="s">
        <v>4459</v>
      </c>
      <c r="K1046" s="9" t="s">
        <v>4460</v>
      </c>
      <c r="L1046" s="9" t="s">
        <v>4461</v>
      </c>
      <c r="M1046" s="160">
        <v>830122370</v>
      </c>
      <c r="N1046" s="8" t="s">
        <v>191</v>
      </c>
      <c r="O1046" s="10">
        <v>44561</v>
      </c>
      <c r="P1046" s="33" t="s">
        <v>3020</v>
      </c>
      <c r="Q1046" s="10">
        <v>44572</v>
      </c>
      <c r="R1046" s="10">
        <v>44936</v>
      </c>
      <c r="S1046" s="11" t="s">
        <v>46</v>
      </c>
      <c r="T1046" s="11" t="s">
        <v>46</v>
      </c>
      <c r="U1046" s="78" t="s">
        <v>46</v>
      </c>
      <c r="V1046" s="7" t="s">
        <v>46</v>
      </c>
      <c r="W1046" s="33"/>
      <c r="X1046" s="7" t="s">
        <v>46</v>
      </c>
      <c r="Y1046" s="7" t="s">
        <v>46</v>
      </c>
      <c r="Z1046" s="11">
        <v>44936</v>
      </c>
      <c r="AA1046" s="16">
        <v>40417418</v>
      </c>
      <c r="AB1046" s="17">
        <v>0</v>
      </c>
      <c r="AC1046" s="18">
        <f t="shared" si="16"/>
        <v>40417418</v>
      </c>
      <c r="AD1046" s="31" t="s">
        <v>48</v>
      </c>
      <c r="AE1046" s="245" t="s">
        <v>98</v>
      </c>
      <c r="AF1046" s="8" t="s">
        <v>4462</v>
      </c>
      <c r="AG1046" s="12" t="s">
        <v>160</v>
      </c>
      <c r="AH1046" s="12" t="s">
        <v>156</v>
      </c>
      <c r="AI1046" s="30" t="s">
        <v>1144</v>
      </c>
    </row>
    <row r="1047" spans="1:35" ht="15.75" x14ac:dyDescent="0.3">
      <c r="A1047" s="7">
        <v>2022</v>
      </c>
      <c r="B1047" s="7">
        <v>523</v>
      </c>
      <c r="C1047" s="101" t="s">
        <v>35</v>
      </c>
      <c r="D1047" s="15" t="s">
        <v>91</v>
      </c>
      <c r="E1047" s="9" t="s">
        <v>66</v>
      </c>
      <c r="F1047" s="8" t="s">
        <v>38</v>
      </c>
      <c r="G1047" s="7" t="s">
        <v>39</v>
      </c>
      <c r="H1047" s="8" t="s">
        <v>54</v>
      </c>
      <c r="I1047" s="9" t="s">
        <v>4463</v>
      </c>
      <c r="J1047" s="9" t="s">
        <v>4464</v>
      </c>
      <c r="K1047" s="9" t="s">
        <v>4465</v>
      </c>
      <c r="L1047" s="9" t="s">
        <v>4466</v>
      </c>
      <c r="M1047" s="7">
        <v>1023026071</v>
      </c>
      <c r="N1047" s="8" t="s">
        <v>269</v>
      </c>
      <c r="O1047" s="10">
        <v>44833</v>
      </c>
      <c r="P1047" s="101" t="s">
        <v>4258</v>
      </c>
      <c r="Q1047" s="10">
        <v>44834</v>
      </c>
      <c r="R1047" s="10">
        <v>44606</v>
      </c>
      <c r="S1047" s="11" t="s">
        <v>46</v>
      </c>
      <c r="T1047" s="11"/>
      <c r="U1047" s="78"/>
      <c r="V1047" s="7" t="s">
        <v>480</v>
      </c>
      <c r="W1047" s="101" t="s">
        <v>3653</v>
      </c>
      <c r="X1047" s="7"/>
      <c r="Y1047" s="7"/>
      <c r="Z1047" s="11">
        <v>44971</v>
      </c>
      <c r="AA1047" s="16">
        <v>19250000</v>
      </c>
      <c r="AB1047" s="17">
        <v>5500000</v>
      </c>
      <c r="AC1047" s="18">
        <f t="shared" si="16"/>
        <v>24750000</v>
      </c>
      <c r="AD1047" s="31" t="s">
        <v>48</v>
      </c>
      <c r="AE1047" s="168" t="s">
        <v>98</v>
      </c>
      <c r="AF1047" s="8" t="s">
        <v>4467</v>
      </c>
      <c r="AG1047" s="12" t="s">
        <v>100</v>
      </c>
      <c r="AH1047" s="12" t="s">
        <v>101</v>
      </c>
      <c r="AI1047" s="30" t="s">
        <v>4077</v>
      </c>
    </row>
    <row r="1048" spans="1:35" ht="15.75" x14ac:dyDescent="0.3">
      <c r="A1048" s="7">
        <v>2021</v>
      </c>
      <c r="B1048" s="7">
        <v>524</v>
      </c>
      <c r="C1048" s="101" t="s">
        <v>1134</v>
      </c>
      <c r="D1048" s="15" t="s">
        <v>4468</v>
      </c>
      <c r="E1048" s="9" t="s">
        <v>4469</v>
      </c>
      <c r="F1048" s="8" t="s">
        <v>3069</v>
      </c>
      <c r="G1048" s="7" t="s">
        <v>3278</v>
      </c>
      <c r="H1048" s="8" t="s">
        <v>2196</v>
      </c>
      <c r="I1048" s="9" t="s">
        <v>4470</v>
      </c>
      <c r="J1048" s="9" t="s">
        <v>4471</v>
      </c>
      <c r="K1048" s="9" t="s">
        <v>4472</v>
      </c>
      <c r="L1048" s="9" t="s">
        <v>4473</v>
      </c>
      <c r="M1048" s="240">
        <v>830005066</v>
      </c>
      <c r="N1048" s="8" t="s">
        <v>151</v>
      </c>
      <c r="O1048" s="10">
        <v>44560</v>
      </c>
      <c r="P1048" s="33" t="s">
        <v>2609</v>
      </c>
      <c r="Q1048" s="10">
        <v>44634</v>
      </c>
      <c r="R1048" s="10">
        <v>44755</v>
      </c>
      <c r="S1048" s="11" t="s">
        <v>46</v>
      </c>
      <c r="T1048" s="11" t="s">
        <v>46</v>
      </c>
      <c r="U1048" s="78" t="s">
        <v>46</v>
      </c>
      <c r="V1048" s="7" t="s">
        <v>3179</v>
      </c>
      <c r="W1048" s="33"/>
      <c r="X1048" s="7" t="s">
        <v>46</v>
      </c>
      <c r="Y1048" s="7" t="s">
        <v>46</v>
      </c>
      <c r="Z1048" s="11">
        <v>44879</v>
      </c>
      <c r="AA1048" s="16">
        <v>1510216764</v>
      </c>
      <c r="AB1048" s="17">
        <v>140520236</v>
      </c>
      <c r="AC1048" s="18">
        <f t="shared" si="16"/>
        <v>1650737000</v>
      </c>
      <c r="AD1048" s="31" t="s">
        <v>48</v>
      </c>
      <c r="AE1048" s="245" t="s">
        <v>98</v>
      </c>
      <c r="AF1048" s="8" t="s">
        <v>4474</v>
      </c>
      <c r="AG1048" s="12" t="s">
        <v>1851</v>
      </c>
      <c r="AH1048" s="12" t="s">
        <v>4475</v>
      </c>
      <c r="AI1048" s="30" t="s">
        <v>4476</v>
      </c>
    </row>
    <row r="1049" spans="1:35" ht="15.75" x14ac:dyDescent="0.3">
      <c r="A1049" s="7">
        <v>2022</v>
      </c>
      <c r="B1049" s="7">
        <v>524</v>
      </c>
      <c r="C1049" s="101" t="s">
        <v>1134</v>
      </c>
      <c r="D1049" s="15" t="s">
        <v>1164</v>
      </c>
      <c r="E1049" s="9" t="s">
        <v>1165</v>
      </c>
      <c r="F1049" s="8" t="s">
        <v>3277</v>
      </c>
      <c r="G1049" s="7" t="s">
        <v>3278</v>
      </c>
      <c r="H1049" s="8" t="s">
        <v>2196</v>
      </c>
      <c r="I1049" s="9" t="s">
        <v>4477</v>
      </c>
      <c r="J1049" s="9" t="s">
        <v>4478</v>
      </c>
      <c r="K1049" s="9" t="s">
        <v>4479</v>
      </c>
      <c r="L1049" s="9" t="s">
        <v>4480</v>
      </c>
      <c r="M1049" s="7">
        <v>830084135</v>
      </c>
      <c r="N1049" s="8" t="s">
        <v>3135</v>
      </c>
      <c r="O1049" s="10">
        <v>44833</v>
      </c>
      <c r="P1049" s="101">
        <v>4</v>
      </c>
      <c r="Q1049" s="10">
        <v>44867</v>
      </c>
      <c r="R1049" s="10">
        <v>44988</v>
      </c>
      <c r="S1049" s="11" t="s">
        <v>46</v>
      </c>
      <c r="T1049" s="11"/>
      <c r="U1049" s="78"/>
      <c r="V1049" s="7" t="s">
        <v>1094</v>
      </c>
      <c r="W1049" s="101" t="s">
        <v>4481</v>
      </c>
      <c r="X1049" s="11">
        <v>45007</v>
      </c>
      <c r="Y1049" s="11">
        <v>45036</v>
      </c>
      <c r="Z1049" s="11">
        <v>45021</v>
      </c>
      <c r="AA1049" s="16">
        <v>448220412</v>
      </c>
      <c r="AB1049" s="17"/>
      <c r="AC1049" s="18">
        <f t="shared" si="16"/>
        <v>448220412</v>
      </c>
      <c r="AD1049" s="31" t="s">
        <v>48</v>
      </c>
      <c r="AE1049" s="168" t="s">
        <v>98</v>
      </c>
      <c r="AF1049" s="8" t="s">
        <v>4482</v>
      </c>
      <c r="AG1049" s="12" t="s">
        <v>207</v>
      </c>
      <c r="AH1049" s="12" t="s">
        <v>205</v>
      </c>
      <c r="AI1049" s="30" t="s">
        <v>4476</v>
      </c>
    </row>
    <row r="1050" spans="1:35" ht="15.75" x14ac:dyDescent="0.3">
      <c r="A1050" s="7">
        <v>2021</v>
      </c>
      <c r="B1050" s="7">
        <v>525</v>
      </c>
      <c r="C1050" s="101" t="s">
        <v>1134</v>
      </c>
      <c r="D1050" s="15" t="s">
        <v>4483</v>
      </c>
      <c r="E1050" s="9" t="s">
        <v>4484</v>
      </c>
      <c r="F1050" s="8" t="s">
        <v>3069</v>
      </c>
      <c r="G1050" s="7" t="s">
        <v>3278</v>
      </c>
      <c r="H1050" s="8" t="s">
        <v>2196</v>
      </c>
      <c r="I1050" s="9" t="s">
        <v>4485</v>
      </c>
      <c r="J1050" s="9" t="s">
        <v>4486</v>
      </c>
      <c r="K1050" s="9" t="s">
        <v>4487</v>
      </c>
      <c r="L1050" s="9" t="s">
        <v>4488</v>
      </c>
      <c r="M1050" s="240">
        <v>830016004</v>
      </c>
      <c r="N1050" s="8" t="s">
        <v>151</v>
      </c>
      <c r="O1050" s="10">
        <v>44560</v>
      </c>
      <c r="P1050" s="33" t="s">
        <v>322</v>
      </c>
      <c r="Q1050" s="10">
        <v>44638</v>
      </c>
      <c r="R1050" s="10">
        <v>44698</v>
      </c>
      <c r="S1050" s="11" t="s">
        <v>46</v>
      </c>
      <c r="T1050" s="11" t="s">
        <v>46</v>
      </c>
      <c r="U1050" s="78" t="s">
        <v>46</v>
      </c>
      <c r="V1050" s="7" t="s">
        <v>4489</v>
      </c>
      <c r="W1050" s="33"/>
      <c r="X1050" s="7" t="s">
        <v>4490</v>
      </c>
      <c r="Y1050" s="7" t="s">
        <v>4491</v>
      </c>
      <c r="Z1050" s="11">
        <v>44910</v>
      </c>
      <c r="AA1050" s="16">
        <v>804023000</v>
      </c>
      <c r="AB1050" s="17">
        <v>364869096</v>
      </c>
      <c r="AC1050" s="18">
        <f t="shared" si="16"/>
        <v>1168892096</v>
      </c>
      <c r="AD1050" s="31" t="s">
        <v>48</v>
      </c>
      <c r="AE1050" s="245" t="s">
        <v>98</v>
      </c>
      <c r="AF1050" s="8" t="s">
        <v>4492</v>
      </c>
      <c r="AG1050" s="12" t="s">
        <v>1851</v>
      </c>
      <c r="AH1050" s="12" t="s">
        <v>4493</v>
      </c>
      <c r="AI1050" s="30" t="s">
        <v>4476</v>
      </c>
    </row>
    <row r="1051" spans="1:35" ht="15.75" x14ac:dyDescent="0.3">
      <c r="A1051" s="7">
        <v>2022</v>
      </c>
      <c r="B1051" s="7">
        <v>525</v>
      </c>
      <c r="C1051" s="101" t="s">
        <v>35</v>
      </c>
      <c r="D1051" s="15" t="s">
        <v>2218</v>
      </c>
      <c r="E1051" s="9" t="s">
        <v>2219</v>
      </c>
      <c r="F1051" s="8" t="s">
        <v>38</v>
      </c>
      <c r="G1051" s="7" t="s">
        <v>39</v>
      </c>
      <c r="H1051" s="8" t="s">
        <v>54</v>
      </c>
      <c r="I1051" s="9" t="s">
        <v>4494</v>
      </c>
      <c r="J1051" s="9" t="s">
        <v>4495</v>
      </c>
      <c r="K1051" s="9" t="s">
        <v>4496</v>
      </c>
      <c r="L1051" s="9" t="s">
        <v>4497</v>
      </c>
      <c r="M1051" s="7">
        <v>1023929048</v>
      </c>
      <c r="N1051" s="8" t="s">
        <v>339</v>
      </c>
      <c r="O1051" s="10">
        <v>44832</v>
      </c>
      <c r="P1051" s="101">
        <v>3.5</v>
      </c>
      <c r="Q1051" s="10">
        <v>44837</v>
      </c>
      <c r="R1051" s="10">
        <v>44926</v>
      </c>
      <c r="S1051" s="11" t="s">
        <v>46</v>
      </c>
      <c r="T1051" s="11"/>
      <c r="U1051" s="78"/>
      <c r="V1051" s="7" t="s">
        <v>3344</v>
      </c>
      <c r="W1051" s="101">
        <v>3.5</v>
      </c>
      <c r="X1051" s="7"/>
      <c r="Y1051" s="7"/>
      <c r="Z1051" s="11">
        <v>44943</v>
      </c>
      <c r="AA1051" s="16">
        <v>15799000</v>
      </c>
      <c r="AB1051" s="17"/>
      <c r="AC1051" s="18">
        <f t="shared" si="16"/>
        <v>15799000</v>
      </c>
      <c r="AD1051" s="31" t="s">
        <v>48</v>
      </c>
      <c r="AE1051" s="168" t="s">
        <v>98</v>
      </c>
      <c r="AF1051" s="8" t="s">
        <v>4498</v>
      </c>
      <c r="AG1051" s="12" t="s">
        <v>1753</v>
      </c>
      <c r="AH1051" s="12" t="s">
        <v>2227</v>
      </c>
      <c r="AI1051" s="30" t="s">
        <v>4118</v>
      </c>
    </row>
    <row r="1052" spans="1:35" ht="42.75" x14ac:dyDescent="0.3">
      <c r="A1052" s="7">
        <v>2021</v>
      </c>
      <c r="B1052" s="7">
        <v>526</v>
      </c>
      <c r="C1052" s="101" t="s">
        <v>1134</v>
      </c>
      <c r="D1052" s="15" t="s">
        <v>839</v>
      </c>
      <c r="E1052" s="9" t="s">
        <v>840</v>
      </c>
      <c r="F1052" s="8" t="s">
        <v>3069</v>
      </c>
      <c r="G1052" s="7" t="s">
        <v>3278</v>
      </c>
      <c r="H1052" s="8" t="s">
        <v>2196</v>
      </c>
      <c r="I1052" s="9" t="s">
        <v>4499</v>
      </c>
      <c r="J1052" s="9" t="s">
        <v>4500</v>
      </c>
      <c r="K1052" s="9" t="s">
        <v>4501</v>
      </c>
      <c r="L1052" s="9" t="s">
        <v>4502</v>
      </c>
      <c r="M1052" s="240">
        <v>1130672304</v>
      </c>
      <c r="N1052" s="8" t="s">
        <v>151</v>
      </c>
      <c r="O1052" s="10">
        <v>44210</v>
      </c>
      <c r="P1052" s="33" t="s">
        <v>1946</v>
      </c>
      <c r="Q1052" s="10">
        <v>44663</v>
      </c>
      <c r="R1052" s="10">
        <v>44845</v>
      </c>
      <c r="S1052" s="11" t="s">
        <v>46</v>
      </c>
      <c r="T1052" s="11" t="s">
        <v>46</v>
      </c>
      <c r="U1052" s="78" t="s">
        <v>46</v>
      </c>
      <c r="V1052" s="7" t="s">
        <v>4503</v>
      </c>
      <c r="W1052" s="33"/>
      <c r="X1052" s="7" t="s">
        <v>46</v>
      </c>
      <c r="Y1052" s="7" t="s">
        <v>46</v>
      </c>
      <c r="Z1052" s="11">
        <v>45046</v>
      </c>
      <c r="AA1052" s="16">
        <v>287000000</v>
      </c>
      <c r="AB1052" s="17">
        <v>100000000</v>
      </c>
      <c r="AC1052" s="18">
        <f t="shared" si="16"/>
        <v>387000000</v>
      </c>
      <c r="AD1052" s="31" t="s">
        <v>48</v>
      </c>
      <c r="AE1052" s="245" t="s">
        <v>98</v>
      </c>
      <c r="AF1052" s="8" t="s">
        <v>4504</v>
      </c>
      <c r="AG1052" s="12" t="s">
        <v>607</v>
      </c>
      <c r="AH1052" s="12" t="s">
        <v>4505</v>
      </c>
      <c r="AI1052" s="30" t="s">
        <v>4506</v>
      </c>
    </row>
    <row r="1053" spans="1:35" ht="15.75" x14ac:dyDescent="0.3">
      <c r="A1053" s="7">
        <v>2022</v>
      </c>
      <c r="B1053" s="7">
        <v>526</v>
      </c>
      <c r="C1053" s="101" t="s">
        <v>35</v>
      </c>
      <c r="D1053" s="15" t="s">
        <v>91</v>
      </c>
      <c r="E1053" s="9" t="s">
        <v>66</v>
      </c>
      <c r="F1053" s="8" t="s">
        <v>38</v>
      </c>
      <c r="G1053" s="7" t="s">
        <v>39</v>
      </c>
      <c r="H1053" s="8" t="s">
        <v>54</v>
      </c>
      <c r="I1053" s="9" t="s">
        <v>4507</v>
      </c>
      <c r="J1053" s="9" t="s">
        <v>4508</v>
      </c>
      <c r="K1053" s="9" t="s">
        <v>4509</v>
      </c>
      <c r="L1053" s="9" t="s">
        <v>2464</v>
      </c>
      <c r="M1053" s="7">
        <v>1023894240</v>
      </c>
      <c r="N1053" s="8" t="s">
        <v>339</v>
      </c>
      <c r="O1053" s="10">
        <v>44833</v>
      </c>
      <c r="P1053" s="101">
        <v>4</v>
      </c>
      <c r="Q1053" s="10">
        <v>44837</v>
      </c>
      <c r="R1053" s="10">
        <v>44926</v>
      </c>
      <c r="S1053" s="11" t="s">
        <v>46</v>
      </c>
      <c r="T1053" s="11"/>
      <c r="U1053" s="78"/>
      <c r="V1053" s="7" t="s">
        <v>3344</v>
      </c>
      <c r="W1053" s="101">
        <v>4</v>
      </c>
      <c r="X1053" s="7"/>
      <c r="Y1053" s="7"/>
      <c r="Z1053" s="11">
        <v>44959</v>
      </c>
      <c r="AA1053" s="16">
        <v>20640000</v>
      </c>
      <c r="AB1053" s="17"/>
      <c r="AC1053" s="18">
        <f t="shared" si="16"/>
        <v>20640000</v>
      </c>
      <c r="AD1053" s="31" t="s">
        <v>48</v>
      </c>
      <c r="AE1053" s="168" t="s">
        <v>98</v>
      </c>
      <c r="AF1053" s="8" t="s">
        <v>4510</v>
      </c>
      <c r="AG1053" s="12" t="s">
        <v>655</v>
      </c>
      <c r="AH1053" s="12" t="s">
        <v>1699</v>
      </c>
      <c r="AI1053" s="30" t="s">
        <v>4511</v>
      </c>
    </row>
    <row r="1054" spans="1:35" ht="15.75" x14ac:dyDescent="0.3">
      <c r="A1054" s="7">
        <v>2021</v>
      </c>
      <c r="B1054" s="7">
        <v>527</v>
      </c>
      <c r="C1054" s="101" t="s">
        <v>1134</v>
      </c>
      <c r="D1054" s="15" t="s">
        <v>1164</v>
      </c>
      <c r="E1054" s="9" t="s">
        <v>1165</v>
      </c>
      <c r="F1054" s="8" t="s">
        <v>3069</v>
      </c>
      <c r="G1054" s="7" t="s">
        <v>3278</v>
      </c>
      <c r="H1054" s="8" t="s">
        <v>2196</v>
      </c>
      <c r="I1054" s="9" t="s">
        <v>4512</v>
      </c>
      <c r="J1054" s="9" t="s">
        <v>4513</v>
      </c>
      <c r="K1054" s="9" t="s">
        <v>4514</v>
      </c>
      <c r="L1054" s="9" t="s">
        <v>4515</v>
      </c>
      <c r="M1054" s="240">
        <v>830005066</v>
      </c>
      <c r="N1054" s="8" t="s">
        <v>151</v>
      </c>
      <c r="O1054" s="10">
        <v>44561</v>
      </c>
      <c r="P1054" s="33" t="s">
        <v>4516</v>
      </c>
      <c r="Q1054" s="10">
        <v>44645</v>
      </c>
      <c r="R1054" s="10">
        <v>44705</v>
      </c>
      <c r="S1054" s="11" t="s">
        <v>46</v>
      </c>
      <c r="T1054" s="11" t="s">
        <v>4517</v>
      </c>
      <c r="U1054" s="78">
        <v>900838665</v>
      </c>
      <c r="V1054" s="7" t="s">
        <v>322</v>
      </c>
      <c r="W1054" s="33"/>
      <c r="X1054" s="7" t="s">
        <v>4518</v>
      </c>
      <c r="Y1054" s="7" t="s">
        <v>4519</v>
      </c>
      <c r="Z1054" s="11">
        <v>44889</v>
      </c>
      <c r="AA1054" s="16">
        <v>391638843</v>
      </c>
      <c r="AB1054" s="17">
        <v>49506157</v>
      </c>
      <c r="AC1054" s="18">
        <f t="shared" si="16"/>
        <v>441145000</v>
      </c>
      <c r="AD1054" s="31" t="s">
        <v>48</v>
      </c>
      <c r="AE1054" s="245" t="s">
        <v>98</v>
      </c>
      <c r="AF1054" s="8" t="s">
        <v>4520</v>
      </c>
      <c r="AG1054" s="12" t="s">
        <v>1851</v>
      </c>
      <c r="AH1054" s="12" t="s">
        <v>4493</v>
      </c>
      <c r="AI1054" s="30" t="s">
        <v>4476</v>
      </c>
    </row>
    <row r="1055" spans="1:35" ht="15.75" x14ac:dyDescent="0.3">
      <c r="A1055" s="7">
        <v>2022</v>
      </c>
      <c r="B1055" s="7">
        <v>527</v>
      </c>
      <c r="C1055" s="101" t="s">
        <v>35</v>
      </c>
      <c r="D1055" s="15" t="s">
        <v>36</v>
      </c>
      <c r="E1055" s="9" t="s">
        <v>37</v>
      </c>
      <c r="F1055" s="8" t="s">
        <v>38</v>
      </c>
      <c r="G1055" s="7" t="s">
        <v>39</v>
      </c>
      <c r="H1055" s="8" t="s">
        <v>54</v>
      </c>
      <c r="I1055" s="9" t="s">
        <v>1399</v>
      </c>
      <c r="J1055" s="9" t="s">
        <v>4521</v>
      </c>
      <c r="K1055" s="9" t="s">
        <v>3576</v>
      </c>
      <c r="L1055" s="9" t="s">
        <v>2203</v>
      </c>
      <c r="M1055" s="7">
        <v>1014187285</v>
      </c>
      <c r="N1055" s="8" t="s">
        <v>138</v>
      </c>
      <c r="O1055" s="10">
        <v>44834</v>
      </c>
      <c r="P1055" s="101">
        <v>4</v>
      </c>
      <c r="Q1055" s="10">
        <v>44839</v>
      </c>
      <c r="R1055" s="10">
        <v>44926</v>
      </c>
      <c r="S1055" s="11" t="s">
        <v>46</v>
      </c>
      <c r="T1055" s="11"/>
      <c r="U1055" s="78"/>
      <c r="V1055" s="7" t="s">
        <v>3344</v>
      </c>
      <c r="W1055" s="101">
        <v>4</v>
      </c>
      <c r="X1055" s="7"/>
      <c r="Y1055" s="7"/>
      <c r="Z1055" s="11">
        <v>44961</v>
      </c>
      <c r="AA1055" s="16">
        <v>9600000</v>
      </c>
      <c r="AB1055" s="17"/>
      <c r="AC1055" s="18">
        <f t="shared" si="16"/>
        <v>9600000</v>
      </c>
      <c r="AD1055" s="31" t="s">
        <v>48</v>
      </c>
      <c r="AE1055" s="168" t="s">
        <v>98</v>
      </c>
      <c r="AF1055" s="8" t="s">
        <v>3579</v>
      </c>
      <c r="AG1055" s="12" t="s">
        <v>258</v>
      </c>
      <c r="AH1055" s="12" t="s">
        <v>232</v>
      </c>
      <c r="AI1055" s="30" t="s">
        <v>4522</v>
      </c>
    </row>
    <row r="1056" spans="1:35" ht="15.75" x14ac:dyDescent="0.3">
      <c r="A1056" s="7">
        <v>2021</v>
      </c>
      <c r="B1056" s="7">
        <v>528</v>
      </c>
      <c r="C1056" s="101" t="s">
        <v>1134</v>
      </c>
      <c r="D1056" s="15" t="s">
        <v>1107</v>
      </c>
      <c r="E1056" s="9" t="s">
        <v>1108</v>
      </c>
      <c r="F1056" s="8" t="s">
        <v>3069</v>
      </c>
      <c r="G1056" s="7" t="s">
        <v>3070</v>
      </c>
      <c r="H1056" s="8" t="s">
        <v>2765</v>
      </c>
      <c r="I1056" s="9" t="s">
        <v>4523</v>
      </c>
      <c r="J1056" s="9" t="s">
        <v>4524</v>
      </c>
      <c r="K1056" s="9" t="s">
        <v>4525</v>
      </c>
      <c r="L1056" s="9" t="s">
        <v>4526</v>
      </c>
      <c r="M1056" s="160">
        <v>900975944</v>
      </c>
      <c r="N1056" s="8" t="s">
        <v>191</v>
      </c>
      <c r="O1056" s="10">
        <v>44559</v>
      </c>
      <c r="P1056" s="33" t="s">
        <v>480</v>
      </c>
      <c r="Q1056" s="10">
        <v>44565</v>
      </c>
      <c r="R1056" s="10" t="s">
        <v>4527</v>
      </c>
      <c r="S1056" s="11" t="s">
        <v>46</v>
      </c>
      <c r="T1056" s="11" t="s">
        <v>46</v>
      </c>
      <c r="U1056" s="78" t="s">
        <v>46</v>
      </c>
      <c r="V1056" s="7" t="s">
        <v>322</v>
      </c>
      <c r="W1056" s="33"/>
      <c r="X1056" s="7" t="s">
        <v>46</v>
      </c>
      <c r="Y1056" s="7" t="s">
        <v>46</v>
      </c>
      <c r="Z1056" s="11">
        <v>44654</v>
      </c>
      <c r="AA1056" s="16">
        <v>23800000</v>
      </c>
      <c r="AB1056" s="17">
        <v>0</v>
      </c>
      <c r="AC1056" s="18">
        <f t="shared" si="16"/>
        <v>23800000</v>
      </c>
      <c r="AD1056" s="31" t="s">
        <v>48</v>
      </c>
      <c r="AE1056" s="245" t="s">
        <v>98</v>
      </c>
      <c r="AF1056" s="8" t="s">
        <v>4528</v>
      </c>
      <c r="AG1056" s="12" t="s">
        <v>1113</v>
      </c>
      <c r="AH1056" s="12" t="s">
        <v>1746</v>
      </c>
      <c r="AI1056" s="30" t="s">
        <v>4529</v>
      </c>
    </row>
    <row r="1057" spans="1:35" ht="15.75" x14ac:dyDescent="0.3">
      <c r="A1057" s="7">
        <v>2022</v>
      </c>
      <c r="B1057" s="7">
        <v>528</v>
      </c>
      <c r="C1057" s="101" t="s">
        <v>35</v>
      </c>
      <c r="D1057" s="15" t="s">
        <v>91</v>
      </c>
      <c r="E1057" s="9" t="s">
        <v>66</v>
      </c>
      <c r="F1057" s="8" t="s">
        <v>38</v>
      </c>
      <c r="G1057" s="7" t="s">
        <v>39</v>
      </c>
      <c r="H1057" s="8" t="s">
        <v>54</v>
      </c>
      <c r="I1057" s="9" t="s">
        <v>4530</v>
      </c>
      <c r="J1057" s="9" t="s">
        <v>4531</v>
      </c>
      <c r="K1057" s="9" t="s">
        <v>4532</v>
      </c>
      <c r="L1057" s="9" t="s">
        <v>4533</v>
      </c>
      <c r="M1057" s="7">
        <v>1030670671</v>
      </c>
      <c r="N1057" s="8" t="s">
        <v>59</v>
      </c>
      <c r="O1057" s="10">
        <v>44833</v>
      </c>
      <c r="P1057" s="101" t="s">
        <v>4258</v>
      </c>
      <c r="Q1057" s="10">
        <v>44839</v>
      </c>
      <c r="R1057" s="10">
        <v>44926</v>
      </c>
      <c r="S1057" s="11" t="s">
        <v>46</v>
      </c>
      <c r="T1057" s="11"/>
      <c r="U1057" s="78"/>
      <c r="V1057" s="7"/>
      <c r="W1057" s="101" t="s">
        <v>4258</v>
      </c>
      <c r="X1057" s="7"/>
      <c r="Y1057" s="7"/>
      <c r="Z1057" s="11">
        <v>44924</v>
      </c>
      <c r="AA1057" s="16">
        <v>12950000</v>
      </c>
      <c r="AB1057" s="17"/>
      <c r="AC1057" s="18">
        <f t="shared" si="16"/>
        <v>12950000</v>
      </c>
      <c r="AD1057" s="31" t="s">
        <v>47</v>
      </c>
      <c r="AE1057" s="168" t="s">
        <v>48</v>
      </c>
      <c r="AF1057" s="8" t="s">
        <v>4534</v>
      </c>
      <c r="AG1057" s="12" t="s">
        <v>100</v>
      </c>
      <c r="AH1057" s="12" t="s">
        <v>101</v>
      </c>
      <c r="AI1057" s="30" t="s">
        <v>4535</v>
      </c>
    </row>
    <row r="1058" spans="1:35" ht="15.75" x14ac:dyDescent="0.3">
      <c r="A1058" s="7">
        <v>2021</v>
      </c>
      <c r="B1058" s="7">
        <v>529</v>
      </c>
      <c r="C1058" s="101" t="s">
        <v>1134</v>
      </c>
      <c r="D1058" s="15" t="s">
        <v>2238</v>
      </c>
      <c r="E1058" s="9" t="s">
        <v>1267</v>
      </c>
      <c r="F1058" s="8" t="s">
        <v>4428</v>
      </c>
      <c r="G1058" s="7" t="s">
        <v>3174</v>
      </c>
      <c r="H1058" s="8" t="s">
        <v>4429</v>
      </c>
      <c r="I1058" s="9" t="s">
        <v>4536</v>
      </c>
      <c r="J1058" s="9" t="s">
        <v>4537</v>
      </c>
      <c r="K1058" s="9" t="s">
        <v>4538</v>
      </c>
      <c r="L1058" s="9" t="s">
        <v>4539</v>
      </c>
      <c r="M1058" s="160">
        <v>830133073</v>
      </c>
      <c r="N1058" s="8" t="s">
        <v>4540</v>
      </c>
      <c r="O1058" s="10">
        <v>44560</v>
      </c>
      <c r="P1058" s="33" t="s">
        <v>4541</v>
      </c>
      <c r="Q1058" s="10">
        <v>44593</v>
      </c>
      <c r="R1058" s="10">
        <v>44666</v>
      </c>
      <c r="S1058" s="11" t="s">
        <v>46</v>
      </c>
      <c r="T1058" s="11" t="s">
        <v>46</v>
      </c>
      <c r="U1058" s="78" t="s">
        <v>46</v>
      </c>
      <c r="V1058" s="7" t="s">
        <v>2959</v>
      </c>
      <c r="W1058" s="33"/>
      <c r="X1058" s="7" t="s">
        <v>46</v>
      </c>
      <c r="Y1058" s="7" t="s">
        <v>46</v>
      </c>
      <c r="Z1058" s="11">
        <v>44711</v>
      </c>
      <c r="AA1058" s="16">
        <v>47012641</v>
      </c>
      <c r="AB1058" s="17">
        <v>5723674</v>
      </c>
      <c r="AC1058" s="18">
        <f t="shared" si="16"/>
        <v>52736315</v>
      </c>
      <c r="AD1058" s="31" t="s">
        <v>48</v>
      </c>
      <c r="AE1058" s="245" t="s">
        <v>98</v>
      </c>
      <c r="AF1058" s="8" t="s">
        <v>4542</v>
      </c>
      <c r="AG1058" s="12" t="s">
        <v>286</v>
      </c>
      <c r="AH1058" s="12" t="s">
        <v>4450</v>
      </c>
      <c r="AI1058" s="30" t="s">
        <v>4543</v>
      </c>
    </row>
    <row r="1059" spans="1:35" ht="15.75" x14ac:dyDescent="0.3">
      <c r="A1059" s="7">
        <v>2022</v>
      </c>
      <c r="B1059" s="7">
        <v>529</v>
      </c>
      <c r="C1059" s="101" t="s">
        <v>35</v>
      </c>
      <c r="D1059" s="15" t="s">
        <v>76</v>
      </c>
      <c r="E1059" s="9" t="s">
        <v>77</v>
      </c>
      <c r="F1059" s="8" t="s">
        <v>38</v>
      </c>
      <c r="G1059" s="7" t="s">
        <v>39</v>
      </c>
      <c r="H1059" s="8" t="s">
        <v>54</v>
      </c>
      <c r="I1059" s="9" t="s">
        <v>4544</v>
      </c>
      <c r="J1059" s="9" t="s">
        <v>4545</v>
      </c>
      <c r="K1059" s="9" t="s">
        <v>4546</v>
      </c>
      <c r="L1059" s="9" t="s">
        <v>4547</v>
      </c>
      <c r="M1059" s="7">
        <v>1010011295</v>
      </c>
      <c r="N1059" s="8" t="s">
        <v>171</v>
      </c>
      <c r="O1059" s="10">
        <v>44840</v>
      </c>
      <c r="P1059" s="101">
        <v>3</v>
      </c>
      <c r="Q1059" s="10">
        <v>44844</v>
      </c>
      <c r="R1059" s="10">
        <v>44925</v>
      </c>
      <c r="S1059" s="11" t="s">
        <v>46</v>
      </c>
      <c r="T1059" s="11"/>
      <c r="U1059" s="78"/>
      <c r="V1059" s="7"/>
      <c r="W1059" s="101">
        <v>3</v>
      </c>
      <c r="X1059" s="7"/>
      <c r="Y1059" s="7"/>
      <c r="Z1059" s="11">
        <v>44925</v>
      </c>
      <c r="AA1059" s="16">
        <v>7200000</v>
      </c>
      <c r="AB1059" s="17"/>
      <c r="AC1059" s="18">
        <f t="shared" si="16"/>
        <v>7200000</v>
      </c>
      <c r="AD1059" s="31" t="s">
        <v>48</v>
      </c>
      <c r="AE1059" s="168" t="s">
        <v>98</v>
      </c>
      <c r="AF1059" s="8" t="s">
        <v>4548</v>
      </c>
      <c r="AG1059" s="12" t="s">
        <v>62</v>
      </c>
      <c r="AH1059" s="12" t="s">
        <v>63</v>
      </c>
      <c r="AI1059" s="30" t="s">
        <v>4549</v>
      </c>
    </row>
    <row r="1060" spans="1:35" ht="15.75" x14ac:dyDescent="0.3">
      <c r="A1060" s="7">
        <v>2021</v>
      </c>
      <c r="B1060" s="7">
        <v>530</v>
      </c>
      <c r="C1060" s="101" t="s">
        <v>1134</v>
      </c>
      <c r="D1060" s="15" t="s">
        <v>4456</v>
      </c>
      <c r="E1060" s="9" t="s">
        <v>4457</v>
      </c>
      <c r="F1060" s="8" t="s">
        <v>3069</v>
      </c>
      <c r="G1060" s="7" t="s">
        <v>3278</v>
      </c>
      <c r="H1060" s="8" t="s">
        <v>2765</v>
      </c>
      <c r="I1060" s="9" t="s">
        <v>4550</v>
      </c>
      <c r="J1060" s="9" t="s">
        <v>4551</v>
      </c>
      <c r="K1060" s="9" t="s">
        <v>4552</v>
      </c>
      <c r="L1060" s="9" t="s">
        <v>4553</v>
      </c>
      <c r="M1060" s="160">
        <v>830038304</v>
      </c>
      <c r="N1060" s="8" t="s">
        <v>165</v>
      </c>
      <c r="O1060" s="10">
        <v>44560</v>
      </c>
      <c r="P1060" s="33" t="s">
        <v>480</v>
      </c>
      <c r="Q1060" s="10">
        <v>44568</v>
      </c>
      <c r="R1060" s="10">
        <v>44597</v>
      </c>
      <c r="S1060" s="11" t="s">
        <v>46</v>
      </c>
      <c r="T1060" s="11" t="s">
        <v>46</v>
      </c>
      <c r="U1060" s="78" t="s">
        <v>46</v>
      </c>
      <c r="V1060" s="7" t="s">
        <v>46</v>
      </c>
      <c r="W1060" s="33"/>
      <c r="X1060" s="7" t="s">
        <v>46</v>
      </c>
      <c r="Y1060" s="7" t="s">
        <v>46</v>
      </c>
      <c r="Z1060" s="11">
        <v>44597</v>
      </c>
      <c r="AA1060" s="16">
        <v>9390000</v>
      </c>
      <c r="AB1060" s="17">
        <v>0</v>
      </c>
      <c r="AC1060" s="18">
        <f t="shared" si="16"/>
        <v>9390000</v>
      </c>
      <c r="AD1060" s="31" t="s">
        <v>48</v>
      </c>
      <c r="AE1060" s="245" t="s">
        <v>98</v>
      </c>
      <c r="AF1060" s="8" t="s">
        <v>4554</v>
      </c>
      <c r="AG1060" s="12" t="s">
        <v>160</v>
      </c>
      <c r="AH1060" s="12" t="s">
        <v>156</v>
      </c>
      <c r="AI1060" s="30" t="s">
        <v>4425</v>
      </c>
    </row>
    <row r="1061" spans="1:35" ht="15.75" x14ac:dyDescent="0.3">
      <c r="A1061" s="7">
        <v>2022</v>
      </c>
      <c r="B1061" s="7">
        <v>530</v>
      </c>
      <c r="C1061" s="101" t="s">
        <v>35</v>
      </c>
      <c r="D1061" s="15" t="s">
        <v>91</v>
      </c>
      <c r="E1061" s="9" t="s">
        <v>66</v>
      </c>
      <c r="F1061" s="8" t="s">
        <v>38</v>
      </c>
      <c r="G1061" s="7" t="s">
        <v>39</v>
      </c>
      <c r="H1061" s="8" t="s">
        <v>54</v>
      </c>
      <c r="I1061" s="9" t="s">
        <v>4555</v>
      </c>
      <c r="J1061" s="9" t="s">
        <v>4556</v>
      </c>
      <c r="K1061" s="9" t="s">
        <v>4557</v>
      </c>
      <c r="L1061" s="9" t="s">
        <v>4558</v>
      </c>
      <c r="M1061" s="7">
        <v>52761247</v>
      </c>
      <c r="N1061" s="8" t="s">
        <v>345</v>
      </c>
      <c r="O1061" s="10">
        <v>44838</v>
      </c>
      <c r="P1061" s="101">
        <v>3</v>
      </c>
      <c r="Q1061" s="10">
        <v>44839</v>
      </c>
      <c r="R1061" s="10">
        <v>44926</v>
      </c>
      <c r="S1061" s="11" t="s">
        <v>46</v>
      </c>
      <c r="T1061" s="11"/>
      <c r="U1061" s="78"/>
      <c r="V1061" s="7" t="s">
        <v>3021</v>
      </c>
      <c r="W1061" s="101" t="s">
        <v>4559</v>
      </c>
      <c r="X1061" s="7"/>
      <c r="Y1061" s="7"/>
      <c r="Z1061" s="11">
        <v>44956</v>
      </c>
      <c r="AA1061" s="16">
        <v>11550000</v>
      </c>
      <c r="AB1061" s="17">
        <v>3336666</v>
      </c>
      <c r="AC1061" s="18">
        <f t="shared" si="16"/>
        <v>14886666</v>
      </c>
      <c r="AD1061" s="31" t="s">
        <v>48</v>
      </c>
      <c r="AE1061" s="168" t="s">
        <v>98</v>
      </c>
      <c r="AF1061" s="8" t="s">
        <v>4560</v>
      </c>
      <c r="AG1061" s="12" t="s">
        <v>365</v>
      </c>
      <c r="AH1061" s="12" t="s">
        <v>366</v>
      </c>
      <c r="AI1061" s="30" t="s">
        <v>4412</v>
      </c>
    </row>
    <row r="1062" spans="1:35" ht="15.75" x14ac:dyDescent="0.3">
      <c r="A1062" s="7">
        <v>2021</v>
      </c>
      <c r="B1062" s="7">
        <v>531</v>
      </c>
      <c r="C1062" s="101" t="s">
        <v>1134</v>
      </c>
      <c r="D1062" s="15" t="s">
        <v>839</v>
      </c>
      <c r="E1062" s="9" t="s">
        <v>840</v>
      </c>
      <c r="F1062" s="8" t="s">
        <v>3939</v>
      </c>
      <c r="G1062" s="7" t="s">
        <v>39</v>
      </c>
      <c r="H1062" s="8" t="s">
        <v>3412</v>
      </c>
      <c r="I1062" s="9" t="s">
        <v>4561</v>
      </c>
      <c r="J1062" s="9" t="s">
        <v>4562</v>
      </c>
      <c r="K1062" s="9" t="s">
        <v>4563</v>
      </c>
      <c r="L1062" s="9" t="s">
        <v>4564</v>
      </c>
      <c r="M1062" s="160">
        <v>900094963</v>
      </c>
      <c r="N1062" s="8" t="s">
        <v>4565</v>
      </c>
      <c r="O1062" s="10">
        <v>44561</v>
      </c>
      <c r="P1062" s="33" t="s">
        <v>2709</v>
      </c>
      <c r="Q1062" s="10">
        <v>44644</v>
      </c>
      <c r="R1062" s="10">
        <v>44857</v>
      </c>
      <c r="S1062" s="11" t="s">
        <v>46</v>
      </c>
      <c r="T1062" s="11" t="s">
        <v>46</v>
      </c>
      <c r="U1062" s="78" t="s">
        <v>46</v>
      </c>
      <c r="V1062" s="7" t="s">
        <v>46</v>
      </c>
      <c r="W1062" s="33"/>
      <c r="X1062" s="7" t="s">
        <v>46</v>
      </c>
      <c r="Y1062" s="7" t="s">
        <v>46</v>
      </c>
      <c r="Z1062" s="11">
        <v>44857</v>
      </c>
      <c r="AA1062" s="16">
        <v>248424750</v>
      </c>
      <c r="AB1062" s="17">
        <v>0</v>
      </c>
      <c r="AC1062" s="18">
        <f t="shared" si="16"/>
        <v>248424750</v>
      </c>
      <c r="AD1062" s="31" t="s">
        <v>48</v>
      </c>
      <c r="AE1062" s="245" t="s">
        <v>98</v>
      </c>
      <c r="AF1062" s="8" t="s">
        <v>4566</v>
      </c>
      <c r="AG1062" s="12" t="s">
        <v>607</v>
      </c>
      <c r="AH1062" s="12" t="s">
        <v>1827</v>
      </c>
      <c r="AI1062" s="30" t="s">
        <v>4210</v>
      </c>
    </row>
    <row r="1063" spans="1:35" ht="15.75" x14ac:dyDescent="0.3">
      <c r="A1063" s="7">
        <v>2022</v>
      </c>
      <c r="B1063" s="7">
        <v>531</v>
      </c>
      <c r="C1063" s="101" t="s">
        <v>35</v>
      </c>
      <c r="D1063" s="15" t="s">
        <v>91</v>
      </c>
      <c r="E1063" s="9" t="s">
        <v>66</v>
      </c>
      <c r="F1063" s="8" t="s">
        <v>38</v>
      </c>
      <c r="G1063" s="7" t="s">
        <v>39</v>
      </c>
      <c r="H1063" s="8" t="s">
        <v>54</v>
      </c>
      <c r="I1063" s="9" t="s">
        <v>4567</v>
      </c>
      <c r="J1063" s="9" t="s">
        <v>4568</v>
      </c>
      <c r="K1063" s="9" t="s">
        <v>4569</v>
      </c>
      <c r="L1063" s="9" t="s">
        <v>2368</v>
      </c>
      <c r="M1063" s="7">
        <v>1032401910</v>
      </c>
      <c r="N1063" s="8" t="s">
        <v>345</v>
      </c>
      <c r="O1063" s="10">
        <v>44837</v>
      </c>
      <c r="P1063" s="101" t="s">
        <v>4258</v>
      </c>
      <c r="Q1063" s="10">
        <v>44839</v>
      </c>
      <c r="R1063" s="10">
        <v>44926</v>
      </c>
      <c r="S1063" s="11" t="s">
        <v>46</v>
      </c>
      <c r="T1063" s="11"/>
      <c r="U1063" s="78"/>
      <c r="V1063" s="7" t="s">
        <v>3344</v>
      </c>
      <c r="W1063" s="101" t="s">
        <v>4258</v>
      </c>
      <c r="X1063" s="7"/>
      <c r="Y1063" s="7"/>
      <c r="Z1063" s="11">
        <v>44945</v>
      </c>
      <c r="AA1063" s="16">
        <v>21000000</v>
      </c>
      <c r="AB1063" s="17"/>
      <c r="AC1063" s="18">
        <f t="shared" si="16"/>
        <v>21000000</v>
      </c>
      <c r="AD1063" s="31" t="s">
        <v>48</v>
      </c>
      <c r="AE1063" s="168" t="s">
        <v>98</v>
      </c>
      <c r="AF1063" s="8" t="s">
        <v>4570</v>
      </c>
      <c r="AG1063" s="12" t="s">
        <v>601</v>
      </c>
      <c r="AH1063" s="12" t="s">
        <v>161</v>
      </c>
      <c r="AI1063" s="30" t="s">
        <v>4571</v>
      </c>
    </row>
    <row r="1064" spans="1:35" ht="15.75" x14ac:dyDescent="0.3">
      <c r="A1064" s="7">
        <v>2021</v>
      </c>
      <c r="B1064" s="7">
        <v>532</v>
      </c>
      <c r="C1064" s="101" t="s">
        <v>1134</v>
      </c>
      <c r="D1064" s="15" t="s">
        <v>1584</v>
      </c>
      <c r="E1064" s="9" t="s">
        <v>1585</v>
      </c>
      <c r="F1064" s="8" t="s">
        <v>3939</v>
      </c>
      <c r="G1064" s="7" t="s">
        <v>39</v>
      </c>
      <c r="H1064" s="8" t="s">
        <v>3412</v>
      </c>
      <c r="I1064" s="9" t="s">
        <v>4572</v>
      </c>
      <c r="J1064" s="9" t="s">
        <v>4573</v>
      </c>
      <c r="K1064" s="9" t="s">
        <v>4574</v>
      </c>
      <c r="L1064" s="9" t="s">
        <v>4575</v>
      </c>
      <c r="M1064" s="160">
        <v>900270576</v>
      </c>
      <c r="N1064" s="8" t="s">
        <v>4565</v>
      </c>
      <c r="O1064" s="10">
        <v>44561</v>
      </c>
      <c r="P1064" s="33" t="s">
        <v>1946</v>
      </c>
      <c r="Q1064" s="10">
        <v>44781</v>
      </c>
      <c r="R1064" s="10">
        <v>44965</v>
      </c>
      <c r="S1064" s="11" t="s">
        <v>46</v>
      </c>
      <c r="T1064" s="11" t="s">
        <v>46</v>
      </c>
      <c r="U1064" s="78" t="s">
        <v>46</v>
      </c>
      <c r="V1064" s="7" t="s">
        <v>46</v>
      </c>
      <c r="W1064" s="33"/>
      <c r="X1064" s="7" t="s">
        <v>46</v>
      </c>
      <c r="Y1064" s="7" t="s">
        <v>46</v>
      </c>
      <c r="Z1064" s="11">
        <v>44965</v>
      </c>
      <c r="AA1064" s="16">
        <v>178980500</v>
      </c>
      <c r="AB1064" s="17">
        <v>0</v>
      </c>
      <c r="AC1064" s="18">
        <f t="shared" si="16"/>
        <v>178980500</v>
      </c>
      <c r="AD1064" s="31" t="s">
        <v>48</v>
      </c>
      <c r="AE1064" s="245" t="s">
        <v>98</v>
      </c>
      <c r="AF1064" s="75" t="s">
        <v>4576</v>
      </c>
      <c r="AG1064" s="12" t="s">
        <v>1590</v>
      </c>
      <c r="AH1064" s="12" t="s">
        <v>2227</v>
      </c>
      <c r="AI1064" s="30" t="s">
        <v>3139</v>
      </c>
    </row>
    <row r="1065" spans="1:35" ht="15.75" x14ac:dyDescent="0.3">
      <c r="A1065" s="7">
        <v>2022</v>
      </c>
      <c r="B1065" s="7">
        <v>532</v>
      </c>
      <c r="C1065" s="101" t="s">
        <v>35</v>
      </c>
      <c r="D1065" s="15" t="s">
        <v>91</v>
      </c>
      <c r="E1065" s="9" t="s">
        <v>66</v>
      </c>
      <c r="F1065" s="8" t="s">
        <v>38</v>
      </c>
      <c r="G1065" s="7" t="s">
        <v>39</v>
      </c>
      <c r="H1065" s="8" t="s">
        <v>54</v>
      </c>
      <c r="I1065" s="9" t="s">
        <v>4577</v>
      </c>
      <c r="J1065" s="9" t="s">
        <v>4578</v>
      </c>
      <c r="K1065" s="9" t="s">
        <v>4579</v>
      </c>
      <c r="L1065" s="9" t="s">
        <v>1708</v>
      </c>
      <c r="M1065" s="7">
        <v>1014184818</v>
      </c>
      <c r="N1065" s="8" t="s">
        <v>59</v>
      </c>
      <c r="O1065" s="10">
        <v>44837</v>
      </c>
      <c r="P1065" s="101" t="s">
        <v>4258</v>
      </c>
      <c r="Q1065" s="10">
        <v>44837</v>
      </c>
      <c r="R1065" s="10">
        <v>44926</v>
      </c>
      <c r="S1065" s="11" t="s">
        <v>46</v>
      </c>
      <c r="T1065" s="11"/>
      <c r="U1065" s="78"/>
      <c r="V1065" s="7" t="s">
        <v>3344</v>
      </c>
      <c r="W1065" s="101" t="s">
        <v>4258</v>
      </c>
      <c r="X1065" s="7"/>
      <c r="Y1065" s="7"/>
      <c r="Z1065" s="11">
        <v>44946</v>
      </c>
      <c r="AA1065" s="16">
        <v>21000000</v>
      </c>
      <c r="AB1065" s="17"/>
      <c r="AC1065" s="18">
        <f t="shared" si="16"/>
        <v>21000000</v>
      </c>
      <c r="AD1065" s="31" t="s">
        <v>48</v>
      </c>
      <c r="AE1065" s="168" t="s">
        <v>98</v>
      </c>
      <c r="AF1065" s="8" t="s">
        <v>4580</v>
      </c>
      <c r="AG1065" s="12" t="s">
        <v>655</v>
      </c>
      <c r="AH1065" s="12" t="s">
        <v>1699</v>
      </c>
      <c r="AI1065" s="30" t="s">
        <v>4511</v>
      </c>
    </row>
    <row r="1066" spans="1:35" ht="15.75" x14ac:dyDescent="0.3">
      <c r="A1066" s="7">
        <v>2021</v>
      </c>
      <c r="B1066" s="7">
        <v>533</v>
      </c>
      <c r="C1066" s="101" t="s">
        <v>1134</v>
      </c>
      <c r="D1066" s="15" t="s">
        <v>76</v>
      </c>
      <c r="E1066" s="9" t="s">
        <v>4581</v>
      </c>
      <c r="F1066" s="8" t="s">
        <v>3939</v>
      </c>
      <c r="G1066" s="7" t="s">
        <v>39</v>
      </c>
      <c r="H1066" s="8" t="s">
        <v>3412</v>
      </c>
      <c r="I1066" s="9" t="s">
        <v>4582</v>
      </c>
      <c r="J1066" s="9" t="s">
        <v>4583</v>
      </c>
      <c r="K1066" s="9" t="s">
        <v>4584</v>
      </c>
      <c r="L1066" s="9" t="s">
        <v>4585</v>
      </c>
      <c r="M1066" s="160">
        <v>830109957</v>
      </c>
      <c r="N1066" s="8" t="s">
        <v>4565</v>
      </c>
      <c r="O1066" s="10">
        <v>44561</v>
      </c>
      <c r="P1066" s="33" t="s">
        <v>45</v>
      </c>
      <c r="Q1066" s="10">
        <v>44615</v>
      </c>
      <c r="R1066" s="10">
        <v>44948</v>
      </c>
      <c r="S1066" s="11" t="s">
        <v>46</v>
      </c>
      <c r="T1066" s="11" t="s">
        <v>46</v>
      </c>
      <c r="U1066" s="78" t="s">
        <v>46</v>
      </c>
      <c r="V1066" s="7" t="s">
        <v>46</v>
      </c>
      <c r="W1066" s="33"/>
      <c r="X1066" s="7" t="s">
        <v>46</v>
      </c>
      <c r="Y1066" s="7" t="s">
        <v>46</v>
      </c>
      <c r="Z1066" s="11">
        <v>44948</v>
      </c>
      <c r="AA1066" s="16">
        <v>254373444</v>
      </c>
      <c r="AB1066" s="17">
        <v>0</v>
      </c>
      <c r="AC1066" s="18">
        <f t="shared" si="16"/>
        <v>254373444</v>
      </c>
      <c r="AD1066" s="31" t="s">
        <v>48</v>
      </c>
      <c r="AE1066" s="245" t="s">
        <v>98</v>
      </c>
      <c r="AF1066" s="8" t="s">
        <v>4586</v>
      </c>
      <c r="AG1066" s="12" t="s">
        <v>62</v>
      </c>
      <c r="AH1066" s="12" t="s">
        <v>3866</v>
      </c>
      <c r="AI1066" s="30" t="s">
        <v>4587</v>
      </c>
    </row>
    <row r="1067" spans="1:35" ht="15.75" x14ac:dyDescent="0.3">
      <c r="A1067" s="7">
        <v>2022</v>
      </c>
      <c r="B1067" s="7">
        <v>533</v>
      </c>
      <c r="C1067" s="101" t="s">
        <v>35</v>
      </c>
      <c r="D1067" s="15" t="s">
        <v>91</v>
      </c>
      <c r="E1067" s="9" t="s">
        <v>66</v>
      </c>
      <c r="F1067" s="8" t="s">
        <v>38</v>
      </c>
      <c r="G1067" s="7" t="s">
        <v>39</v>
      </c>
      <c r="H1067" s="8" t="s">
        <v>54</v>
      </c>
      <c r="I1067" s="9" t="s">
        <v>4588</v>
      </c>
      <c r="J1067" s="9" t="s">
        <v>4589</v>
      </c>
      <c r="K1067" s="9" t="s">
        <v>4590</v>
      </c>
      <c r="L1067" s="9" t="s">
        <v>731</v>
      </c>
      <c r="M1067" s="7">
        <v>1023875840</v>
      </c>
      <c r="N1067" s="8" t="s">
        <v>345</v>
      </c>
      <c r="O1067" s="10">
        <v>44838</v>
      </c>
      <c r="P1067" s="101">
        <v>3</v>
      </c>
      <c r="Q1067" s="10">
        <v>44839</v>
      </c>
      <c r="R1067" s="10">
        <v>44926</v>
      </c>
      <c r="S1067" s="11" t="s">
        <v>46</v>
      </c>
      <c r="T1067" s="11"/>
      <c r="U1067" s="78"/>
      <c r="V1067" s="7" t="s">
        <v>480</v>
      </c>
      <c r="W1067" s="101">
        <v>4</v>
      </c>
      <c r="X1067" s="7"/>
      <c r="Y1067" s="7"/>
      <c r="Z1067" s="11">
        <v>44961</v>
      </c>
      <c r="AA1067" s="16">
        <v>13512000</v>
      </c>
      <c r="AB1067" s="17">
        <v>4504000</v>
      </c>
      <c r="AC1067" s="18">
        <f t="shared" si="16"/>
        <v>18016000</v>
      </c>
      <c r="AD1067" s="31" t="s">
        <v>48</v>
      </c>
      <c r="AE1067" s="168" t="s">
        <v>98</v>
      </c>
      <c r="AF1067" s="8" t="s">
        <v>4591</v>
      </c>
      <c r="AG1067" s="12" t="s">
        <v>74</v>
      </c>
      <c r="AH1067" s="12" t="s">
        <v>1021</v>
      </c>
      <c r="AI1067" s="30" t="s">
        <v>4592</v>
      </c>
    </row>
    <row r="1068" spans="1:35" ht="15.75" x14ac:dyDescent="0.3">
      <c r="A1068" s="7">
        <v>2021</v>
      </c>
      <c r="B1068" s="7">
        <v>534</v>
      </c>
      <c r="C1068" s="101" t="s">
        <v>1134</v>
      </c>
      <c r="D1068" s="15" t="s">
        <v>1777</v>
      </c>
      <c r="E1068" s="9" t="s">
        <v>1778</v>
      </c>
      <c r="F1068" s="8" t="s">
        <v>3939</v>
      </c>
      <c r="G1068" s="7" t="s">
        <v>39</v>
      </c>
      <c r="H1068" s="8" t="s">
        <v>3412</v>
      </c>
      <c r="I1068" s="9" t="s">
        <v>4593</v>
      </c>
      <c r="J1068" s="9" t="s">
        <v>4594</v>
      </c>
      <c r="K1068" s="9" t="s">
        <v>4595</v>
      </c>
      <c r="L1068" s="9" t="s">
        <v>4596</v>
      </c>
      <c r="M1068" s="160" t="s">
        <v>4597</v>
      </c>
      <c r="N1068" s="8" t="s">
        <v>4565</v>
      </c>
      <c r="O1068" s="10">
        <v>44561</v>
      </c>
      <c r="P1068" s="33" t="s">
        <v>45</v>
      </c>
      <c r="Q1068" s="10">
        <v>44620</v>
      </c>
      <c r="R1068" s="10">
        <v>44953</v>
      </c>
      <c r="S1068" s="11" t="s">
        <v>46</v>
      </c>
      <c r="T1068" s="11" t="s">
        <v>46</v>
      </c>
      <c r="U1068" s="78" t="s">
        <v>46</v>
      </c>
      <c r="V1068" s="7" t="s">
        <v>46</v>
      </c>
      <c r="W1068" s="33"/>
      <c r="X1068" s="7" t="s">
        <v>46</v>
      </c>
      <c r="Y1068" s="7" t="s">
        <v>46</v>
      </c>
      <c r="Z1068" s="11">
        <v>44880</v>
      </c>
      <c r="AA1068" s="16">
        <v>254250800</v>
      </c>
      <c r="AB1068" s="17">
        <v>0</v>
      </c>
      <c r="AC1068" s="18">
        <f t="shared" si="16"/>
        <v>254250800</v>
      </c>
      <c r="AD1068" s="31" t="s">
        <v>47</v>
      </c>
      <c r="AE1068" s="245" t="s">
        <v>48</v>
      </c>
      <c r="AF1068" s="8" t="s">
        <v>4598</v>
      </c>
      <c r="AG1068" s="12" t="s">
        <v>62</v>
      </c>
      <c r="AH1068" s="12" t="s">
        <v>3866</v>
      </c>
      <c r="AI1068" s="30">
        <v>20235420002903</v>
      </c>
    </row>
    <row r="1069" spans="1:35" ht="15.75" x14ac:dyDescent="0.3">
      <c r="A1069" s="7">
        <v>2022</v>
      </c>
      <c r="B1069" s="7">
        <v>534</v>
      </c>
      <c r="C1069" s="101" t="s">
        <v>35</v>
      </c>
      <c r="D1069" s="15" t="s">
        <v>695</v>
      </c>
      <c r="E1069" s="9" t="s">
        <v>696</v>
      </c>
      <c r="F1069" s="8" t="s">
        <v>38</v>
      </c>
      <c r="G1069" s="7" t="s">
        <v>39</v>
      </c>
      <c r="H1069" s="8" t="s">
        <v>54</v>
      </c>
      <c r="I1069" s="9" t="s">
        <v>4599</v>
      </c>
      <c r="J1069" s="9" t="s">
        <v>4600</v>
      </c>
      <c r="K1069" s="9" t="s">
        <v>4601</v>
      </c>
      <c r="L1069" s="9" t="s">
        <v>4602</v>
      </c>
      <c r="M1069" s="7">
        <v>1032476724</v>
      </c>
      <c r="N1069" s="8" t="s">
        <v>59</v>
      </c>
      <c r="O1069" s="10">
        <v>44838</v>
      </c>
      <c r="P1069" s="101" t="s">
        <v>4258</v>
      </c>
      <c r="Q1069" s="10">
        <v>44841</v>
      </c>
      <c r="R1069" s="10">
        <v>44926</v>
      </c>
      <c r="S1069" s="11" t="s">
        <v>46</v>
      </c>
      <c r="T1069" s="11"/>
      <c r="U1069" s="78"/>
      <c r="V1069" s="7" t="s">
        <v>3344</v>
      </c>
      <c r="W1069" s="101" t="s">
        <v>4258</v>
      </c>
      <c r="X1069" s="7"/>
      <c r="Y1069" s="7"/>
      <c r="Z1069" s="11">
        <v>44947</v>
      </c>
      <c r="AA1069" s="16">
        <v>13650000</v>
      </c>
      <c r="AB1069" s="17"/>
      <c r="AC1069" s="18">
        <f t="shared" si="16"/>
        <v>13650000</v>
      </c>
      <c r="AD1069" s="31" t="s">
        <v>48</v>
      </c>
      <c r="AE1069" s="168" t="s">
        <v>98</v>
      </c>
      <c r="AF1069" s="8" t="s">
        <v>4603</v>
      </c>
      <c r="AG1069" s="12" t="s">
        <v>701</v>
      </c>
      <c r="AH1069" s="12" t="s">
        <v>1892</v>
      </c>
      <c r="AI1069" s="30" t="s">
        <v>4604</v>
      </c>
    </row>
    <row r="1070" spans="1:35" ht="15.75" x14ac:dyDescent="0.3">
      <c r="A1070" s="7">
        <v>2021</v>
      </c>
      <c r="B1070" s="7">
        <v>535</v>
      </c>
      <c r="C1070" s="101" t="s">
        <v>1134</v>
      </c>
      <c r="D1070" s="15" t="s">
        <v>1076</v>
      </c>
      <c r="E1070" s="9" t="s">
        <v>1077</v>
      </c>
      <c r="F1070" s="8" t="s">
        <v>3939</v>
      </c>
      <c r="G1070" s="7" t="s">
        <v>39</v>
      </c>
      <c r="H1070" s="8" t="s">
        <v>3412</v>
      </c>
      <c r="I1070" s="9" t="s">
        <v>4561</v>
      </c>
      <c r="J1070" s="9" t="s">
        <v>4605</v>
      </c>
      <c r="K1070" s="9" t="s">
        <v>4606</v>
      </c>
      <c r="L1070" s="9" t="s">
        <v>4585</v>
      </c>
      <c r="M1070" s="160" t="s">
        <v>4607</v>
      </c>
      <c r="N1070" s="8" t="s">
        <v>4565</v>
      </c>
      <c r="O1070" s="10">
        <v>44561</v>
      </c>
      <c r="P1070" s="33" t="s">
        <v>321</v>
      </c>
      <c r="Q1070" s="10">
        <v>44615</v>
      </c>
      <c r="R1070" s="10">
        <v>44764</v>
      </c>
      <c r="S1070" s="11" t="s">
        <v>46</v>
      </c>
      <c r="T1070" s="11" t="s">
        <v>46</v>
      </c>
      <c r="U1070" s="78" t="s">
        <v>46</v>
      </c>
      <c r="V1070" s="7" t="s">
        <v>46</v>
      </c>
      <c r="W1070" s="33"/>
      <c r="X1070" s="7" t="s">
        <v>46</v>
      </c>
      <c r="Y1070" s="7" t="s">
        <v>46</v>
      </c>
      <c r="Z1070" s="11">
        <v>44764</v>
      </c>
      <c r="AA1070" s="16">
        <v>220973161</v>
      </c>
      <c r="AB1070" s="17">
        <v>0</v>
      </c>
      <c r="AC1070" s="18">
        <f t="shared" si="16"/>
        <v>220973161</v>
      </c>
      <c r="AD1070" s="31" t="s">
        <v>48</v>
      </c>
      <c r="AE1070" s="245" t="s">
        <v>98</v>
      </c>
      <c r="AF1070" s="8" t="s">
        <v>4608</v>
      </c>
      <c r="AG1070" s="12" t="s">
        <v>62</v>
      </c>
      <c r="AH1070" s="12" t="s">
        <v>63</v>
      </c>
      <c r="AI1070" s="30" t="s">
        <v>4609</v>
      </c>
    </row>
    <row r="1071" spans="1:35" ht="15.75" x14ac:dyDescent="0.3">
      <c r="A1071" s="7">
        <v>2022</v>
      </c>
      <c r="B1071" s="7">
        <v>535</v>
      </c>
      <c r="C1071" s="101" t="s">
        <v>35</v>
      </c>
      <c r="D1071" s="15" t="s">
        <v>91</v>
      </c>
      <c r="E1071" s="9" t="s">
        <v>66</v>
      </c>
      <c r="F1071" s="8" t="s">
        <v>38</v>
      </c>
      <c r="G1071" s="7" t="s">
        <v>39</v>
      </c>
      <c r="H1071" s="8" t="s">
        <v>54</v>
      </c>
      <c r="I1071" s="9" t="s">
        <v>4610</v>
      </c>
      <c r="J1071" s="9" t="s">
        <v>4611</v>
      </c>
      <c r="K1071" s="9" t="s">
        <v>4612</v>
      </c>
      <c r="L1071" s="9" t="s">
        <v>4613</v>
      </c>
      <c r="M1071" s="7">
        <v>1023964322</v>
      </c>
      <c r="N1071" s="8" t="s">
        <v>138</v>
      </c>
      <c r="O1071" s="10">
        <v>44840</v>
      </c>
      <c r="P1071" s="101" t="s">
        <v>4258</v>
      </c>
      <c r="Q1071" s="10">
        <v>44844</v>
      </c>
      <c r="R1071" s="10">
        <v>44926</v>
      </c>
      <c r="S1071" s="11" t="s">
        <v>46</v>
      </c>
      <c r="T1071" s="11"/>
      <c r="U1071" s="78"/>
      <c r="V1071" s="7" t="s">
        <v>3344</v>
      </c>
      <c r="W1071" s="101" t="s">
        <v>4258</v>
      </c>
      <c r="X1071" s="7"/>
      <c r="Y1071" s="7"/>
      <c r="Z1071" s="11">
        <v>44950</v>
      </c>
      <c r="AA1071" s="16">
        <v>12600000</v>
      </c>
      <c r="AB1071" s="17"/>
      <c r="AC1071" s="18">
        <f t="shared" si="16"/>
        <v>12600000</v>
      </c>
      <c r="AD1071" s="31" t="s">
        <v>48</v>
      </c>
      <c r="AE1071" s="168" t="s">
        <v>98</v>
      </c>
      <c r="AF1071" s="8" t="s">
        <v>4614</v>
      </c>
      <c r="AG1071" s="12" t="s">
        <v>74</v>
      </c>
      <c r="AH1071" s="12" t="s">
        <v>75</v>
      </c>
      <c r="AI1071" s="30" t="s">
        <v>4615</v>
      </c>
    </row>
    <row r="1072" spans="1:35" ht="15.75" x14ac:dyDescent="0.3">
      <c r="A1072" s="7">
        <v>2021</v>
      </c>
      <c r="B1072" s="7">
        <v>536</v>
      </c>
      <c r="C1072" s="101" t="s">
        <v>1134</v>
      </c>
      <c r="D1072" s="15" t="s">
        <v>392</v>
      </c>
      <c r="E1072" s="9" t="s">
        <v>393</v>
      </c>
      <c r="F1072" s="8" t="s">
        <v>3939</v>
      </c>
      <c r="G1072" s="7" t="s">
        <v>39</v>
      </c>
      <c r="H1072" s="8" t="s">
        <v>3412</v>
      </c>
      <c r="I1072" s="9" t="s">
        <v>4616</v>
      </c>
      <c r="J1072" s="9" t="s">
        <v>4617</v>
      </c>
      <c r="K1072" s="9" t="s">
        <v>4618</v>
      </c>
      <c r="L1072" s="9" t="s">
        <v>4619</v>
      </c>
      <c r="M1072" s="160">
        <v>830144794</v>
      </c>
      <c r="N1072" s="8" t="s">
        <v>4565</v>
      </c>
      <c r="O1072" s="10">
        <v>44575</v>
      </c>
      <c r="P1072" s="33" t="s">
        <v>1946</v>
      </c>
      <c r="Q1072" s="10">
        <v>44634</v>
      </c>
      <c r="R1072" s="10">
        <v>44817</v>
      </c>
      <c r="S1072" s="11" t="s">
        <v>46</v>
      </c>
      <c r="T1072" s="11" t="s">
        <v>46</v>
      </c>
      <c r="U1072" s="78" t="s">
        <v>46</v>
      </c>
      <c r="V1072" s="7" t="s">
        <v>46</v>
      </c>
      <c r="W1072" s="33"/>
      <c r="X1072" s="7" t="s">
        <v>46</v>
      </c>
      <c r="Y1072" s="7" t="s">
        <v>46</v>
      </c>
      <c r="Z1072" s="11">
        <v>44817</v>
      </c>
      <c r="AA1072" s="16">
        <v>164750000</v>
      </c>
      <c r="AB1072" s="17">
        <v>0</v>
      </c>
      <c r="AC1072" s="18">
        <f t="shared" si="16"/>
        <v>164750000</v>
      </c>
      <c r="AD1072" s="31" t="s">
        <v>48</v>
      </c>
      <c r="AE1072" s="245" t="s">
        <v>98</v>
      </c>
      <c r="AF1072" s="8" t="s">
        <v>4620</v>
      </c>
      <c r="AG1072" s="12" t="s">
        <v>906</v>
      </c>
      <c r="AH1072" s="12" t="s">
        <v>4621</v>
      </c>
      <c r="AI1072" s="30" t="s">
        <v>4622</v>
      </c>
    </row>
    <row r="1073" spans="1:35" ht="15.75" x14ac:dyDescent="0.3">
      <c r="A1073" s="7">
        <v>2022</v>
      </c>
      <c r="B1073" s="7">
        <v>536</v>
      </c>
      <c r="C1073" s="101" t="s">
        <v>35</v>
      </c>
      <c r="D1073" s="15" t="s">
        <v>91</v>
      </c>
      <c r="E1073" s="9" t="s">
        <v>66</v>
      </c>
      <c r="F1073" s="8" t="s">
        <v>38</v>
      </c>
      <c r="G1073" s="7" t="s">
        <v>39</v>
      </c>
      <c r="H1073" s="8" t="s">
        <v>40</v>
      </c>
      <c r="I1073" s="9" t="s">
        <v>4623</v>
      </c>
      <c r="J1073" s="9" t="s">
        <v>4624</v>
      </c>
      <c r="K1073" s="9" t="s">
        <v>4625</v>
      </c>
      <c r="L1073" s="9" t="s">
        <v>1196</v>
      </c>
      <c r="M1073" s="7">
        <v>1032491655</v>
      </c>
      <c r="N1073" s="8" t="s">
        <v>138</v>
      </c>
      <c r="O1073" s="10">
        <v>44840</v>
      </c>
      <c r="P1073" s="101">
        <v>3</v>
      </c>
      <c r="Q1073" s="10">
        <v>44860</v>
      </c>
      <c r="R1073" s="10">
        <v>44926</v>
      </c>
      <c r="S1073" s="11" t="s">
        <v>46</v>
      </c>
      <c r="T1073" s="11"/>
      <c r="U1073" s="78"/>
      <c r="V1073" s="7" t="s">
        <v>3344</v>
      </c>
      <c r="W1073" s="101">
        <v>3</v>
      </c>
      <c r="X1073" s="7"/>
      <c r="Y1073" s="7"/>
      <c r="Z1073" s="11">
        <v>44951</v>
      </c>
      <c r="AA1073" s="16">
        <v>13800000</v>
      </c>
      <c r="AB1073" s="17"/>
      <c r="AC1073" s="18">
        <f t="shared" si="16"/>
        <v>13800000</v>
      </c>
      <c r="AD1073" s="31" t="s">
        <v>48</v>
      </c>
      <c r="AE1073" s="168" t="s">
        <v>98</v>
      </c>
      <c r="AF1073" s="8" t="s">
        <v>4626</v>
      </c>
      <c r="AG1073" s="12" t="s">
        <v>207</v>
      </c>
      <c r="AH1073" s="12" t="s">
        <v>205</v>
      </c>
      <c r="AI1073" s="30" t="s">
        <v>4627</v>
      </c>
    </row>
    <row r="1074" spans="1:35" ht="15.75" x14ac:dyDescent="0.3">
      <c r="A1074" s="7">
        <v>2021</v>
      </c>
      <c r="B1074" s="7">
        <v>537</v>
      </c>
      <c r="C1074" s="101" t="s">
        <v>1134</v>
      </c>
      <c r="D1074" s="15" t="s">
        <v>3831</v>
      </c>
      <c r="E1074" s="9" t="s">
        <v>3832</v>
      </c>
      <c r="F1074" s="8" t="s">
        <v>3939</v>
      </c>
      <c r="G1074" s="7" t="s">
        <v>39</v>
      </c>
      <c r="H1074" s="8" t="s">
        <v>3412</v>
      </c>
      <c r="I1074" s="9" t="s">
        <v>4628</v>
      </c>
      <c r="J1074" s="9" t="s">
        <v>4629</v>
      </c>
      <c r="K1074" s="9" t="s">
        <v>4630</v>
      </c>
      <c r="L1074" s="9" t="s">
        <v>4575</v>
      </c>
      <c r="M1074" s="160">
        <v>900270576</v>
      </c>
      <c r="N1074" s="8" t="s">
        <v>4540</v>
      </c>
      <c r="O1074" s="10">
        <v>44561</v>
      </c>
      <c r="P1074" s="33" t="s">
        <v>1930</v>
      </c>
      <c r="Q1074" s="10">
        <v>44642</v>
      </c>
      <c r="R1074" s="10">
        <v>44886</v>
      </c>
      <c r="S1074" s="11" t="s">
        <v>46</v>
      </c>
      <c r="T1074" s="11" t="s">
        <v>46</v>
      </c>
      <c r="U1074" s="78" t="s">
        <v>46</v>
      </c>
      <c r="V1074" s="7" t="s">
        <v>46</v>
      </c>
      <c r="W1074" s="33"/>
      <c r="X1074" s="7" t="s">
        <v>46</v>
      </c>
      <c r="Y1074" s="7" t="s">
        <v>46</v>
      </c>
      <c r="Z1074" s="11">
        <v>44886</v>
      </c>
      <c r="AA1074" s="16">
        <v>252300000</v>
      </c>
      <c r="AB1074" s="17">
        <v>0</v>
      </c>
      <c r="AC1074" s="18">
        <f t="shared" si="16"/>
        <v>252300000</v>
      </c>
      <c r="AD1074" s="31" t="s">
        <v>48</v>
      </c>
      <c r="AE1074" s="245" t="s">
        <v>98</v>
      </c>
      <c r="AF1074" s="8" t="s">
        <v>4631</v>
      </c>
      <c r="AG1074" s="12" t="s">
        <v>1753</v>
      </c>
      <c r="AH1074" s="12" t="s">
        <v>4632</v>
      </c>
      <c r="AI1074" s="30" t="s">
        <v>3139</v>
      </c>
    </row>
    <row r="1075" spans="1:35" ht="15.75" x14ac:dyDescent="0.3">
      <c r="A1075" s="7">
        <v>2022</v>
      </c>
      <c r="B1075" s="7">
        <v>537</v>
      </c>
      <c r="C1075" s="101" t="s">
        <v>35</v>
      </c>
      <c r="D1075" s="15" t="s">
        <v>358</v>
      </c>
      <c r="E1075" s="9" t="s">
        <v>4407</v>
      </c>
      <c r="F1075" s="8" t="s">
        <v>38</v>
      </c>
      <c r="G1075" s="7" t="s">
        <v>39</v>
      </c>
      <c r="H1075" s="8" t="s">
        <v>40</v>
      </c>
      <c r="I1075" s="9" t="s">
        <v>900</v>
      </c>
      <c r="J1075" s="9" t="s">
        <v>4633</v>
      </c>
      <c r="K1075" s="9" t="s">
        <v>4634</v>
      </c>
      <c r="L1075" s="9" t="s">
        <v>4635</v>
      </c>
      <c r="M1075" s="7">
        <v>30394841</v>
      </c>
      <c r="N1075" s="8" t="s">
        <v>59</v>
      </c>
      <c r="O1075" s="10">
        <v>44841</v>
      </c>
      <c r="P1075" s="101" t="s">
        <v>4258</v>
      </c>
      <c r="Q1075" s="10">
        <v>44854</v>
      </c>
      <c r="R1075" s="10">
        <v>44926</v>
      </c>
      <c r="S1075" s="11" t="s">
        <v>46</v>
      </c>
      <c r="T1075" s="11"/>
      <c r="U1075" s="78"/>
      <c r="V1075" s="7" t="s">
        <v>3344</v>
      </c>
      <c r="W1075" s="101" t="s">
        <v>4258</v>
      </c>
      <c r="X1075" s="7"/>
      <c r="Y1075" s="7"/>
      <c r="Z1075" s="11">
        <v>44972</v>
      </c>
      <c r="AA1075" s="16">
        <v>8400000</v>
      </c>
      <c r="AB1075" s="17"/>
      <c r="AC1075" s="18">
        <f t="shared" si="16"/>
        <v>8400000</v>
      </c>
      <c r="AD1075" s="31" t="s">
        <v>48</v>
      </c>
      <c r="AE1075" s="168" t="s">
        <v>98</v>
      </c>
      <c r="AF1075" s="8" t="s">
        <v>4636</v>
      </c>
      <c r="AG1075" s="12" t="s">
        <v>365</v>
      </c>
      <c r="AH1075" s="12" t="s">
        <v>366</v>
      </c>
      <c r="AI1075" s="30" t="s">
        <v>4035</v>
      </c>
    </row>
    <row r="1076" spans="1:35" ht="15.75" x14ac:dyDescent="0.3">
      <c r="A1076" s="7">
        <v>2021</v>
      </c>
      <c r="B1076" s="7">
        <v>538</v>
      </c>
      <c r="C1076" s="101" t="s">
        <v>1134</v>
      </c>
      <c r="D1076" s="15" t="s">
        <v>3831</v>
      </c>
      <c r="E1076" s="9" t="s">
        <v>3832</v>
      </c>
      <c r="F1076" s="8" t="s">
        <v>3939</v>
      </c>
      <c r="G1076" s="7" t="s">
        <v>39</v>
      </c>
      <c r="H1076" s="8" t="s">
        <v>3412</v>
      </c>
      <c r="I1076" s="9" t="s">
        <v>4637</v>
      </c>
      <c r="J1076" s="9" t="s">
        <v>4638</v>
      </c>
      <c r="K1076" s="9" t="s">
        <v>4639</v>
      </c>
      <c r="L1076" s="9" t="s">
        <v>4640</v>
      </c>
      <c r="M1076" s="240">
        <v>900572437</v>
      </c>
      <c r="N1076" s="8" t="s">
        <v>4540</v>
      </c>
      <c r="O1076" s="10">
        <v>44561</v>
      </c>
      <c r="P1076" s="33" t="s">
        <v>1930</v>
      </c>
      <c r="Q1076" s="10">
        <v>44656</v>
      </c>
      <c r="R1076" s="10">
        <v>44899</v>
      </c>
      <c r="S1076" s="11" t="s">
        <v>46</v>
      </c>
      <c r="T1076" s="11" t="s">
        <v>46</v>
      </c>
      <c r="U1076" s="78" t="s">
        <v>46</v>
      </c>
      <c r="V1076" s="7" t="s">
        <v>46</v>
      </c>
      <c r="W1076" s="33"/>
      <c r="X1076" s="7" t="s">
        <v>46</v>
      </c>
      <c r="Y1076" s="7" t="s">
        <v>46</v>
      </c>
      <c r="Z1076" s="11">
        <v>44899</v>
      </c>
      <c r="AA1076" s="16">
        <v>216183209</v>
      </c>
      <c r="AB1076" s="17">
        <v>0</v>
      </c>
      <c r="AC1076" s="18">
        <f t="shared" si="16"/>
        <v>216183209</v>
      </c>
      <c r="AD1076" s="31" t="s">
        <v>48</v>
      </c>
      <c r="AE1076" s="245" t="s">
        <v>98</v>
      </c>
      <c r="AF1076" s="8" t="s">
        <v>4641</v>
      </c>
      <c r="AG1076" s="12" t="s">
        <v>1753</v>
      </c>
      <c r="AH1076" s="12" t="s">
        <v>4632</v>
      </c>
      <c r="AI1076" s="30" t="s">
        <v>3139</v>
      </c>
    </row>
    <row r="1077" spans="1:35" ht="15.75" x14ac:dyDescent="0.3">
      <c r="A1077" s="7">
        <v>2022</v>
      </c>
      <c r="B1077" s="7">
        <v>538</v>
      </c>
      <c r="C1077" s="101" t="s">
        <v>35</v>
      </c>
      <c r="D1077" s="15" t="s">
        <v>91</v>
      </c>
      <c r="E1077" s="9" t="s">
        <v>66</v>
      </c>
      <c r="F1077" s="8" t="s">
        <v>38</v>
      </c>
      <c r="G1077" s="7" t="s">
        <v>39</v>
      </c>
      <c r="H1077" s="8" t="s">
        <v>40</v>
      </c>
      <c r="I1077" s="9" t="s">
        <v>4642</v>
      </c>
      <c r="J1077" s="9" t="s">
        <v>4643</v>
      </c>
      <c r="K1077" s="9" t="s">
        <v>4465</v>
      </c>
      <c r="L1077" s="9" t="s">
        <v>123</v>
      </c>
      <c r="M1077" s="7">
        <v>52111223</v>
      </c>
      <c r="N1077" s="8" t="s">
        <v>345</v>
      </c>
      <c r="O1077" s="10">
        <v>44846</v>
      </c>
      <c r="P1077" s="101" t="s">
        <v>4258</v>
      </c>
      <c r="Q1077" s="10">
        <v>44848</v>
      </c>
      <c r="R1077" s="10">
        <v>44926</v>
      </c>
      <c r="S1077" s="11" t="s">
        <v>46</v>
      </c>
      <c r="T1077" s="11"/>
      <c r="U1077" s="78"/>
      <c r="V1077" s="7" t="s">
        <v>3344</v>
      </c>
      <c r="W1077" s="101" t="s">
        <v>4258</v>
      </c>
      <c r="X1077" s="7"/>
      <c r="Y1077" s="7"/>
      <c r="Z1077" s="11">
        <v>44954</v>
      </c>
      <c r="AA1077" s="16">
        <v>17500000</v>
      </c>
      <c r="AB1077" s="17"/>
      <c r="AC1077" s="18">
        <f t="shared" si="16"/>
        <v>17500000</v>
      </c>
      <c r="AD1077" s="31" t="s">
        <v>48</v>
      </c>
      <c r="AE1077" s="168" t="s">
        <v>98</v>
      </c>
      <c r="AF1077" s="8" t="s">
        <v>4467</v>
      </c>
      <c r="AG1077" s="12" t="s">
        <v>100</v>
      </c>
      <c r="AH1077" s="12" t="s">
        <v>101</v>
      </c>
      <c r="AI1077" s="30" t="s">
        <v>4644</v>
      </c>
    </row>
    <row r="1078" spans="1:35" ht="242.25" x14ac:dyDescent="0.3">
      <c r="A1078" s="13">
        <v>2021</v>
      </c>
      <c r="B1078" s="13">
        <v>539</v>
      </c>
      <c r="C1078" s="175" t="s">
        <v>1134</v>
      </c>
      <c r="D1078" s="183" t="s">
        <v>4645</v>
      </c>
      <c r="E1078" s="184" t="s">
        <v>4646</v>
      </c>
      <c r="F1078" s="105" t="s">
        <v>38</v>
      </c>
      <c r="G1078" s="13" t="s">
        <v>4647</v>
      </c>
      <c r="H1078" s="105" t="s">
        <v>2641</v>
      </c>
      <c r="I1078" s="184" t="s">
        <v>4648</v>
      </c>
      <c r="J1078" s="184" t="s">
        <v>4649</v>
      </c>
      <c r="K1078" s="184" t="s">
        <v>4650</v>
      </c>
      <c r="L1078" s="184" t="s">
        <v>4651</v>
      </c>
      <c r="M1078" s="242">
        <v>860403137</v>
      </c>
      <c r="N1078" s="105" t="s">
        <v>4540</v>
      </c>
      <c r="O1078" s="185">
        <v>44561</v>
      </c>
      <c r="P1078" s="244" t="s">
        <v>642</v>
      </c>
      <c r="Q1078" s="185">
        <v>44573</v>
      </c>
      <c r="R1078" s="185">
        <v>44845</v>
      </c>
      <c r="S1078" s="87" t="s">
        <v>46</v>
      </c>
      <c r="T1078" s="87" t="s">
        <v>46</v>
      </c>
      <c r="U1078" s="186" t="s">
        <v>46</v>
      </c>
      <c r="V1078" s="13" t="s">
        <v>4652</v>
      </c>
      <c r="W1078" s="244"/>
      <c r="X1078" s="13" t="s">
        <v>4653</v>
      </c>
      <c r="Y1078" s="13" t="s">
        <v>4654</v>
      </c>
      <c r="Z1078" s="87">
        <v>45053</v>
      </c>
      <c r="AA1078" s="187">
        <v>3563822016</v>
      </c>
      <c r="AB1078" s="188">
        <v>0</v>
      </c>
      <c r="AC1078" s="189">
        <f t="shared" si="16"/>
        <v>3563822016</v>
      </c>
      <c r="AD1078" s="190" t="s">
        <v>48</v>
      </c>
      <c r="AE1078" s="246" t="s">
        <v>98</v>
      </c>
      <c r="AF1078" s="105" t="s">
        <v>4655</v>
      </c>
      <c r="AG1078" s="76" t="s">
        <v>4656</v>
      </c>
      <c r="AH1078" s="76" t="s">
        <v>4657</v>
      </c>
      <c r="AI1078" s="30">
        <v>20235400002473</v>
      </c>
    </row>
    <row r="1079" spans="1:35" ht="15.75" x14ac:dyDescent="0.3">
      <c r="A1079" s="7">
        <v>2022</v>
      </c>
      <c r="B1079" s="7">
        <v>539</v>
      </c>
      <c r="C1079" s="101" t="s">
        <v>35</v>
      </c>
      <c r="D1079" s="15" t="s">
        <v>91</v>
      </c>
      <c r="E1079" s="9" t="s">
        <v>66</v>
      </c>
      <c r="F1079" s="8" t="s">
        <v>38</v>
      </c>
      <c r="G1079" s="7" t="s">
        <v>39</v>
      </c>
      <c r="H1079" s="8" t="s">
        <v>40</v>
      </c>
      <c r="I1079" s="9" t="s">
        <v>4642</v>
      </c>
      <c r="J1079" s="9" t="s">
        <v>4658</v>
      </c>
      <c r="K1079" s="9" t="s">
        <v>4465</v>
      </c>
      <c r="L1079" s="9" t="s">
        <v>4659</v>
      </c>
      <c r="M1079" s="7">
        <v>1101175034</v>
      </c>
      <c r="N1079" s="8" t="s">
        <v>345</v>
      </c>
      <c r="O1079" s="10">
        <v>44846</v>
      </c>
      <c r="P1079" s="101" t="s">
        <v>4258</v>
      </c>
      <c r="Q1079" s="10">
        <v>44852</v>
      </c>
      <c r="R1079" s="10">
        <v>44926</v>
      </c>
      <c r="S1079" s="11" t="s">
        <v>46</v>
      </c>
      <c r="T1079" s="11"/>
      <c r="U1079" s="78"/>
      <c r="V1079" s="7" t="s">
        <v>3344</v>
      </c>
      <c r="W1079" s="101" t="s">
        <v>4258</v>
      </c>
      <c r="X1079" s="7"/>
      <c r="Y1079" s="7"/>
      <c r="Z1079" s="11">
        <v>44960</v>
      </c>
      <c r="AA1079" s="16">
        <v>17500000</v>
      </c>
      <c r="AB1079" s="17"/>
      <c r="AC1079" s="18">
        <f t="shared" si="16"/>
        <v>17500000</v>
      </c>
      <c r="AD1079" s="31" t="s">
        <v>48</v>
      </c>
      <c r="AE1079" s="168" t="s">
        <v>98</v>
      </c>
      <c r="AF1079" s="8" t="s">
        <v>4467</v>
      </c>
      <c r="AG1079" s="12" t="s">
        <v>100</v>
      </c>
      <c r="AH1079" s="12" t="s">
        <v>101</v>
      </c>
      <c r="AI1079" s="30" t="s">
        <v>4644</v>
      </c>
    </row>
    <row r="1080" spans="1:35" ht="15.75" x14ac:dyDescent="0.3">
      <c r="A1080" s="7">
        <v>2021</v>
      </c>
      <c r="B1080" s="7">
        <v>540</v>
      </c>
      <c r="C1080" s="101" t="s">
        <v>1134</v>
      </c>
      <c r="D1080" s="15" t="s">
        <v>1914</v>
      </c>
      <c r="E1080" s="9" t="s">
        <v>294</v>
      </c>
      <c r="F1080" s="8" t="s">
        <v>3939</v>
      </c>
      <c r="G1080" s="7" t="s">
        <v>39</v>
      </c>
      <c r="H1080" s="8" t="s">
        <v>2538</v>
      </c>
      <c r="I1080" s="9" t="s">
        <v>4660</v>
      </c>
      <c r="J1080" s="9" t="s">
        <v>4661</v>
      </c>
      <c r="K1080" s="9" t="s">
        <v>4662</v>
      </c>
      <c r="L1080" s="9" t="s">
        <v>4663</v>
      </c>
      <c r="M1080" s="160">
        <v>805006161</v>
      </c>
      <c r="N1080" s="8" t="s">
        <v>4540</v>
      </c>
      <c r="O1080" s="10">
        <v>44560</v>
      </c>
      <c r="P1080" s="33" t="s">
        <v>3020</v>
      </c>
      <c r="Q1080" s="10">
        <v>44603</v>
      </c>
      <c r="R1080" s="10">
        <v>44722</v>
      </c>
      <c r="S1080" s="11" t="s">
        <v>46</v>
      </c>
      <c r="T1080" s="11" t="s">
        <v>46</v>
      </c>
      <c r="U1080" s="78" t="s">
        <v>46</v>
      </c>
      <c r="V1080" s="7" t="s">
        <v>4664</v>
      </c>
      <c r="W1080" s="33"/>
      <c r="X1080" s="7" t="s">
        <v>46</v>
      </c>
      <c r="Y1080" s="7" t="s">
        <v>46</v>
      </c>
      <c r="Z1080" s="11">
        <v>44752</v>
      </c>
      <c r="AA1080" s="16">
        <v>677725690</v>
      </c>
      <c r="AB1080" s="17">
        <v>0</v>
      </c>
      <c r="AC1080" s="18">
        <f t="shared" si="16"/>
        <v>677725690</v>
      </c>
      <c r="AD1080" s="31" t="s">
        <v>48</v>
      </c>
      <c r="AE1080" s="245" t="s">
        <v>98</v>
      </c>
      <c r="AF1080" s="8" t="s">
        <v>4665</v>
      </c>
      <c r="AG1080" s="12" t="s">
        <v>1920</v>
      </c>
      <c r="AH1080" s="12" t="s">
        <v>303</v>
      </c>
      <c r="AI1080" s="30">
        <v>20235420003883</v>
      </c>
    </row>
    <row r="1081" spans="1:35" ht="15.75" x14ac:dyDescent="0.3">
      <c r="A1081" s="7">
        <v>2022</v>
      </c>
      <c r="B1081" s="7">
        <v>540</v>
      </c>
      <c r="C1081" s="101" t="s">
        <v>35</v>
      </c>
      <c r="D1081" s="15" t="s">
        <v>358</v>
      </c>
      <c r="E1081" s="9" t="s">
        <v>4407</v>
      </c>
      <c r="F1081" s="8" t="s">
        <v>38</v>
      </c>
      <c r="G1081" s="7" t="s">
        <v>39</v>
      </c>
      <c r="H1081" s="8" t="s">
        <v>54</v>
      </c>
      <c r="I1081" s="9" t="s">
        <v>4666</v>
      </c>
      <c r="J1081" s="9" t="s">
        <v>4667</v>
      </c>
      <c r="K1081" s="9" t="s">
        <v>4634</v>
      </c>
      <c r="L1081" s="9" t="s">
        <v>256</v>
      </c>
      <c r="M1081" s="7">
        <v>1023898424</v>
      </c>
      <c r="N1081" s="8" t="s">
        <v>138</v>
      </c>
      <c r="O1081" s="10">
        <v>44845</v>
      </c>
      <c r="P1081" s="101" t="s">
        <v>4258</v>
      </c>
      <c r="Q1081" s="10">
        <v>44848</v>
      </c>
      <c r="R1081" s="10">
        <v>44926</v>
      </c>
      <c r="S1081" s="11" t="s">
        <v>46</v>
      </c>
      <c r="T1081" s="11"/>
      <c r="U1081" s="78"/>
      <c r="V1081" s="7" t="s">
        <v>3344</v>
      </c>
      <c r="W1081" s="101" t="s">
        <v>4258</v>
      </c>
      <c r="X1081" s="7"/>
      <c r="Y1081" s="7"/>
      <c r="Z1081" s="11">
        <v>44955</v>
      </c>
      <c r="AA1081" s="16">
        <v>8400000</v>
      </c>
      <c r="AB1081" s="17"/>
      <c r="AC1081" s="18">
        <f t="shared" si="16"/>
        <v>8400000</v>
      </c>
      <c r="AD1081" s="31" t="s">
        <v>48</v>
      </c>
      <c r="AE1081" s="168" t="s">
        <v>98</v>
      </c>
      <c r="AF1081" s="8" t="s">
        <v>4636</v>
      </c>
      <c r="AG1081" s="12" t="s">
        <v>365</v>
      </c>
      <c r="AH1081" s="12" t="s">
        <v>366</v>
      </c>
      <c r="AI1081" s="30" t="s">
        <v>4035</v>
      </c>
    </row>
    <row r="1082" spans="1:35" ht="15.75" x14ac:dyDescent="0.3">
      <c r="A1082" s="7">
        <v>2021</v>
      </c>
      <c r="B1082" s="7">
        <v>541</v>
      </c>
      <c r="C1082" s="101" t="s">
        <v>1134</v>
      </c>
      <c r="D1082" s="15" t="s">
        <v>392</v>
      </c>
      <c r="E1082" s="9" t="s">
        <v>393</v>
      </c>
      <c r="F1082" s="8" t="s">
        <v>3069</v>
      </c>
      <c r="G1082" s="7" t="s">
        <v>3278</v>
      </c>
      <c r="H1082" s="8" t="s">
        <v>2196</v>
      </c>
      <c r="I1082" s="9" t="s">
        <v>4668</v>
      </c>
      <c r="J1082" s="9" t="s">
        <v>4669</v>
      </c>
      <c r="K1082" s="9" t="s">
        <v>4670</v>
      </c>
      <c r="L1082" s="9" t="s">
        <v>4671</v>
      </c>
      <c r="M1082" s="160">
        <v>901258553</v>
      </c>
      <c r="N1082" s="8" t="s">
        <v>4540</v>
      </c>
      <c r="O1082" s="10">
        <v>44560</v>
      </c>
      <c r="P1082" s="33" t="s">
        <v>1946</v>
      </c>
      <c r="Q1082" s="10">
        <v>44634</v>
      </c>
      <c r="R1082" s="10">
        <v>44817</v>
      </c>
      <c r="S1082" s="11" t="s">
        <v>46</v>
      </c>
      <c r="T1082" s="11" t="s">
        <v>46</v>
      </c>
      <c r="U1082" s="78" t="s">
        <v>46</v>
      </c>
      <c r="V1082" s="7" t="s">
        <v>46</v>
      </c>
      <c r="W1082" s="33"/>
      <c r="X1082" s="7" t="s">
        <v>46</v>
      </c>
      <c r="Y1082" s="7" t="s">
        <v>46</v>
      </c>
      <c r="Z1082" s="11">
        <v>44817</v>
      </c>
      <c r="AA1082" s="16">
        <v>31938200</v>
      </c>
      <c r="AB1082" s="17">
        <v>0</v>
      </c>
      <c r="AC1082" s="18">
        <f t="shared" si="16"/>
        <v>31938200</v>
      </c>
      <c r="AD1082" s="31" t="s">
        <v>48</v>
      </c>
      <c r="AE1082" s="245" t="s">
        <v>98</v>
      </c>
      <c r="AF1082" s="8" t="s">
        <v>4672</v>
      </c>
      <c r="AG1082" s="12" t="s">
        <v>906</v>
      </c>
      <c r="AH1082" s="12" t="s">
        <v>4621</v>
      </c>
      <c r="AI1082" s="30" t="s">
        <v>4673</v>
      </c>
    </row>
    <row r="1083" spans="1:35" ht="15.75" x14ac:dyDescent="0.3">
      <c r="A1083" s="7">
        <v>2022</v>
      </c>
      <c r="B1083" s="7">
        <v>541</v>
      </c>
      <c r="C1083" s="101" t="s">
        <v>35</v>
      </c>
      <c r="D1083" s="15" t="s">
        <v>91</v>
      </c>
      <c r="E1083" s="9" t="s">
        <v>66</v>
      </c>
      <c r="F1083" s="8" t="s">
        <v>38</v>
      </c>
      <c r="G1083" s="7" t="s">
        <v>39</v>
      </c>
      <c r="H1083" s="8" t="s">
        <v>40</v>
      </c>
      <c r="I1083" s="9" t="s">
        <v>4642</v>
      </c>
      <c r="J1083" s="9" t="s">
        <v>4674</v>
      </c>
      <c r="K1083" s="9" t="s">
        <v>4465</v>
      </c>
      <c r="L1083" s="9" t="s">
        <v>4675</v>
      </c>
      <c r="M1083" s="7">
        <v>51607762</v>
      </c>
      <c r="N1083" s="8" t="s">
        <v>345</v>
      </c>
      <c r="O1083" s="10">
        <v>44846</v>
      </c>
      <c r="P1083" s="101" t="s">
        <v>4258</v>
      </c>
      <c r="Q1083" s="10">
        <v>44848</v>
      </c>
      <c r="R1083" s="10">
        <v>44926</v>
      </c>
      <c r="S1083" s="11" t="s">
        <v>46</v>
      </c>
      <c r="T1083" s="11"/>
      <c r="U1083" s="78"/>
      <c r="V1083" s="7" t="s">
        <v>3344</v>
      </c>
      <c r="W1083" s="101" t="s">
        <v>4258</v>
      </c>
      <c r="X1083" s="7"/>
      <c r="Y1083" s="7"/>
      <c r="Z1083" s="11">
        <v>44954</v>
      </c>
      <c r="AA1083" s="16">
        <v>17500000</v>
      </c>
      <c r="AB1083" s="17"/>
      <c r="AC1083" s="18">
        <f t="shared" si="16"/>
        <v>17500000</v>
      </c>
      <c r="AD1083" s="31" t="s">
        <v>48</v>
      </c>
      <c r="AE1083" s="168" t="s">
        <v>98</v>
      </c>
      <c r="AF1083" s="8" t="s">
        <v>4467</v>
      </c>
      <c r="AG1083" s="12" t="s">
        <v>100</v>
      </c>
      <c r="AH1083" s="12" t="s">
        <v>101</v>
      </c>
      <c r="AI1083" s="30" t="s">
        <v>4644</v>
      </c>
    </row>
    <row r="1084" spans="1:35" ht="15.75" x14ac:dyDescent="0.3">
      <c r="A1084" s="7">
        <v>2021</v>
      </c>
      <c r="B1084" s="7">
        <v>542</v>
      </c>
      <c r="C1084" s="101" t="s">
        <v>1134</v>
      </c>
      <c r="D1084" s="15" t="s">
        <v>4676</v>
      </c>
      <c r="E1084" s="9" t="s">
        <v>4677</v>
      </c>
      <c r="F1084" s="8" t="s">
        <v>3939</v>
      </c>
      <c r="G1084" s="7" t="s">
        <v>39</v>
      </c>
      <c r="H1084" s="8" t="s">
        <v>2765</v>
      </c>
      <c r="I1084" s="9" t="s">
        <v>4678</v>
      </c>
      <c r="J1084" s="9" t="s">
        <v>4679</v>
      </c>
      <c r="K1084" s="9" t="s">
        <v>4680</v>
      </c>
      <c r="L1084" s="9" t="s">
        <v>4681</v>
      </c>
      <c r="M1084" s="160">
        <v>900334037</v>
      </c>
      <c r="N1084" s="8" t="s">
        <v>4540</v>
      </c>
      <c r="O1084" s="10">
        <v>44560</v>
      </c>
      <c r="P1084" s="33" t="s">
        <v>1946</v>
      </c>
      <c r="Q1084" s="10">
        <v>44624</v>
      </c>
      <c r="R1084" s="10">
        <v>44807</v>
      </c>
      <c r="S1084" s="11" t="s">
        <v>46</v>
      </c>
      <c r="T1084" s="11" t="s">
        <v>46</v>
      </c>
      <c r="U1084" s="78" t="s">
        <v>46</v>
      </c>
      <c r="V1084" s="7" t="s">
        <v>4682</v>
      </c>
      <c r="W1084" s="33"/>
      <c r="X1084" s="7" t="s">
        <v>46</v>
      </c>
      <c r="Y1084" s="7" t="s">
        <v>46</v>
      </c>
      <c r="Z1084" s="11">
        <v>44898</v>
      </c>
      <c r="AA1084" s="16">
        <v>25000000</v>
      </c>
      <c r="AB1084" s="17">
        <v>0</v>
      </c>
      <c r="AC1084" s="18">
        <f t="shared" si="16"/>
        <v>25000000</v>
      </c>
      <c r="AD1084" s="31" t="s">
        <v>48</v>
      </c>
      <c r="AE1084" s="245" t="s">
        <v>98</v>
      </c>
      <c r="AF1084" s="8" t="s">
        <v>4683</v>
      </c>
      <c r="AG1084" s="12" t="s">
        <v>330</v>
      </c>
      <c r="AH1084" s="12" t="s">
        <v>4684</v>
      </c>
      <c r="AI1084" s="30" t="s">
        <v>4685</v>
      </c>
    </row>
    <row r="1085" spans="1:35" ht="15.75" x14ac:dyDescent="0.3">
      <c r="A1085" s="7">
        <v>2022</v>
      </c>
      <c r="B1085" s="7">
        <v>542</v>
      </c>
      <c r="C1085" s="101" t="s">
        <v>35</v>
      </c>
      <c r="D1085" s="15" t="s">
        <v>91</v>
      </c>
      <c r="E1085" s="9" t="s">
        <v>66</v>
      </c>
      <c r="F1085" s="8" t="s">
        <v>38</v>
      </c>
      <c r="G1085" s="7" t="s">
        <v>39</v>
      </c>
      <c r="H1085" s="8" t="s">
        <v>40</v>
      </c>
      <c r="I1085" s="9" t="s">
        <v>4686</v>
      </c>
      <c r="J1085" s="9" t="s">
        <v>4687</v>
      </c>
      <c r="K1085" s="9" t="s">
        <v>4688</v>
      </c>
      <c r="L1085" s="9" t="s">
        <v>4689</v>
      </c>
      <c r="M1085" s="7">
        <v>79873132</v>
      </c>
      <c r="N1085" s="8" t="s">
        <v>170</v>
      </c>
      <c r="O1085" s="10">
        <v>44847</v>
      </c>
      <c r="P1085" s="101">
        <v>3</v>
      </c>
      <c r="Q1085" s="10">
        <v>44854</v>
      </c>
      <c r="R1085" s="10">
        <v>44926</v>
      </c>
      <c r="S1085" s="11" t="s">
        <v>46</v>
      </c>
      <c r="T1085" s="11"/>
      <c r="U1085" s="78"/>
      <c r="V1085" s="7" t="s">
        <v>3344</v>
      </c>
      <c r="W1085" s="101">
        <v>3</v>
      </c>
      <c r="X1085" s="7"/>
      <c r="Y1085" s="7"/>
      <c r="Z1085" s="11">
        <v>44945</v>
      </c>
      <c r="AA1085" s="16">
        <v>13905000</v>
      </c>
      <c r="AB1085" s="17"/>
      <c r="AC1085" s="18">
        <f t="shared" si="16"/>
        <v>13905000</v>
      </c>
      <c r="AD1085" s="31" t="s">
        <v>48</v>
      </c>
      <c r="AE1085" s="168" t="s">
        <v>98</v>
      </c>
      <c r="AF1085" s="8" t="s">
        <v>4690</v>
      </c>
      <c r="AG1085" s="12" t="s">
        <v>302</v>
      </c>
      <c r="AH1085" s="12" t="s">
        <v>303</v>
      </c>
      <c r="AI1085" s="30" t="s">
        <v>4691</v>
      </c>
    </row>
    <row r="1086" spans="1:35" ht="15.75" x14ac:dyDescent="0.3">
      <c r="A1086" s="7">
        <v>2021</v>
      </c>
      <c r="B1086" s="7">
        <v>543</v>
      </c>
      <c r="C1086" s="101" t="s">
        <v>795</v>
      </c>
      <c r="D1086" s="15" t="s">
        <v>795</v>
      </c>
      <c r="E1086" s="9" t="s">
        <v>795</v>
      </c>
      <c r="F1086" s="8" t="s">
        <v>795</v>
      </c>
      <c r="G1086" s="7" t="s">
        <v>39</v>
      </c>
      <c r="H1086" s="8" t="s">
        <v>795</v>
      </c>
      <c r="I1086" s="9" t="s">
        <v>795</v>
      </c>
      <c r="J1086" s="9" t="s">
        <v>795</v>
      </c>
      <c r="K1086" s="9" t="s">
        <v>795</v>
      </c>
      <c r="L1086" s="9" t="s">
        <v>795</v>
      </c>
      <c r="M1086" s="240" t="s">
        <v>795</v>
      </c>
      <c r="N1086" s="8" t="s">
        <v>795</v>
      </c>
      <c r="O1086" s="10" t="s">
        <v>795</v>
      </c>
      <c r="P1086" s="33" t="s">
        <v>795</v>
      </c>
      <c r="Q1086" s="10" t="s">
        <v>795</v>
      </c>
      <c r="R1086" s="10" t="s">
        <v>795</v>
      </c>
      <c r="S1086" s="11" t="s">
        <v>46</v>
      </c>
      <c r="T1086" s="11" t="s">
        <v>46</v>
      </c>
      <c r="U1086" s="78" t="s">
        <v>46</v>
      </c>
      <c r="V1086" s="7" t="s">
        <v>46</v>
      </c>
      <c r="W1086" s="33"/>
      <c r="X1086" s="7" t="s">
        <v>46</v>
      </c>
      <c r="Y1086" s="7" t="s">
        <v>46</v>
      </c>
      <c r="Z1086" s="11" t="s">
        <v>795</v>
      </c>
      <c r="AA1086" s="16"/>
      <c r="AB1086" s="17">
        <v>0</v>
      </c>
      <c r="AC1086" s="18">
        <f t="shared" si="16"/>
        <v>0</v>
      </c>
      <c r="AD1086" s="31" t="s">
        <v>795</v>
      </c>
      <c r="AE1086" s="245" t="s">
        <v>72</v>
      </c>
      <c r="AF1086" s="8" t="s">
        <v>795</v>
      </c>
      <c r="AG1086" s="12" t="s">
        <v>795</v>
      </c>
      <c r="AH1086" s="12"/>
      <c r="AI1086" s="30"/>
    </row>
    <row r="1087" spans="1:35" ht="15.75" x14ac:dyDescent="0.3">
      <c r="A1087" s="7">
        <v>2022</v>
      </c>
      <c r="B1087" s="7">
        <v>543</v>
      </c>
      <c r="C1087" s="101" t="s">
        <v>35</v>
      </c>
      <c r="D1087" s="15" t="s">
        <v>293</v>
      </c>
      <c r="E1087" s="9" t="s">
        <v>294</v>
      </c>
      <c r="F1087" s="8" t="s">
        <v>38</v>
      </c>
      <c r="G1087" s="7" t="s">
        <v>39</v>
      </c>
      <c r="H1087" s="8" t="s">
        <v>40</v>
      </c>
      <c r="I1087" s="9" t="s">
        <v>4692</v>
      </c>
      <c r="J1087" s="9" t="s">
        <v>4693</v>
      </c>
      <c r="K1087" s="9" t="s">
        <v>4694</v>
      </c>
      <c r="L1087" s="9" t="s">
        <v>4695</v>
      </c>
      <c r="M1087" s="7">
        <v>80791750</v>
      </c>
      <c r="N1087" s="8" t="s">
        <v>345</v>
      </c>
      <c r="O1087" s="10">
        <v>44848</v>
      </c>
      <c r="P1087" s="101">
        <v>3</v>
      </c>
      <c r="Q1087" s="10">
        <v>44855</v>
      </c>
      <c r="R1087" s="10">
        <v>44926</v>
      </c>
      <c r="S1087" s="11" t="s">
        <v>46</v>
      </c>
      <c r="T1087" s="11"/>
      <c r="U1087" s="78"/>
      <c r="V1087" s="7" t="s">
        <v>3344</v>
      </c>
      <c r="W1087" s="101">
        <v>3</v>
      </c>
      <c r="X1087" s="7"/>
      <c r="Y1087" s="7"/>
      <c r="Z1087" s="11">
        <v>44946</v>
      </c>
      <c r="AA1087" s="16">
        <v>16500000</v>
      </c>
      <c r="AB1087" s="17"/>
      <c r="AC1087" s="18">
        <f t="shared" si="16"/>
        <v>16500000</v>
      </c>
      <c r="AD1087" s="31" t="s">
        <v>48</v>
      </c>
      <c r="AE1087" s="168" t="s">
        <v>98</v>
      </c>
      <c r="AF1087" s="8" t="s">
        <v>4696</v>
      </c>
      <c r="AG1087" s="12" t="s">
        <v>302</v>
      </c>
      <c r="AH1087" s="12" t="s">
        <v>303</v>
      </c>
      <c r="AI1087" s="30" t="s">
        <v>4691</v>
      </c>
    </row>
    <row r="1088" spans="1:35" ht="15.75" x14ac:dyDescent="0.3">
      <c r="A1088" s="7">
        <v>2021</v>
      </c>
      <c r="B1088" s="7">
        <v>544</v>
      </c>
      <c r="C1088" s="101" t="s">
        <v>795</v>
      </c>
      <c r="D1088" s="15" t="s">
        <v>795</v>
      </c>
      <c r="E1088" s="9" t="s">
        <v>795</v>
      </c>
      <c r="F1088" s="8" t="s">
        <v>795</v>
      </c>
      <c r="G1088" s="7" t="s">
        <v>39</v>
      </c>
      <c r="H1088" s="8" t="s">
        <v>795</v>
      </c>
      <c r="I1088" s="9" t="s">
        <v>795</v>
      </c>
      <c r="J1088" s="9" t="s">
        <v>795</v>
      </c>
      <c r="K1088" s="9" t="s">
        <v>795</v>
      </c>
      <c r="L1088" s="9" t="s">
        <v>795</v>
      </c>
      <c r="M1088" s="240" t="s">
        <v>795</v>
      </c>
      <c r="N1088" s="8" t="s">
        <v>795</v>
      </c>
      <c r="O1088" s="10" t="s">
        <v>795</v>
      </c>
      <c r="P1088" s="33" t="s">
        <v>795</v>
      </c>
      <c r="Q1088" s="10" t="s">
        <v>795</v>
      </c>
      <c r="R1088" s="10" t="s">
        <v>795</v>
      </c>
      <c r="S1088" s="11" t="s">
        <v>46</v>
      </c>
      <c r="T1088" s="11" t="s">
        <v>46</v>
      </c>
      <c r="U1088" s="78" t="s">
        <v>46</v>
      </c>
      <c r="V1088" s="7" t="s">
        <v>46</v>
      </c>
      <c r="W1088" s="33"/>
      <c r="X1088" s="7" t="s">
        <v>46</v>
      </c>
      <c r="Y1088" s="7" t="s">
        <v>46</v>
      </c>
      <c r="Z1088" s="11" t="s">
        <v>795</v>
      </c>
      <c r="AA1088" s="16"/>
      <c r="AB1088" s="17">
        <v>0</v>
      </c>
      <c r="AC1088" s="18">
        <f t="shared" si="16"/>
        <v>0</v>
      </c>
      <c r="AD1088" s="31" t="s">
        <v>795</v>
      </c>
      <c r="AE1088" s="245" t="s">
        <v>72</v>
      </c>
      <c r="AF1088" s="8" t="s">
        <v>795</v>
      </c>
      <c r="AG1088" s="12" t="s">
        <v>795</v>
      </c>
      <c r="AH1088" s="12"/>
      <c r="AI1088" s="30"/>
    </row>
    <row r="1089" spans="1:35" ht="15.75" x14ac:dyDescent="0.3">
      <c r="A1089" s="7">
        <v>2022</v>
      </c>
      <c r="B1089" s="7">
        <v>544</v>
      </c>
      <c r="C1089" s="101" t="s">
        <v>35</v>
      </c>
      <c r="D1089" s="15" t="s">
        <v>358</v>
      </c>
      <c r="E1089" s="9" t="s">
        <v>4407</v>
      </c>
      <c r="F1089" s="8" t="s">
        <v>38</v>
      </c>
      <c r="G1089" s="7" t="s">
        <v>39</v>
      </c>
      <c r="H1089" s="8" t="s">
        <v>40</v>
      </c>
      <c r="I1089" s="9" t="s">
        <v>900</v>
      </c>
      <c r="J1089" s="9" t="s">
        <v>4697</v>
      </c>
      <c r="K1089" s="9" t="s">
        <v>4409</v>
      </c>
      <c r="L1089" s="9" t="s">
        <v>2115</v>
      </c>
      <c r="M1089" s="7">
        <v>1023896072</v>
      </c>
      <c r="N1089" s="8" t="s">
        <v>170</v>
      </c>
      <c r="O1089" s="10">
        <v>44848</v>
      </c>
      <c r="P1089" s="101" t="s">
        <v>4258</v>
      </c>
      <c r="Q1089" s="10">
        <v>44854</v>
      </c>
      <c r="R1089" s="10">
        <v>44926</v>
      </c>
      <c r="S1089" s="11" t="s">
        <v>46</v>
      </c>
      <c r="T1089" s="11"/>
      <c r="U1089" s="78"/>
      <c r="V1089" s="7" t="s">
        <v>3344</v>
      </c>
      <c r="W1089" s="101" t="s">
        <v>4258</v>
      </c>
      <c r="X1089" s="7"/>
      <c r="Y1089" s="7"/>
      <c r="Z1089" s="11">
        <v>44962</v>
      </c>
      <c r="AA1089" s="16">
        <v>8400000</v>
      </c>
      <c r="AB1089" s="17"/>
      <c r="AC1089" s="18">
        <f t="shared" si="16"/>
        <v>8400000</v>
      </c>
      <c r="AD1089" s="31" t="s">
        <v>48</v>
      </c>
      <c r="AE1089" s="168" t="s">
        <v>98</v>
      </c>
      <c r="AF1089" s="8" t="s">
        <v>4411</v>
      </c>
      <c r="AG1089" s="12" t="s">
        <v>365</v>
      </c>
      <c r="AH1089" s="12" t="s">
        <v>366</v>
      </c>
      <c r="AI1089" s="30" t="s">
        <v>4035</v>
      </c>
    </row>
    <row r="1090" spans="1:35" ht="15.75" x14ac:dyDescent="0.3">
      <c r="A1090" s="7">
        <v>2021</v>
      </c>
      <c r="B1090" s="7">
        <v>545</v>
      </c>
      <c r="C1090" s="101" t="s">
        <v>1134</v>
      </c>
      <c r="D1090" s="15" t="s">
        <v>1076</v>
      </c>
      <c r="E1090" s="9" t="s">
        <v>1077</v>
      </c>
      <c r="F1090" s="8" t="s">
        <v>3939</v>
      </c>
      <c r="G1090" s="7" t="s">
        <v>39</v>
      </c>
      <c r="H1090" s="8" t="s">
        <v>3412</v>
      </c>
      <c r="I1090" s="9" t="s">
        <v>4698</v>
      </c>
      <c r="J1090" s="9" t="s">
        <v>4699</v>
      </c>
      <c r="K1090" s="9" t="s">
        <v>4700</v>
      </c>
      <c r="L1090" s="9" t="s">
        <v>4701</v>
      </c>
      <c r="M1090" s="160">
        <v>832003656</v>
      </c>
      <c r="N1090" s="8" t="s">
        <v>4540</v>
      </c>
      <c r="O1090" s="10">
        <v>44561</v>
      </c>
      <c r="P1090" s="33" t="s">
        <v>45</v>
      </c>
      <c r="Q1090" s="10">
        <v>44620</v>
      </c>
      <c r="R1090" s="10">
        <v>44953</v>
      </c>
      <c r="S1090" s="11" t="s">
        <v>46</v>
      </c>
      <c r="T1090" s="11" t="s">
        <v>46</v>
      </c>
      <c r="U1090" s="78" t="s">
        <v>46</v>
      </c>
      <c r="V1090" s="7" t="s">
        <v>46</v>
      </c>
      <c r="W1090" s="33"/>
      <c r="X1090" s="7" t="s">
        <v>46</v>
      </c>
      <c r="Y1090" s="7" t="s">
        <v>46</v>
      </c>
      <c r="Z1090" s="11">
        <v>44953</v>
      </c>
      <c r="AA1090" s="16">
        <v>248110854</v>
      </c>
      <c r="AB1090" s="17">
        <v>0</v>
      </c>
      <c r="AC1090" s="18">
        <f t="shared" ref="AC1090:AC1153" si="17">+AA1090+AB1090</f>
        <v>248110854</v>
      </c>
      <c r="AD1090" s="31" t="s">
        <v>48</v>
      </c>
      <c r="AE1090" s="245" t="s">
        <v>98</v>
      </c>
      <c r="AF1090" s="8" t="s">
        <v>4702</v>
      </c>
      <c r="AG1090" s="12" t="s">
        <v>62</v>
      </c>
      <c r="AH1090" s="12" t="s">
        <v>3866</v>
      </c>
      <c r="AI1090" s="30" t="s">
        <v>4587</v>
      </c>
    </row>
    <row r="1091" spans="1:35" ht="15.75" x14ac:dyDescent="0.3">
      <c r="A1091" s="7">
        <v>2022</v>
      </c>
      <c r="B1091" s="7">
        <v>545</v>
      </c>
      <c r="C1091" s="101" t="s">
        <v>35</v>
      </c>
      <c r="D1091" s="15" t="s">
        <v>358</v>
      </c>
      <c r="E1091" s="9" t="s">
        <v>4407</v>
      </c>
      <c r="F1091" s="8" t="s">
        <v>38</v>
      </c>
      <c r="G1091" s="7" t="s">
        <v>39</v>
      </c>
      <c r="H1091" s="8" t="s">
        <v>40</v>
      </c>
      <c r="I1091" s="9" t="s">
        <v>900</v>
      </c>
      <c r="J1091" s="9" t="s">
        <v>4703</v>
      </c>
      <c r="K1091" s="9" t="s">
        <v>4634</v>
      </c>
      <c r="L1091" s="9" t="s">
        <v>4704</v>
      </c>
      <c r="M1091" s="7">
        <v>1000018579</v>
      </c>
      <c r="N1091" s="8" t="s">
        <v>59</v>
      </c>
      <c r="O1091" s="10">
        <v>44848</v>
      </c>
      <c r="P1091" s="101" t="s">
        <v>4258</v>
      </c>
      <c r="Q1091" s="10">
        <v>44858</v>
      </c>
      <c r="R1091" s="10">
        <v>44926</v>
      </c>
      <c r="S1091" s="11" t="s">
        <v>46</v>
      </c>
      <c r="T1091" s="11"/>
      <c r="U1091" s="78"/>
      <c r="V1091" s="7" t="s">
        <v>3344</v>
      </c>
      <c r="W1091" s="101" t="s">
        <v>4258</v>
      </c>
      <c r="X1091" s="7"/>
      <c r="Y1091" s="7"/>
      <c r="Z1091" s="11">
        <v>44966</v>
      </c>
      <c r="AA1091" s="16">
        <v>8400000</v>
      </c>
      <c r="AB1091" s="17"/>
      <c r="AC1091" s="18">
        <f t="shared" si="17"/>
        <v>8400000</v>
      </c>
      <c r="AD1091" s="31" t="s">
        <v>48</v>
      </c>
      <c r="AE1091" s="168" t="s">
        <v>98</v>
      </c>
      <c r="AF1091" s="8" t="s">
        <v>4636</v>
      </c>
      <c r="AG1091" s="12" t="s">
        <v>365</v>
      </c>
      <c r="AH1091" s="12" t="s">
        <v>366</v>
      </c>
      <c r="AI1091" s="30" t="s">
        <v>4035</v>
      </c>
    </row>
    <row r="1092" spans="1:35" ht="15.75" x14ac:dyDescent="0.3">
      <c r="A1092" s="7">
        <v>2021</v>
      </c>
      <c r="B1092" s="7">
        <v>546</v>
      </c>
      <c r="C1092" s="101" t="s">
        <v>1134</v>
      </c>
      <c r="D1092" s="15" t="s">
        <v>3831</v>
      </c>
      <c r="E1092" s="9" t="s">
        <v>3832</v>
      </c>
      <c r="F1092" s="8" t="s">
        <v>3939</v>
      </c>
      <c r="G1092" s="7" t="s">
        <v>39</v>
      </c>
      <c r="H1092" s="8" t="s">
        <v>3412</v>
      </c>
      <c r="I1092" s="9" t="s">
        <v>4705</v>
      </c>
      <c r="J1092" s="9" t="s">
        <v>4706</v>
      </c>
      <c r="K1092" s="9" t="s">
        <v>4707</v>
      </c>
      <c r="L1092" s="9" t="s">
        <v>4708</v>
      </c>
      <c r="M1092" s="160">
        <v>900216251</v>
      </c>
      <c r="N1092" s="8" t="s">
        <v>4540</v>
      </c>
      <c r="O1092" s="10">
        <v>44561</v>
      </c>
      <c r="P1092" s="33" t="s">
        <v>4709</v>
      </c>
      <c r="Q1092" s="10">
        <v>44742</v>
      </c>
      <c r="R1092" s="10">
        <v>44863</v>
      </c>
      <c r="S1092" s="11" t="s">
        <v>46</v>
      </c>
      <c r="T1092" s="11" t="s">
        <v>46</v>
      </c>
      <c r="U1092" s="78" t="s">
        <v>46</v>
      </c>
      <c r="V1092" s="7" t="s">
        <v>46</v>
      </c>
      <c r="W1092" s="33"/>
      <c r="X1092" s="7" t="s">
        <v>46</v>
      </c>
      <c r="Y1092" s="7" t="s">
        <v>46</v>
      </c>
      <c r="Z1092" s="11">
        <v>44863</v>
      </c>
      <c r="AA1092" s="16">
        <v>253373090</v>
      </c>
      <c r="AB1092" s="17">
        <v>16659416</v>
      </c>
      <c r="AC1092" s="18">
        <f t="shared" si="17"/>
        <v>270032506</v>
      </c>
      <c r="AD1092" s="31" t="s">
        <v>48</v>
      </c>
      <c r="AE1092" s="245" t="s">
        <v>98</v>
      </c>
      <c r="AF1092" s="8" t="s">
        <v>4710</v>
      </c>
      <c r="AG1092" s="12" t="s">
        <v>1753</v>
      </c>
      <c r="AH1092" s="12" t="s">
        <v>4632</v>
      </c>
      <c r="AI1092" s="30" t="s">
        <v>3139</v>
      </c>
    </row>
    <row r="1093" spans="1:35" ht="15.75" x14ac:dyDescent="0.3">
      <c r="A1093" s="7">
        <v>2022</v>
      </c>
      <c r="B1093" s="7">
        <v>546</v>
      </c>
      <c r="C1093" s="101" t="s">
        <v>35</v>
      </c>
      <c r="D1093" s="15" t="s">
        <v>358</v>
      </c>
      <c r="E1093" s="9" t="s">
        <v>4407</v>
      </c>
      <c r="F1093" s="8" t="s">
        <v>38</v>
      </c>
      <c r="G1093" s="7" t="s">
        <v>39</v>
      </c>
      <c r="H1093" s="8" t="s">
        <v>40</v>
      </c>
      <c r="I1093" s="9" t="s">
        <v>4666</v>
      </c>
      <c r="J1093" s="9" t="s">
        <v>4711</v>
      </c>
      <c r="K1093" s="9" t="s">
        <v>4634</v>
      </c>
      <c r="L1093" s="9" t="s">
        <v>4712</v>
      </c>
      <c r="M1093" s="7">
        <v>1007718327</v>
      </c>
      <c r="N1093" s="8" t="s">
        <v>138</v>
      </c>
      <c r="O1093" s="10">
        <v>44848</v>
      </c>
      <c r="P1093" s="101" t="s">
        <v>4258</v>
      </c>
      <c r="Q1093" s="10">
        <v>44858</v>
      </c>
      <c r="R1093" s="10">
        <v>44926</v>
      </c>
      <c r="S1093" s="11" t="s">
        <v>46</v>
      </c>
      <c r="T1093" s="11"/>
      <c r="U1093" s="78"/>
      <c r="V1093" s="7" t="s">
        <v>3344</v>
      </c>
      <c r="W1093" s="101" t="s">
        <v>4258</v>
      </c>
      <c r="X1093" s="7"/>
      <c r="Y1093" s="7"/>
      <c r="Z1093" s="11">
        <v>44966</v>
      </c>
      <c r="AA1093" s="16">
        <v>8400000</v>
      </c>
      <c r="AB1093" s="17"/>
      <c r="AC1093" s="18">
        <f t="shared" si="17"/>
        <v>8400000</v>
      </c>
      <c r="AD1093" s="31" t="s">
        <v>48</v>
      </c>
      <c r="AE1093" s="168" t="s">
        <v>98</v>
      </c>
      <c r="AF1093" s="8" t="s">
        <v>4636</v>
      </c>
      <c r="AG1093" s="12" t="s">
        <v>365</v>
      </c>
      <c r="AH1093" s="12" t="s">
        <v>366</v>
      </c>
      <c r="AI1093" s="30" t="s">
        <v>4035</v>
      </c>
    </row>
    <row r="1094" spans="1:35" ht="28.5" x14ac:dyDescent="0.3">
      <c r="A1094" s="7">
        <v>2021</v>
      </c>
      <c r="B1094" s="7">
        <v>547</v>
      </c>
      <c r="C1094" s="101" t="s">
        <v>1134</v>
      </c>
      <c r="D1094" s="15" t="s">
        <v>4713</v>
      </c>
      <c r="E1094" s="9" t="s">
        <v>4714</v>
      </c>
      <c r="F1094" s="8" t="s">
        <v>4715</v>
      </c>
      <c r="G1094" s="7" t="s">
        <v>4716</v>
      </c>
      <c r="H1094" s="8" t="s">
        <v>4717</v>
      </c>
      <c r="I1094" s="9" t="s">
        <v>4718</v>
      </c>
      <c r="J1094" s="9">
        <v>65441</v>
      </c>
      <c r="K1094" s="9">
        <v>65441</v>
      </c>
      <c r="L1094" s="9" t="s">
        <v>4719</v>
      </c>
      <c r="M1094" s="241" t="s">
        <v>4720</v>
      </c>
      <c r="N1094" s="8" t="s">
        <v>4278</v>
      </c>
      <c r="O1094" s="10">
        <v>44503</v>
      </c>
      <c r="P1094" s="33"/>
      <c r="Q1094" s="10">
        <v>44273</v>
      </c>
      <c r="R1094" s="10">
        <v>44333</v>
      </c>
      <c r="S1094" s="11" t="s">
        <v>46</v>
      </c>
      <c r="T1094" s="11" t="s">
        <v>46</v>
      </c>
      <c r="U1094" s="78" t="s">
        <v>46</v>
      </c>
      <c r="V1094" s="7"/>
      <c r="W1094" s="33"/>
      <c r="X1094" s="7"/>
      <c r="Y1094" s="7"/>
      <c r="Z1094" s="11">
        <v>44333</v>
      </c>
      <c r="AA1094" s="16">
        <v>8475088</v>
      </c>
      <c r="AB1094" s="17"/>
      <c r="AC1094" s="18">
        <f t="shared" si="17"/>
        <v>8475088</v>
      </c>
      <c r="AD1094" s="31" t="s">
        <v>48</v>
      </c>
      <c r="AE1094" s="245" t="s">
        <v>4721</v>
      </c>
      <c r="AF1094" s="8"/>
      <c r="AG1094" s="12" t="s">
        <v>277</v>
      </c>
      <c r="AH1094" s="12" t="s">
        <v>599</v>
      </c>
      <c r="AI1094" s="30" t="s">
        <v>4722</v>
      </c>
    </row>
    <row r="1095" spans="1:35" ht="15.75" x14ac:dyDescent="0.3">
      <c r="A1095" s="7">
        <v>2022</v>
      </c>
      <c r="B1095" s="7">
        <v>547</v>
      </c>
      <c r="C1095" s="101" t="s">
        <v>35</v>
      </c>
      <c r="D1095" s="15" t="s">
        <v>91</v>
      </c>
      <c r="E1095" s="9" t="s">
        <v>66</v>
      </c>
      <c r="F1095" s="8" t="s">
        <v>38</v>
      </c>
      <c r="G1095" s="7" t="s">
        <v>39</v>
      </c>
      <c r="H1095" s="8" t="s">
        <v>40</v>
      </c>
      <c r="I1095" s="9" t="s">
        <v>4723</v>
      </c>
      <c r="J1095" s="9" t="s">
        <v>4724</v>
      </c>
      <c r="K1095" s="9" t="s">
        <v>4725</v>
      </c>
      <c r="L1095" s="9" t="s">
        <v>4726</v>
      </c>
      <c r="M1095" s="7">
        <v>53043900</v>
      </c>
      <c r="N1095" s="8" t="s">
        <v>339</v>
      </c>
      <c r="O1095" s="10">
        <v>44859</v>
      </c>
      <c r="P1095" s="101">
        <v>3</v>
      </c>
      <c r="Q1095" s="10">
        <v>44859</v>
      </c>
      <c r="R1095" s="10">
        <v>44926</v>
      </c>
      <c r="S1095" s="11" t="s">
        <v>46</v>
      </c>
      <c r="T1095" s="11"/>
      <c r="U1095" s="78"/>
      <c r="V1095" s="7" t="s">
        <v>3344</v>
      </c>
      <c r="W1095" s="101">
        <v>3</v>
      </c>
      <c r="X1095" s="7"/>
      <c r="Y1095" s="7"/>
      <c r="Z1095" s="11">
        <v>44950</v>
      </c>
      <c r="AA1095" s="16">
        <v>9591000</v>
      </c>
      <c r="AB1095" s="17"/>
      <c r="AC1095" s="18">
        <f t="shared" si="17"/>
        <v>9591000</v>
      </c>
      <c r="AD1095" s="31" t="s">
        <v>48</v>
      </c>
      <c r="AE1095" s="168" t="s">
        <v>98</v>
      </c>
      <c r="AF1095" s="8" t="s">
        <v>4727</v>
      </c>
      <c r="AG1095" s="12" t="s">
        <v>893</v>
      </c>
      <c r="AH1095" s="12" t="s">
        <v>894</v>
      </c>
      <c r="AI1095" s="30" t="s">
        <v>4728</v>
      </c>
    </row>
    <row r="1096" spans="1:35" ht="15.75" x14ac:dyDescent="0.3">
      <c r="A1096" s="7">
        <v>2021</v>
      </c>
      <c r="B1096" s="7">
        <v>548</v>
      </c>
      <c r="C1096" s="101" t="s">
        <v>1134</v>
      </c>
      <c r="D1096" s="15" t="s">
        <v>4729</v>
      </c>
      <c r="E1096" s="9" t="s">
        <v>4714</v>
      </c>
      <c r="F1096" s="8" t="s">
        <v>4715</v>
      </c>
      <c r="G1096" s="7" t="s">
        <v>4716</v>
      </c>
      <c r="H1096" s="8" t="s">
        <v>4730</v>
      </c>
      <c r="I1096" s="9" t="s">
        <v>4718</v>
      </c>
      <c r="J1096" s="9">
        <v>65473</v>
      </c>
      <c r="K1096" s="9">
        <v>65473</v>
      </c>
      <c r="L1096" s="9" t="s">
        <v>4731</v>
      </c>
      <c r="M1096" s="160">
        <v>900293507</v>
      </c>
      <c r="N1096" s="8" t="s">
        <v>4278</v>
      </c>
      <c r="O1096" s="10">
        <v>44503</v>
      </c>
      <c r="P1096" s="33"/>
      <c r="Q1096" s="10">
        <v>44270</v>
      </c>
      <c r="R1096" s="10">
        <v>44326</v>
      </c>
      <c r="S1096" s="11" t="s">
        <v>46</v>
      </c>
      <c r="T1096" s="11" t="s">
        <v>46</v>
      </c>
      <c r="U1096" s="78" t="s">
        <v>46</v>
      </c>
      <c r="V1096" s="7"/>
      <c r="W1096" s="33"/>
      <c r="X1096" s="7"/>
      <c r="Y1096" s="7"/>
      <c r="Z1096" s="11">
        <v>44326</v>
      </c>
      <c r="AA1096" s="16">
        <v>13592180</v>
      </c>
      <c r="AB1096" s="17"/>
      <c r="AC1096" s="18">
        <f t="shared" si="17"/>
        <v>13592180</v>
      </c>
      <c r="AD1096" s="31" t="s">
        <v>48</v>
      </c>
      <c r="AE1096" s="245" t="s">
        <v>4721</v>
      </c>
      <c r="AF1096" s="8"/>
      <c r="AG1096" s="12" t="s">
        <v>277</v>
      </c>
      <c r="AH1096" s="12" t="s">
        <v>599</v>
      </c>
      <c r="AI1096" s="30" t="s">
        <v>4722</v>
      </c>
    </row>
    <row r="1097" spans="1:35" ht="15.75" x14ac:dyDescent="0.3">
      <c r="A1097" s="7">
        <v>2022</v>
      </c>
      <c r="B1097" s="7">
        <v>548</v>
      </c>
      <c r="C1097" s="101" t="s">
        <v>35</v>
      </c>
      <c r="D1097" s="15" t="s">
        <v>91</v>
      </c>
      <c r="E1097" s="9" t="s">
        <v>66</v>
      </c>
      <c r="F1097" s="8" t="s">
        <v>38</v>
      </c>
      <c r="G1097" s="7" t="s">
        <v>39</v>
      </c>
      <c r="H1097" s="8" t="s">
        <v>40</v>
      </c>
      <c r="I1097" s="9" t="s">
        <v>4732</v>
      </c>
      <c r="J1097" s="9" t="s">
        <v>4733</v>
      </c>
      <c r="K1097" s="9" t="s">
        <v>4734</v>
      </c>
      <c r="L1097" s="9" t="s">
        <v>4735</v>
      </c>
      <c r="M1097" s="7">
        <v>7219846</v>
      </c>
      <c r="N1097" s="8" t="s">
        <v>138</v>
      </c>
      <c r="O1097" s="10">
        <v>44852</v>
      </c>
      <c r="P1097" s="101">
        <v>3</v>
      </c>
      <c r="Q1097" s="10">
        <v>44859</v>
      </c>
      <c r="R1097" s="10">
        <v>44926</v>
      </c>
      <c r="S1097" s="11" t="s">
        <v>46</v>
      </c>
      <c r="T1097" s="11"/>
      <c r="U1097" s="78"/>
      <c r="V1097" s="7" t="s">
        <v>3344</v>
      </c>
      <c r="W1097" s="101">
        <v>3</v>
      </c>
      <c r="X1097" s="7"/>
      <c r="Y1097" s="7"/>
      <c r="Z1097" s="11">
        <v>44950</v>
      </c>
      <c r="AA1097" s="16">
        <v>16500000</v>
      </c>
      <c r="AB1097" s="17"/>
      <c r="AC1097" s="18">
        <f t="shared" si="17"/>
        <v>16500000</v>
      </c>
      <c r="AD1097" s="31" t="s">
        <v>48</v>
      </c>
      <c r="AE1097" s="168" t="s">
        <v>98</v>
      </c>
      <c r="AF1097" s="8" t="s">
        <v>4736</v>
      </c>
      <c r="AG1097" s="12" t="s">
        <v>100</v>
      </c>
      <c r="AH1097" s="12" t="s">
        <v>101</v>
      </c>
      <c r="AI1097" s="30" t="s">
        <v>4644</v>
      </c>
    </row>
    <row r="1098" spans="1:35" ht="15.75" x14ac:dyDescent="0.3">
      <c r="A1098" s="7">
        <v>2021</v>
      </c>
      <c r="B1098" s="7">
        <v>549</v>
      </c>
      <c r="C1098" s="101" t="s">
        <v>1134</v>
      </c>
      <c r="D1098" s="15" t="s">
        <v>4737</v>
      </c>
      <c r="E1098" s="9" t="s">
        <v>4738</v>
      </c>
      <c r="F1098" s="8" t="s">
        <v>4715</v>
      </c>
      <c r="G1098" s="7" t="s">
        <v>4716</v>
      </c>
      <c r="H1098" s="8" t="s">
        <v>4730</v>
      </c>
      <c r="I1098" s="9" t="s">
        <v>4739</v>
      </c>
      <c r="J1098" s="9">
        <v>66388</v>
      </c>
      <c r="K1098" s="9">
        <v>66388</v>
      </c>
      <c r="L1098" s="9" t="s">
        <v>4740</v>
      </c>
      <c r="M1098" s="160" t="s">
        <v>4741</v>
      </c>
      <c r="N1098" s="8" t="s">
        <v>4278</v>
      </c>
      <c r="O1098" s="10">
        <v>44284</v>
      </c>
      <c r="P1098" s="33"/>
      <c r="Q1098" s="10">
        <v>44258</v>
      </c>
      <c r="R1098" s="10">
        <v>44315</v>
      </c>
      <c r="S1098" s="11" t="s">
        <v>46</v>
      </c>
      <c r="T1098" s="11" t="s">
        <v>46</v>
      </c>
      <c r="U1098" s="78" t="s">
        <v>46</v>
      </c>
      <c r="V1098" s="7"/>
      <c r="W1098" s="33"/>
      <c r="X1098" s="7"/>
      <c r="Y1098" s="7"/>
      <c r="Z1098" s="11">
        <v>44315</v>
      </c>
      <c r="AA1098" s="16">
        <v>66844265.399999999</v>
      </c>
      <c r="AB1098" s="17"/>
      <c r="AC1098" s="18">
        <f t="shared" si="17"/>
        <v>66844265.399999999</v>
      </c>
      <c r="AD1098" s="31" t="s">
        <v>48</v>
      </c>
      <c r="AE1098" s="245" t="s">
        <v>4721</v>
      </c>
      <c r="AF1098" s="8"/>
      <c r="AG1098" s="12" t="s">
        <v>160</v>
      </c>
      <c r="AH1098" s="12" t="s">
        <v>527</v>
      </c>
      <c r="AI1098" s="30" t="s">
        <v>4742</v>
      </c>
    </row>
    <row r="1099" spans="1:35" ht="15.75" x14ac:dyDescent="0.3">
      <c r="A1099" s="7">
        <v>2022</v>
      </c>
      <c r="B1099" s="7">
        <v>549</v>
      </c>
      <c r="C1099" s="101" t="s">
        <v>35</v>
      </c>
      <c r="D1099" s="15" t="s">
        <v>91</v>
      </c>
      <c r="E1099" s="9" t="s">
        <v>66</v>
      </c>
      <c r="F1099" s="8" t="s">
        <v>38</v>
      </c>
      <c r="G1099" s="7" t="s">
        <v>39</v>
      </c>
      <c r="H1099" s="8" t="s">
        <v>40</v>
      </c>
      <c r="I1099" s="9" t="s">
        <v>3330</v>
      </c>
      <c r="J1099" s="9" t="s">
        <v>4743</v>
      </c>
      <c r="K1099" s="9" t="s">
        <v>4734</v>
      </c>
      <c r="L1099" s="9" t="s">
        <v>4744</v>
      </c>
      <c r="M1099" s="7">
        <v>79596986</v>
      </c>
      <c r="N1099" s="8" t="s">
        <v>59</v>
      </c>
      <c r="O1099" s="10">
        <v>44853</v>
      </c>
      <c r="P1099" s="101">
        <v>3</v>
      </c>
      <c r="Q1099" s="10">
        <v>44860</v>
      </c>
      <c r="R1099" s="10">
        <v>44926</v>
      </c>
      <c r="S1099" s="11" t="s">
        <v>46</v>
      </c>
      <c r="T1099" s="11"/>
      <c r="U1099" s="78"/>
      <c r="V1099" s="7" t="s">
        <v>3344</v>
      </c>
      <c r="W1099" s="101">
        <v>3</v>
      </c>
      <c r="X1099" s="7"/>
      <c r="Y1099" s="7"/>
      <c r="Z1099" s="11">
        <v>44951</v>
      </c>
      <c r="AA1099" s="16">
        <v>16500000</v>
      </c>
      <c r="AB1099" s="17"/>
      <c r="AC1099" s="18">
        <f t="shared" si="17"/>
        <v>16500000</v>
      </c>
      <c r="AD1099" s="31" t="s">
        <v>48</v>
      </c>
      <c r="AE1099" s="168" t="s">
        <v>98</v>
      </c>
      <c r="AF1099" s="8" t="s">
        <v>4736</v>
      </c>
      <c r="AG1099" s="12" t="s">
        <v>100</v>
      </c>
      <c r="AH1099" s="12" t="s">
        <v>101</v>
      </c>
      <c r="AI1099" s="30" t="s">
        <v>4644</v>
      </c>
    </row>
    <row r="1100" spans="1:35" ht="15.75" x14ac:dyDescent="0.3">
      <c r="A1100" s="7">
        <v>2021</v>
      </c>
      <c r="B1100" s="7">
        <v>550</v>
      </c>
      <c r="C1100" s="101" t="s">
        <v>1134</v>
      </c>
      <c r="D1100" s="15" t="s">
        <v>4418</v>
      </c>
      <c r="E1100" s="9" t="s">
        <v>4745</v>
      </c>
      <c r="F1100" s="8" t="s">
        <v>4715</v>
      </c>
      <c r="G1100" s="7" t="s">
        <v>4716</v>
      </c>
      <c r="H1100" s="8" t="s">
        <v>4717</v>
      </c>
      <c r="I1100" s="9" t="s">
        <v>4746</v>
      </c>
      <c r="J1100" s="9">
        <v>68102</v>
      </c>
      <c r="K1100" s="9">
        <v>68102</v>
      </c>
      <c r="L1100" s="9" t="s">
        <v>4747</v>
      </c>
      <c r="M1100" s="160" t="s">
        <v>4748</v>
      </c>
      <c r="N1100" s="8" t="s">
        <v>4278</v>
      </c>
      <c r="O1100" s="10">
        <v>44314</v>
      </c>
      <c r="P1100" s="33" t="s">
        <v>4749</v>
      </c>
      <c r="Q1100" s="10" t="s">
        <v>4749</v>
      </c>
      <c r="R1100" s="10" t="s">
        <v>4749</v>
      </c>
      <c r="S1100" s="11" t="s">
        <v>46</v>
      </c>
      <c r="T1100" s="11" t="s">
        <v>46</v>
      </c>
      <c r="U1100" s="78" t="s">
        <v>46</v>
      </c>
      <c r="V1100" s="7"/>
      <c r="W1100" s="33"/>
      <c r="X1100" s="7"/>
      <c r="Y1100" s="7"/>
      <c r="Z1100" s="11" t="s">
        <v>4749</v>
      </c>
      <c r="AA1100" s="16">
        <v>0</v>
      </c>
      <c r="AB1100" s="17">
        <v>0</v>
      </c>
      <c r="AC1100" s="18">
        <f t="shared" si="17"/>
        <v>0</v>
      </c>
      <c r="AD1100" s="31" t="s">
        <v>2902</v>
      </c>
      <c r="AE1100" s="245" t="s">
        <v>4750</v>
      </c>
      <c r="AF1100" s="8"/>
      <c r="AG1100" s="12" t="s">
        <v>4751</v>
      </c>
      <c r="AH1100" s="12"/>
      <c r="AI1100" s="30"/>
    </row>
    <row r="1101" spans="1:35" ht="15.75" x14ac:dyDescent="0.3">
      <c r="A1101" s="7">
        <v>2022</v>
      </c>
      <c r="B1101" s="7">
        <v>550</v>
      </c>
      <c r="C1101" s="101" t="s">
        <v>35</v>
      </c>
      <c r="D1101" s="15" t="s">
        <v>91</v>
      </c>
      <c r="E1101" s="9" t="s">
        <v>66</v>
      </c>
      <c r="F1101" s="8" t="s">
        <v>38</v>
      </c>
      <c r="G1101" s="7" t="s">
        <v>39</v>
      </c>
      <c r="H1101" s="8" t="s">
        <v>40</v>
      </c>
      <c r="I1101" s="9" t="s">
        <v>4752</v>
      </c>
      <c r="J1101" s="9" t="s">
        <v>4753</v>
      </c>
      <c r="K1101" s="9" t="s">
        <v>4753</v>
      </c>
      <c r="L1101" s="9" t="s">
        <v>4754</v>
      </c>
      <c r="M1101" s="7">
        <v>1083891484</v>
      </c>
      <c r="N1101" s="8" t="s">
        <v>170</v>
      </c>
      <c r="O1101" s="10">
        <v>44859</v>
      </c>
      <c r="P1101" s="101" t="s">
        <v>4755</v>
      </c>
      <c r="Q1101" s="10">
        <v>44860</v>
      </c>
      <c r="R1101" s="10">
        <v>44926</v>
      </c>
      <c r="S1101" s="11" t="s">
        <v>46</v>
      </c>
      <c r="T1101" s="11"/>
      <c r="U1101" s="78"/>
      <c r="V1101" s="7" t="s">
        <v>3344</v>
      </c>
      <c r="W1101" s="101" t="s">
        <v>4755</v>
      </c>
      <c r="X1101" s="7"/>
      <c r="Y1101" s="7"/>
      <c r="Z1101" s="11">
        <v>44937</v>
      </c>
      <c r="AA1101" s="16">
        <v>15000000</v>
      </c>
      <c r="AB1101" s="17"/>
      <c r="AC1101" s="18">
        <f t="shared" si="17"/>
        <v>15000000</v>
      </c>
      <c r="AD1101" s="31" t="s">
        <v>48</v>
      </c>
      <c r="AE1101" s="168" t="s">
        <v>98</v>
      </c>
      <c r="AF1101" s="8" t="s">
        <v>4756</v>
      </c>
      <c r="AG1101" s="12" t="s">
        <v>277</v>
      </c>
      <c r="AH1101" s="12" t="s">
        <v>483</v>
      </c>
      <c r="AI1101" s="30" t="s">
        <v>4757</v>
      </c>
    </row>
    <row r="1102" spans="1:35" ht="15.75" x14ac:dyDescent="0.3">
      <c r="A1102" s="7">
        <v>2021</v>
      </c>
      <c r="B1102" s="7">
        <v>551</v>
      </c>
      <c r="C1102" s="101" t="s">
        <v>1134</v>
      </c>
      <c r="D1102" s="15" t="s">
        <v>4758</v>
      </c>
      <c r="E1102" s="9" t="s">
        <v>4759</v>
      </c>
      <c r="F1102" s="8" t="s">
        <v>4715</v>
      </c>
      <c r="G1102" s="7" t="s">
        <v>4716</v>
      </c>
      <c r="H1102" s="8" t="s">
        <v>4717</v>
      </c>
      <c r="I1102" s="9" t="s">
        <v>4760</v>
      </c>
      <c r="J1102" s="9">
        <v>69503</v>
      </c>
      <c r="K1102" s="9">
        <v>69503</v>
      </c>
      <c r="L1102" s="9" t="s">
        <v>4761</v>
      </c>
      <c r="M1102" s="160">
        <v>830037946</v>
      </c>
      <c r="N1102" s="8" t="s">
        <v>4278</v>
      </c>
      <c r="O1102" s="10">
        <v>44337</v>
      </c>
      <c r="P1102" s="33"/>
      <c r="Q1102" s="10">
        <v>44337</v>
      </c>
      <c r="R1102" s="10">
        <v>44370</v>
      </c>
      <c r="S1102" s="11" t="s">
        <v>46</v>
      </c>
      <c r="T1102" s="11" t="s">
        <v>46</v>
      </c>
      <c r="U1102" s="78" t="s">
        <v>46</v>
      </c>
      <c r="V1102" s="7"/>
      <c r="W1102" s="33"/>
      <c r="X1102" s="7"/>
      <c r="Y1102" s="7"/>
      <c r="Z1102" s="11">
        <v>44370</v>
      </c>
      <c r="AA1102" s="16">
        <v>11520000</v>
      </c>
      <c r="AB1102" s="17"/>
      <c r="AC1102" s="18">
        <f t="shared" si="17"/>
        <v>11520000</v>
      </c>
      <c r="AD1102" s="31" t="s">
        <v>48</v>
      </c>
      <c r="AE1102" s="245" t="s">
        <v>4721</v>
      </c>
      <c r="AF1102" s="8"/>
      <c r="AG1102" s="12" t="s">
        <v>365</v>
      </c>
      <c r="AH1102" s="12" t="s">
        <v>4762</v>
      </c>
      <c r="AI1102" s="30" t="s">
        <v>4763</v>
      </c>
    </row>
    <row r="1103" spans="1:35" ht="15.75" x14ac:dyDescent="0.3">
      <c r="A1103" s="7">
        <v>2022</v>
      </c>
      <c r="B1103" s="7">
        <v>551</v>
      </c>
      <c r="C1103" s="101" t="s">
        <v>1134</v>
      </c>
      <c r="D1103" s="15" t="s">
        <v>695</v>
      </c>
      <c r="E1103" s="9" t="s">
        <v>696</v>
      </c>
      <c r="F1103" s="8" t="s">
        <v>3091</v>
      </c>
      <c r="G1103" s="7" t="s">
        <v>39</v>
      </c>
      <c r="H1103" s="8" t="s">
        <v>2538</v>
      </c>
      <c r="I1103" s="9" t="s">
        <v>4764</v>
      </c>
      <c r="J1103" s="9" t="s">
        <v>4765</v>
      </c>
      <c r="K1103" s="9" t="s">
        <v>4766</v>
      </c>
      <c r="L1103" s="9" t="s">
        <v>4767</v>
      </c>
      <c r="M1103" s="7">
        <v>900259168</v>
      </c>
      <c r="N1103" s="8" t="s">
        <v>192</v>
      </c>
      <c r="O1103" s="10">
        <v>44859</v>
      </c>
      <c r="P1103" s="101">
        <v>9</v>
      </c>
      <c r="Q1103" s="10">
        <v>44875</v>
      </c>
      <c r="R1103" s="10">
        <v>45147</v>
      </c>
      <c r="S1103" s="11" t="s">
        <v>46</v>
      </c>
      <c r="T1103" s="11"/>
      <c r="U1103" s="78"/>
      <c r="V1103" s="7"/>
      <c r="W1103" s="101">
        <v>9</v>
      </c>
      <c r="X1103" s="11"/>
      <c r="Y1103" s="11"/>
      <c r="Z1103" s="11">
        <v>45147</v>
      </c>
      <c r="AA1103" s="16">
        <v>1159785000</v>
      </c>
      <c r="AB1103" s="17"/>
      <c r="AC1103" s="18">
        <f t="shared" si="17"/>
        <v>1159785000</v>
      </c>
      <c r="AD1103" s="86" t="s">
        <v>48</v>
      </c>
      <c r="AE1103" s="168" t="s">
        <v>98</v>
      </c>
      <c r="AF1103" s="8" t="s">
        <v>4768</v>
      </c>
      <c r="AG1103" s="12" t="s">
        <v>701</v>
      </c>
      <c r="AH1103" s="12" t="s">
        <v>1892</v>
      </c>
      <c r="AI1103" s="30" t="s">
        <v>4769</v>
      </c>
    </row>
    <row r="1104" spans="1:35" ht="15.75" x14ac:dyDescent="0.3">
      <c r="A1104" s="7">
        <v>2021</v>
      </c>
      <c r="B1104" s="7">
        <v>552</v>
      </c>
      <c r="C1104" s="101" t="s">
        <v>1134</v>
      </c>
      <c r="D1104" s="15" t="s">
        <v>4770</v>
      </c>
      <c r="E1104" s="9" t="s">
        <v>4771</v>
      </c>
      <c r="F1104" s="8" t="s">
        <v>4715</v>
      </c>
      <c r="G1104" s="7" t="s">
        <v>4716</v>
      </c>
      <c r="H1104" s="8" t="s">
        <v>4730</v>
      </c>
      <c r="I1104" s="9" t="s">
        <v>4772</v>
      </c>
      <c r="J1104" s="9">
        <v>70217</v>
      </c>
      <c r="K1104" s="9">
        <v>70217</v>
      </c>
      <c r="L1104" s="9" t="s">
        <v>4773</v>
      </c>
      <c r="M1104" s="160" t="s">
        <v>4774</v>
      </c>
      <c r="N1104" s="8" t="s">
        <v>4278</v>
      </c>
      <c r="O1104" s="10">
        <v>44348</v>
      </c>
      <c r="P1104" s="33"/>
      <c r="Q1104" s="10">
        <v>44372</v>
      </c>
      <c r="R1104" s="10">
        <v>44554</v>
      </c>
      <c r="S1104" s="11" t="s">
        <v>46</v>
      </c>
      <c r="T1104" s="11" t="s">
        <v>46</v>
      </c>
      <c r="U1104" s="78" t="s">
        <v>46</v>
      </c>
      <c r="V1104" s="7" t="s">
        <v>4775</v>
      </c>
      <c r="W1104" s="33"/>
      <c r="X1104" s="7"/>
      <c r="Y1104" s="7"/>
      <c r="Z1104" s="11">
        <v>44607</v>
      </c>
      <c r="AA1104" s="16">
        <v>108075666.26000001</v>
      </c>
      <c r="AB1104" s="17">
        <v>21924334</v>
      </c>
      <c r="AC1104" s="18">
        <f t="shared" si="17"/>
        <v>130000000.26000001</v>
      </c>
      <c r="AD1104" s="196" t="s">
        <v>60</v>
      </c>
      <c r="AE1104" s="245" t="s">
        <v>4776</v>
      </c>
      <c r="AF1104" s="8"/>
      <c r="AG1104" s="12" t="s">
        <v>601</v>
      </c>
      <c r="AH1104" s="12" t="s">
        <v>4762</v>
      </c>
      <c r="AI1104" s="30" t="s">
        <v>4777</v>
      </c>
    </row>
    <row r="1105" spans="1:35" ht="15.75" x14ac:dyDescent="0.3">
      <c r="A1105" s="7">
        <v>2022</v>
      </c>
      <c r="B1105" s="7">
        <v>552</v>
      </c>
      <c r="C1105" s="101" t="s">
        <v>35</v>
      </c>
      <c r="D1105" s="15" t="s">
        <v>1219</v>
      </c>
      <c r="E1105" s="9" t="s">
        <v>1220</v>
      </c>
      <c r="F1105" s="8" t="s">
        <v>38</v>
      </c>
      <c r="G1105" s="7" t="s">
        <v>39</v>
      </c>
      <c r="H1105" s="8" t="s">
        <v>40</v>
      </c>
      <c r="I1105" s="9" t="s">
        <v>4342</v>
      </c>
      <c r="J1105" s="9" t="s">
        <v>4778</v>
      </c>
      <c r="K1105" s="9" t="s">
        <v>4779</v>
      </c>
      <c r="L1105" s="9" t="s">
        <v>4780</v>
      </c>
      <c r="M1105" s="7">
        <v>80765794</v>
      </c>
      <c r="N1105" s="8" t="s">
        <v>170</v>
      </c>
      <c r="O1105" s="10">
        <v>44860</v>
      </c>
      <c r="P1105" s="101">
        <v>3</v>
      </c>
      <c r="Q1105" s="10">
        <v>44867</v>
      </c>
      <c r="R1105" s="10">
        <v>44926</v>
      </c>
      <c r="S1105" s="11" t="s">
        <v>46</v>
      </c>
      <c r="T1105" s="11"/>
      <c r="U1105" s="78"/>
      <c r="V1105" s="7" t="s">
        <v>3344</v>
      </c>
      <c r="W1105" s="101">
        <v>3</v>
      </c>
      <c r="X1105" s="7"/>
      <c r="Y1105" s="7"/>
      <c r="Z1105" s="11">
        <v>44958</v>
      </c>
      <c r="AA1105" s="16">
        <v>5640000</v>
      </c>
      <c r="AB1105" s="17"/>
      <c r="AC1105" s="18">
        <f t="shared" si="17"/>
        <v>5640000</v>
      </c>
      <c r="AD1105" s="31" t="s">
        <v>48</v>
      </c>
      <c r="AE1105" s="168" t="s">
        <v>98</v>
      </c>
      <c r="AF1105" s="8" t="s">
        <v>4781</v>
      </c>
      <c r="AG1105" s="12" t="s">
        <v>4782</v>
      </c>
      <c r="AH1105" s="12" t="s">
        <v>287</v>
      </c>
      <c r="AI1105" s="30" t="s">
        <v>4146</v>
      </c>
    </row>
    <row r="1106" spans="1:35" ht="42.75" x14ac:dyDescent="0.3">
      <c r="A1106" s="7">
        <v>2021</v>
      </c>
      <c r="B1106" s="7">
        <v>553</v>
      </c>
      <c r="C1106" s="101" t="s">
        <v>1134</v>
      </c>
      <c r="D1106" s="15" t="s">
        <v>4783</v>
      </c>
      <c r="E1106" s="9" t="s">
        <v>4784</v>
      </c>
      <c r="F1106" s="8" t="s">
        <v>4715</v>
      </c>
      <c r="G1106" s="7" t="s">
        <v>4716</v>
      </c>
      <c r="H1106" s="8" t="s">
        <v>4785</v>
      </c>
      <c r="I1106" s="9" t="s">
        <v>4786</v>
      </c>
      <c r="J1106" s="9">
        <v>70932</v>
      </c>
      <c r="K1106" s="9">
        <v>70932</v>
      </c>
      <c r="L1106" s="9" t="s">
        <v>4787</v>
      </c>
      <c r="M1106" s="160" t="s">
        <v>4788</v>
      </c>
      <c r="N1106" s="8" t="s">
        <v>4278</v>
      </c>
      <c r="O1106" s="10">
        <v>44364</v>
      </c>
      <c r="P1106" s="33"/>
      <c r="Q1106" s="10">
        <v>44368</v>
      </c>
      <c r="R1106" s="10">
        <v>44550</v>
      </c>
      <c r="S1106" s="11" t="s">
        <v>46</v>
      </c>
      <c r="T1106" s="11" t="s">
        <v>46</v>
      </c>
      <c r="U1106" s="78" t="s">
        <v>46</v>
      </c>
      <c r="V1106" s="7" t="s">
        <v>4789</v>
      </c>
      <c r="W1106" s="33"/>
      <c r="X1106" s="7"/>
      <c r="Y1106" s="7"/>
      <c r="Z1106" s="11">
        <v>44762</v>
      </c>
      <c r="AA1106" s="16">
        <v>2685830</v>
      </c>
      <c r="AB1106" s="17"/>
      <c r="AC1106" s="18">
        <f t="shared" si="17"/>
        <v>2685830</v>
      </c>
      <c r="AD1106" s="31" t="s">
        <v>48</v>
      </c>
      <c r="AE1106" s="245" t="s">
        <v>4721</v>
      </c>
      <c r="AF1106" s="8"/>
      <c r="AG1106" s="12" t="s">
        <v>380</v>
      </c>
      <c r="AH1106" s="12" t="s">
        <v>595</v>
      </c>
      <c r="AI1106" s="30" t="s">
        <v>4790</v>
      </c>
    </row>
    <row r="1107" spans="1:35" ht="15.75" x14ac:dyDescent="0.3">
      <c r="A1107" s="7">
        <v>2022</v>
      </c>
      <c r="B1107" s="7">
        <v>553</v>
      </c>
      <c r="C1107" s="101" t="s">
        <v>35</v>
      </c>
      <c r="D1107" s="15" t="s">
        <v>1219</v>
      </c>
      <c r="E1107" s="9" t="s">
        <v>3187</v>
      </c>
      <c r="F1107" s="8" t="s">
        <v>38</v>
      </c>
      <c r="G1107" s="7" t="s">
        <v>39</v>
      </c>
      <c r="H1107" s="8" t="s">
        <v>40</v>
      </c>
      <c r="I1107" s="9" t="s">
        <v>4791</v>
      </c>
      <c r="J1107" s="9" t="s">
        <v>4792</v>
      </c>
      <c r="K1107" s="9" t="s">
        <v>4793</v>
      </c>
      <c r="L1107" s="9" t="s">
        <v>4794</v>
      </c>
      <c r="M1107" s="7">
        <v>80101514</v>
      </c>
      <c r="N1107" s="8" t="s">
        <v>171</v>
      </c>
      <c r="O1107" s="10">
        <v>44860</v>
      </c>
      <c r="P1107" s="101">
        <v>2</v>
      </c>
      <c r="Q1107" s="10">
        <v>44865</v>
      </c>
      <c r="R1107" s="10">
        <v>44925</v>
      </c>
      <c r="S1107" s="11" t="s">
        <v>46</v>
      </c>
      <c r="T1107" s="11"/>
      <c r="U1107" s="78"/>
      <c r="V1107" s="7" t="s">
        <v>480</v>
      </c>
      <c r="W1107" s="101">
        <v>3</v>
      </c>
      <c r="X1107" s="7"/>
      <c r="Y1107" s="7"/>
      <c r="Z1107" s="11">
        <v>44956</v>
      </c>
      <c r="AA1107" s="16">
        <v>5200000</v>
      </c>
      <c r="AB1107" s="17">
        <v>2600000</v>
      </c>
      <c r="AC1107" s="18">
        <f t="shared" si="17"/>
        <v>7800000</v>
      </c>
      <c r="AD1107" s="31" t="s">
        <v>48</v>
      </c>
      <c r="AE1107" s="168" t="s">
        <v>98</v>
      </c>
      <c r="AF1107" s="8" t="s">
        <v>4795</v>
      </c>
      <c r="AG1107" s="12" t="s">
        <v>4782</v>
      </c>
      <c r="AH1107" s="12" t="s">
        <v>287</v>
      </c>
      <c r="AI1107" s="30" t="s">
        <v>4146</v>
      </c>
    </row>
    <row r="1108" spans="1:35" ht="15.75" x14ac:dyDescent="0.3">
      <c r="A1108" s="7">
        <v>2021</v>
      </c>
      <c r="B1108" s="7">
        <v>554</v>
      </c>
      <c r="C1108" s="101" t="s">
        <v>1134</v>
      </c>
      <c r="D1108" s="15" t="s">
        <v>4796</v>
      </c>
      <c r="E1108" s="9" t="s">
        <v>4797</v>
      </c>
      <c r="F1108" s="8" t="s">
        <v>4715</v>
      </c>
      <c r="G1108" s="7" t="s">
        <v>4716</v>
      </c>
      <c r="H1108" s="8" t="s">
        <v>4717</v>
      </c>
      <c r="I1108" s="9" t="s">
        <v>4798</v>
      </c>
      <c r="J1108" s="9">
        <v>72999</v>
      </c>
      <c r="K1108" s="9">
        <v>72999</v>
      </c>
      <c r="L1108" s="9" t="s">
        <v>4747</v>
      </c>
      <c r="M1108" s="160" t="s">
        <v>4748</v>
      </c>
      <c r="N1108" s="8" t="s">
        <v>4278</v>
      </c>
      <c r="O1108" s="10">
        <v>44400</v>
      </c>
      <c r="P1108" s="33"/>
      <c r="Q1108" s="10">
        <v>44403</v>
      </c>
      <c r="R1108" s="10">
        <v>44433</v>
      </c>
      <c r="S1108" s="11" t="s">
        <v>46</v>
      </c>
      <c r="T1108" s="11" t="s">
        <v>46</v>
      </c>
      <c r="U1108" s="78" t="s">
        <v>46</v>
      </c>
      <c r="V1108" s="7"/>
      <c r="W1108" s="33"/>
      <c r="X1108" s="7"/>
      <c r="Y1108" s="7"/>
      <c r="Z1108" s="11">
        <v>44433</v>
      </c>
      <c r="AA1108" s="16">
        <v>13923381</v>
      </c>
      <c r="AB1108" s="17"/>
      <c r="AC1108" s="18">
        <f t="shared" si="17"/>
        <v>13923381</v>
      </c>
      <c r="AD1108" s="31" t="s">
        <v>48</v>
      </c>
      <c r="AE1108" s="245" t="s">
        <v>4721</v>
      </c>
      <c r="AF1108" s="8"/>
      <c r="AG1108" s="12" t="s">
        <v>277</v>
      </c>
      <c r="AH1108" s="12" t="s">
        <v>599</v>
      </c>
      <c r="AI1108" s="30"/>
    </row>
    <row r="1109" spans="1:35" ht="15.75" x14ac:dyDescent="0.3">
      <c r="A1109" s="7">
        <v>2022</v>
      </c>
      <c r="B1109" s="7">
        <v>554</v>
      </c>
      <c r="C1109" s="101" t="s">
        <v>35</v>
      </c>
      <c r="D1109" s="15" t="s">
        <v>278</v>
      </c>
      <c r="E1109" s="9" t="s">
        <v>279</v>
      </c>
      <c r="F1109" s="8" t="s">
        <v>38</v>
      </c>
      <c r="G1109" s="7" t="s">
        <v>39</v>
      </c>
      <c r="H1109" s="8" t="s">
        <v>40</v>
      </c>
      <c r="I1109" s="9" t="s">
        <v>4799</v>
      </c>
      <c r="J1109" s="9" t="s">
        <v>4800</v>
      </c>
      <c r="K1109" s="9" t="s">
        <v>4801</v>
      </c>
      <c r="L1109" s="9" t="s">
        <v>4802</v>
      </c>
      <c r="M1109" s="7">
        <v>79700296</v>
      </c>
      <c r="N1109" s="8" t="s">
        <v>171</v>
      </c>
      <c r="O1109" s="10">
        <v>44860</v>
      </c>
      <c r="P1109" s="101">
        <v>2</v>
      </c>
      <c r="Q1109" s="10">
        <v>44865</v>
      </c>
      <c r="R1109" s="10">
        <v>44925</v>
      </c>
      <c r="S1109" s="11" t="s">
        <v>46</v>
      </c>
      <c r="T1109" s="11"/>
      <c r="U1109" s="78"/>
      <c r="V1109" s="7" t="s">
        <v>480</v>
      </c>
      <c r="W1109" s="101">
        <v>3</v>
      </c>
      <c r="X1109" s="7"/>
      <c r="Y1109" s="7"/>
      <c r="Z1109" s="11">
        <v>44956</v>
      </c>
      <c r="AA1109" s="16">
        <v>5200000</v>
      </c>
      <c r="AB1109" s="17">
        <v>2600000</v>
      </c>
      <c r="AC1109" s="18">
        <f t="shared" si="17"/>
        <v>7800000</v>
      </c>
      <c r="AD1109" s="31" t="s">
        <v>48</v>
      </c>
      <c r="AE1109" s="168" t="s">
        <v>98</v>
      </c>
      <c r="AF1109" s="8" t="s">
        <v>4803</v>
      </c>
      <c r="AG1109" s="12" t="s">
        <v>286</v>
      </c>
      <c r="AH1109" s="12" t="s">
        <v>287</v>
      </c>
      <c r="AI1109" s="30" t="s">
        <v>4146</v>
      </c>
    </row>
    <row r="1110" spans="1:35" ht="15.75" x14ac:dyDescent="0.3">
      <c r="A1110" s="7">
        <v>2021</v>
      </c>
      <c r="B1110" s="7">
        <v>555</v>
      </c>
      <c r="C1110" s="101" t="s">
        <v>1134</v>
      </c>
      <c r="D1110" s="15" t="s">
        <v>4804</v>
      </c>
      <c r="E1110" s="9" t="s">
        <v>4805</v>
      </c>
      <c r="F1110" s="8" t="s">
        <v>4715</v>
      </c>
      <c r="G1110" s="7" t="s">
        <v>4716</v>
      </c>
      <c r="H1110" s="8" t="s">
        <v>4717</v>
      </c>
      <c r="I1110" s="9" t="s">
        <v>4806</v>
      </c>
      <c r="J1110" s="9">
        <v>73562</v>
      </c>
      <c r="K1110" s="9">
        <v>73562</v>
      </c>
      <c r="L1110" s="9" t="s">
        <v>4807</v>
      </c>
      <c r="M1110" s="160" t="s">
        <v>4808</v>
      </c>
      <c r="N1110" s="8" t="s">
        <v>4278</v>
      </c>
      <c r="O1110" s="10">
        <v>44407</v>
      </c>
      <c r="P1110" s="33"/>
      <c r="Q1110" s="10">
        <v>44410</v>
      </c>
      <c r="R1110" s="10">
        <v>44560</v>
      </c>
      <c r="S1110" s="11" t="s">
        <v>46</v>
      </c>
      <c r="T1110" s="11" t="s">
        <v>46</v>
      </c>
      <c r="U1110" s="78" t="s">
        <v>46</v>
      </c>
      <c r="V1110" s="7"/>
      <c r="W1110" s="33"/>
      <c r="X1110" s="7"/>
      <c r="Y1110" s="7"/>
      <c r="Z1110" s="11">
        <v>44560</v>
      </c>
      <c r="AA1110" s="16">
        <v>10836866</v>
      </c>
      <c r="AB1110" s="17"/>
      <c r="AC1110" s="18">
        <f t="shared" si="17"/>
        <v>10836866</v>
      </c>
      <c r="AD1110" s="31" t="s">
        <v>48</v>
      </c>
      <c r="AE1110" s="245" t="s">
        <v>4721</v>
      </c>
      <c r="AF1110" s="8"/>
      <c r="AG1110" s="12" t="s">
        <v>277</v>
      </c>
      <c r="AH1110" s="12" t="s">
        <v>599</v>
      </c>
      <c r="AI1110" s="30"/>
    </row>
    <row r="1111" spans="1:35" ht="15.75" x14ac:dyDescent="0.3">
      <c r="A1111" s="7">
        <v>2022</v>
      </c>
      <c r="B1111" s="7">
        <v>555</v>
      </c>
      <c r="C1111" s="101" t="s">
        <v>35</v>
      </c>
      <c r="D1111" s="15" t="s">
        <v>91</v>
      </c>
      <c r="E1111" s="9" t="s">
        <v>66</v>
      </c>
      <c r="F1111" s="8" t="s">
        <v>38</v>
      </c>
      <c r="G1111" s="7" t="s">
        <v>39</v>
      </c>
      <c r="H1111" s="8" t="s">
        <v>40</v>
      </c>
      <c r="I1111" s="9" t="s">
        <v>4809</v>
      </c>
      <c r="J1111" s="9" t="s">
        <v>4810</v>
      </c>
      <c r="K1111" s="9" t="s">
        <v>4811</v>
      </c>
      <c r="L1111" s="9" t="s">
        <v>2287</v>
      </c>
      <c r="M1111" s="7">
        <v>79646805</v>
      </c>
      <c r="N1111" s="8" t="s">
        <v>4812</v>
      </c>
      <c r="O1111" s="10">
        <v>44860</v>
      </c>
      <c r="P1111" s="101">
        <v>3</v>
      </c>
      <c r="Q1111" s="10">
        <v>44860</v>
      </c>
      <c r="R1111" s="10">
        <v>44926</v>
      </c>
      <c r="S1111" s="11" t="s">
        <v>46</v>
      </c>
      <c r="T1111" s="11"/>
      <c r="U1111" s="78"/>
      <c r="V1111" s="7" t="s">
        <v>3344</v>
      </c>
      <c r="W1111" s="101">
        <v>3</v>
      </c>
      <c r="X1111" s="7"/>
      <c r="Y1111" s="7"/>
      <c r="Z1111" s="11">
        <v>44956</v>
      </c>
      <c r="AA1111" s="16">
        <v>18540000</v>
      </c>
      <c r="AB1111" s="17"/>
      <c r="AC1111" s="18">
        <f t="shared" si="17"/>
        <v>18540000</v>
      </c>
      <c r="AD1111" s="31" t="s">
        <v>48</v>
      </c>
      <c r="AE1111" s="168" t="s">
        <v>98</v>
      </c>
      <c r="AF1111" s="8" t="s">
        <v>4813</v>
      </c>
      <c r="AG1111" s="12" t="s">
        <v>1753</v>
      </c>
      <c r="AH1111" s="12" t="s">
        <v>208</v>
      </c>
      <c r="AI1111" s="30" t="s">
        <v>209</v>
      </c>
    </row>
    <row r="1112" spans="1:35" ht="42.75" x14ac:dyDescent="0.3">
      <c r="A1112" s="7">
        <v>2021</v>
      </c>
      <c r="B1112" s="7">
        <v>556</v>
      </c>
      <c r="C1112" s="101" t="s">
        <v>1134</v>
      </c>
      <c r="D1112" s="15" t="s">
        <v>4814</v>
      </c>
      <c r="E1112" s="9" t="s">
        <v>4815</v>
      </c>
      <c r="F1112" s="8" t="s">
        <v>4715</v>
      </c>
      <c r="G1112" s="7" t="s">
        <v>4716</v>
      </c>
      <c r="H1112" s="8" t="s">
        <v>4816</v>
      </c>
      <c r="I1112" s="9" t="s">
        <v>4817</v>
      </c>
      <c r="J1112" s="9">
        <v>74228</v>
      </c>
      <c r="K1112" s="9">
        <v>74228</v>
      </c>
      <c r="L1112" s="9" t="s">
        <v>4818</v>
      </c>
      <c r="M1112" s="241" t="s">
        <v>4819</v>
      </c>
      <c r="N1112" s="8" t="s">
        <v>4278</v>
      </c>
      <c r="O1112" s="10">
        <v>44420</v>
      </c>
      <c r="P1112" s="33"/>
      <c r="Q1112" s="10">
        <v>44426</v>
      </c>
      <c r="R1112" s="10">
        <v>44790</v>
      </c>
      <c r="S1112" s="11" t="s">
        <v>46</v>
      </c>
      <c r="T1112" s="11" t="s">
        <v>46</v>
      </c>
      <c r="U1112" s="78" t="s">
        <v>46</v>
      </c>
      <c r="V1112" s="7" t="s">
        <v>4820</v>
      </c>
      <c r="W1112" s="33"/>
      <c r="X1112" s="11"/>
      <c r="Y1112" s="11"/>
      <c r="Z1112" s="11">
        <v>45201</v>
      </c>
      <c r="AA1112" s="16">
        <v>90000000</v>
      </c>
      <c r="AB1112" s="17">
        <v>45000000</v>
      </c>
      <c r="AC1112" s="18">
        <f t="shared" si="17"/>
        <v>135000000</v>
      </c>
      <c r="AD1112" s="166" t="s">
        <v>48</v>
      </c>
      <c r="AE1112" s="245" t="s">
        <v>4721</v>
      </c>
      <c r="AF1112" s="8"/>
      <c r="AG1112" s="12" t="s">
        <v>277</v>
      </c>
      <c r="AH1112" s="12" t="s">
        <v>4821</v>
      </c>
      <c r="AI1112" s="30" t="s">
        <v>4822</v>
      </c>
    </row>
    <row r="1113" spans="1:35" ht="15.75" x14ac:dyDescent="0.3">
      <c r="A1113" s="7">
        <v>2022</v>
      </c>
      <c r="B1113" s="7">
        <v>556</v>
      </c>
      <c r="C1113" s="101" t="s">
        <v>35</v>
      </c>
      <c r="D1113" s="15" t="s">
        <v>91</v>
      </c>
      <c r="E1113" s="9" t="s">
        <v>66</v>
      </c>
      <c r="F1113" s="8" t="s">
        <v>38</v>
      </c>
      <c r="G1113" s="7" t="s">
        <v>39</v>
      </c>
      <c r="H1113" s="8" t="s">
        <v>40</v>
      </c>
      <c r="I1113" s="9" t="s">
        <v>4823</v>
      </c>
      <c r="J1113" s="9" t="s">
        <v>4824</v>
      </c>
      <c r="K1113" s="9" t="s">
        <v>4825</v>
      </c>
      <c r="L1113" s="9" t="s">
        <v>4826</v>
      </c>
      <c r="M1113" s="7">
        <v>1032505505</v>
      </c>
      <c r="N1113" s="8" t="s">
        <v>170</v>
      </c>
      <c r="O1113" s="10">
        <v>44860</v>
      </c>
      <c r="P1113" s="101" t="s">
        <v>4755</v>
      </c>
      <c r="Q1113" s="10">
        <v>44869</v>
      </c>
      <c r="R1113" s="10">
        <v>44926</v>
      </c>
      <c r="S1113" s="11" t="s">
        <v>46</v>
      </c>
      <c r="T1113" s="11"/>
      <c r="U1113" s="78"/>
      <c r="V1113" s="7" t="s">
        <v>3344</v>
      </c>
      <c r="W1113" s="101" t="s">
        <v>4755</v>
      </c>
      <c r="X1113" s="7"/>
      <c r="Y1113" s="7"/>
      <c r="Z1113" s="11">
        <v>44945</v>
      </c>
      <c r="AA1113" s="16">
        <v>11285000</v>
      </c>
      <c r="AB1113" s="17"/>
      <c r="AC1113" s="18">
        <f t="shared" si="17"/>
        <v>11285000</v>
      </c>
      <c r="AD1113" s="31" t="s">
        <v>48</v>
      </c>
      <c r="AE1113" s="168" t="s">
        <v>98</v>
      </c>
      <c r="AF1113" s="8" t="s">
        <v>4827</v>
      </c>
      <c r="AG1113" s="12" t="s">
        <v>330</v>
      </c>
      <c r="AH1113" s="12" t="s">
        <v>523</v>
      </c>
      <c r="AI1113" s="30" t="s">
        <v>524</v>
      </c>
    </row>
    <row r="1114" spans="1:35" ht="15.75" x14ac:dyDescent="0.3">
      <c r="A1114" s="7">
        <v>2021</v>
      </c>
      <c r="B1114" s="7">
        <v>557</v>
      </c>
      <c r="C1114" s="101" t="s">
        <v>1134</v>
      </c>
      <c r="D1114" s="15" t="s">
        <v>4456</v>
      </c>
      <c r="E1114" s="9" t="s">
        <v>4738</v>
      </c>
      <c r="F1114" s="8" t="s">
        <v>4715</v>
      </c>
      <c r="G1114" s="7" t="s">
        <v>4716</v>
      </c>
      <c r="H1114" s="8" t="s">
        <v>4730</v>
      </c>
      <c r="I1114" s="9" t="s">
        <v>4828</v>
      </c>
      <c r="J1114" s="9">
        <v>74962</v>
      </c>
      <c r="K1114" s="9">
        <v>74962</v>
      </c>
      <c r="L1114" s="9" t="s">
        <v>4829</v>
      </c>
      <c r="M1114" s="160">
        <v>8301229831</v>
      </c>
      <c r="N1114" s="8" t="s">
        <v>4278</v>
      </c>
      <c r="O1114" s="10">
        <v>44434</v>
      </c>
      <c r="P1114" s="33"/>
      <c r="Q1114" s="10">
        <v>44434</v>
      </c>
      <c r="R1114" s="10">
        <v>44468</v>
      </c>
      <c r="S1114" s="11" t="s">
        <v>46</v>
      </c>
      <c r="T1114" s="11" t="s">
        <v>46</v>
      </c>
      <c r="U1114" s="78" t="s">
        <v>46</v>
      </c>
      <c r="V1114" s="7" t="s">
        <v>46</v>
      </c>
      <c r="W1114" s="33"/>
      <c r="X1114" s="7"/>
      <c r="Y1114" s="7"/>
      <c r="Z1114" s="11">
        <v>44468</v>
      </c>
      <c r="AA1114" s="16">
        <v>13245397</v>
      </c>
      <c r="AB1114" s="17">
        <v>0</v>
      </c>
      <c r="AC1114" s="18">
        <f t="shared" si="17"/>
        <v>13245397</v>
      </c>
      <c r="AD1114" s="31" t="s">
        <v>48</v>
      </c>
      <c r="AE1114" s="245" t="s">
        <v>4721</v>
      </c>
      <c r="AF1114" s="8"/>
      <c r="AG1114" s="12" t="s">
        <v>160</v>
      </c>
      <c r="AH1114" s="12" t="s">
        <v>156</v>
      </c>
      <c r="AI1114" s="30"/>
    </row>
    <row r="1115" spans="1:35" ht="15.75" x14ac:dyDescent="0.3">
      <c r="A1115" s="7">
        <v>2022</v>
      </c>
      <c r="B1115" s="7">
        <v>557</v>
      </c>
      <c r="C1115" s="101" t="s">
        <v>35</v>
      </c>
      <c r="D1115" s="15" t="s">
        <v>91</v>
      </c>
      <c r="E1115" s="9" t="s">
        <v>66</v>
      </c>
      <c r="F1115" s="8" t="s">
        <v>38</v>
      </c>
      <c r="G1115" s="7" t="s">
        <v>39</v>
      </c>
      <c r="H1115" s="8" t="s">
        <v>40</v>
      </c>
      <c r="I1115" s="9" t="s">
        <v>4830</v>
      </c>
      <c r="J1115" s="9" t="s">
        <v>4831</v>
      </c>
      <c r="K1115" s="9" t="s">
        <v>4832</v>
      </c>
      <c r="L1115" s="9" t="s">
        <v>4833</v>
      </c>
      <c r="M1115" s="7">
        <v>79848202</v>
      </c>
      <c r="N1115" s="8" t="s">
        <v>269</v>
      </c>
      <c r="O1115" s="10">
        <v>44861</v>
      </c>
      <c r="P1115" s="101">
        <v>3</v>
      </c>
      <c r="Q1115" s="10">
        <v>44869</v>
      </c>
      <c r="R1115" s="10">
        <v>44926</v>
      </c>
      <c r="S1115" s="11" t="s">
        <v>46</v>
      </c>
      <c r="T1115" s="11"/>
      <c r="U1115" s="78"/>
      <c r="V1115" s="7" t="s">
        <v>3344</v>
      </c>
      <c r="W1115" s="101">
        <v>3</v>
      </c>
      <c r="X1115" s="7"/>
      <c r="Y1115" s="7"/>
      <c r="Z1115" s="11">
        <v>44960</v>
      </c>
      <c r="AA1115" s="16">
        <v>11700000</v>
      </c>
      <c r="AB1115" s="17"/>
      <c r="AC1115" s="18">
        <f t="shared" si="17"/>
        <v>11700000</v>
      </c>
      <c r="AD1115" s="31" t="s">
        <v>48</v>
      </c>
      <c r="AE1115" s="168" t="s">
        <v>98</v>
      </c>
      <c r="AF1115" s="8" t="s">
        <v>4834</v>
      </c>
      <c r="AG1115" s="12" t="s">
        <v>62</v>
      </c>
      <c r="AH1115" s="12" t="s">
        <v>63</v>
      </c>
      <c r="AI1115" s="30" t="s">
        <v>4549</v>
      </c>
    </row>
    <row r="1116" spans="1:35" ht="15.75" x14ac:dyDescent="0.3">
      <c r="A1116" s="7">
        <v>2021</v>
      </c>
      <c r="B1116" s="7">
        <v>558</v>
      </c>
      <c r="C1116" s="101" t="s">
        <v>1134</v>
      </c>
      <c r="D1116" s="15" t="s">
        <v>4835</v>
      </c>
      <c r="E1116" s="9" t="s">
        <v>66</v>
      </c>
      <c r="F1116" s="8" t="s">
        <v>4715</v>
      </c>
      <c r="G1116" s="7" t="s">
        <v>4716</v>
      </c>
      <c r="H1116" s="8" t="s">
        <v>4730</v>
      </c>
      <c r="I1116" s="9" t="s">
        <v>4836</v>
      </c>
      <c r="J1116" s="9">
        <v>83661</v>
      </c>
      <c r="K1116" s="9">
        <v>83661</v>
      </c>
      <c r="L1116" s="9" t="s">
        <v>4761</v>
      </c>
      <c r="M1116" s="160">
        <v>830037946</v>
      </c>
      <c r="N1116" s="8" t="s">
        <v>4278</v>
      </c>
      <c r="O1116" s="10">
        <v>44557</v>
      </c>
      <c r="P1116" s="33"/>
      <c r="Q1116" s="10">
        <v>44609</v>
      </c>
      <c r="R1116" s="10">
        <v>44651</v>
      </c>
      <c r="S1116" s="11" t="s">
        <v>46</v>
      </c>
      <c r="T1116" s="11" t="s">
        <v>46</v>
      </c>
      <c r="U1116" s="78" t="s">
        <v>46</v>
      </c>
      <c r="V1116" s="7" t="s">
        <v>46</v>
      </c>
      <c r="W1116" s="33"/>
      <c r="X1116" s="7"/>
      <c r="Y1116" s="7"/>
      <c r="Z1116" s="11">
        <v>44651</v>
      </c>
      <c r="AA1116" s="16">
        <v>24592778</v>
      </c>
      <c r="AB1116" s="17">
        <v>0</v>
      </c>
      <c r="AC1116" s="18">
        <f t="shared" si="17"/>
        <v>24592778</v>
      </c>
      <c r="AD1116" s="31" t="s">
        <v>48</v>
      </c>
      <c r="AE1116" s="245" t="s">
        <v>4721</v>
      </c>
      <c r="AF1116" s="8"/>
      <c r="AG1116" s="12" t="s">
        <v>601</v>
      </c>
      <c r="AH1116" s="12" t="s">
        <v>599</v>
      </c>
      <c r="AI1116" s="30"/>
    </row>
    <row r="1117" spans="1:35" ht="15.75" x14ac:dyDescent="0.3">
      <c r="A1117" s="7">
        <v>2022</v>
      </c>
      <c r="B1117" s="7">
        <v>558</v>
      </c>
      <c r="C1117" s="101" t="s">
        <v>35</v>
      </c>
      <c r="D1117" s="15" t="s">
        <v>1266</v>
      </c>
      <c r="E1117" s="9" t="s">
        <v>1267</v>
      </c>
      <c r="F1117" s="8" t="s">
        <v>38</v>
      </c>
      <c r="G1117" s="7" t="s">
        <v>39</v>
      </c>
      <c r="H1117" s="8" t="s">
        <v>40</v>
      </c>
      <c r="I1117" s="9" t="s">
        <v>3361</v>
      </c>
      <c r="J1117" s="9" t="s">
        <v>4837</v>
      </c>
      <c r="K1117" s="9" t="s">
        <v>4838</v>
      </c>
      <c r="L1117" s="9" t="s">
        <v>4839</v>
      </c>
      <c r="M1117" s="7">
        <v>1026302010</v>
      </c>
      <c r="N1117" s="8" t="s">
        <v>59</v>
      </c>
      <c r="O1117" s="10">
        <v>44861</v>
      </c>
      <c r="P1117" s="101" t="s">
        <v>4755</v>
      </c>
      <c r="Q1117" s="10">
        <v>44866</v>
      </c>
      <c r="R1117" s="10">
        <v>44926</v>
      </c>
      <c r="S1117" s="11" t="s">
        <v>46</v>
      </c>
      <c r="T1117" s="11"/>
      <c r="U1117" s="78"/>
      <c r="V1117" s="7" t="s">
        <v>3344</v>
      </c>
      <c r="W1117" s="101" t="s">
        <v>4755</v>
      </c>
      <c r="X1117" s="7"/>
      <c r="Y1117" s="7"/>
      <c r="Z1117" s="11">
        <v>44940</v>
      </c>
      <c r="AA1117" s="16">
        <v>11285000</v>
      </c>
      <c r="AB1117" s="17"/>
      <c r="AC1117" s="18">
        <f t="shared" si="17"/>
        <v>11285000</v>
      </c>
      <c r="AD1117" s="31" t="s">
        <v>48</v>
      </c>
      <c r="AE1117" s="168" t="s">
        <v>98</v>
      </c>
      <c r="AF1117" s="8" t="s">
        <v>4840</v>
      </c>
      <c r="AG1117" s="12" t="s">
        <v>811</v>
      </c>
      <c r="AH1117" s="12" t="s">
        <v>808</v>
      </c>
      <c r="AI1117" s="30" t="s">
        <v>4841</v>
      </c>
    </row>
    <row r="1118" spans="1:35" ht="15.75" x14ac:dyDescent="0.3">
      <c r="A1118" s="7">
        <v>2021</v>
      </c>
      <c r="B1118" s="7">
        <v>559</v>
      </c>
      <c r="C1118" s="101" t="s">
        <v>1134</v>
      </c>
      <c r="D1118" s="15" t="s">
        <v>4842</v>
      </c>
      <c r="E1118" s="9" t="s">
        <v>4843</v>
      </c>
      <c r="F1118" s="8" t="s">
        <v>4715</v>
      </c>
      <c r="G1118" s="7" t="s">
        <v>4716</v>
      </c>
      <c r="H1118" s="8" t="s">
        <v>4785</v>
      </c>
      <c r="I1118" s="9" t="s">
        <v>4844</v>
      </c>
      <c r="J1118" s="9">
        <v>84039</v>
      </c>
      <c r="K1118" s="9">
        <v>84039</v>
      </c>
      <c r="L1118" s="9" t="s">
        <v>4761</v>
      </c>
      <c r="M1118" s="160">
        <v>830037946</v>
      </c>
      <c r="N1118" s="8" t="s">
        <v>4278</v>
      </c>
      <c r="O1118" s="10">
        <v>44561</v>
      </c>
      <c r="P1118" s="33"/>
      <c r="Q1118" s="10">
        <v>44568</v>
      </c>
      <c r="R1118" s="10">
        <v>44592</v>
      </c>
      <c r="S1118" s="11" t="s">
        <v>46</v>
      </c>
      <c r="T1118" s="11" t="s">
        <v>46</v>
      </c>
      <c r="U1118" s="78" t="s">
        <v>46</v>
      </c>
      <c r="V1118" s="7" t="s">
        <v>46</v>
      </c>
      <c r="W1118" s="33"/>
      <c r="X1118" s="7"/>
      <c r="Y1118" s="7"/>
      <c r="Z1118" s="11">
        <v>44592</v>
      </c>
      <c r="AA1118" s="16">
        <v>15363075</v>
      </c>
      <c r="AB1118" s="17">
        <v>0</v>
      </c>
      <c r="AC1118" s="18">
        <f t="shared" si="17"/>
        <v>15363075</v>
      </c>
      <c r="AD1118" s="31" t="s">
        <v>48</v>
      </c>
      <c r="AE1118" s="245" t="s">
        <v>4721</v>
      </c>
      <c r="AF1118" s="8"/>
      <c r="AG1118" s="12" t="s">
        <v>601</v>
      </c>
      <c r="AH1118" s="12" t="s">
        <v>599</v>
      </c>
      <c r="AI1118" s="30"/>
    </row>
    <row r="1119" spans="1:35" ht="15.75" x14ac:dyDescent="0.3">
      <c r="A1119" s="7">
        <v>2022</v>
      </c>
      <c r="B1119" s="7">
        <v>559</v>
      </c>
      <c r="C1119" s="101" t="s">
        <v>35</v>
      </c>
      <c r="D1119" s="15" t="s">
        <v>278</v>
      </c>
      <c r="E1119" s="9" t="s">
        <v>279</v>
      </c>
      <c r="F1119" s="8" t="s">
        <v>38</v>
      </c>
      <c r="G1119" s="7" t="s">
        <v>39</v>
      </c>
      <c r="H1119" s="8" t="s">
        <v>40</v>
      </c>
      <c r="I1119" s="9" t="s">
        <v>1718</v>
      </c>
      <c r="J1119" s="9" t="s">
        <v>4845</v>
      </c>
      <c r="K1119" s="9" t="s">
        <v>4846</v>
      </c>
      <c r="L1119" s="9" t="s">
        <v>4847</v>
      </c>
      <c r="M1119" s="7">
        <v>79447368</v>
      </c>
      <c r="N1119" s="8" t="s">
        <v>192</v>
      </c>
      <c r="O1119" s="10">
        <v>44860</v>
      </c>
      <c r="P1119" s="101">
        <v>3</v>
      </c>
      <c r="Q1119" s="10">
        <v>44881</v>
      </c>
      <c r="R1119" s="10">
        <v>44607</v>
      </c>
      <c r="S1119" s="11">
        <v>44889</v>
      </c>
      <c r="T1119" s="11" t="s">
        <v>1409</v>
      </c>
      <c r="U1119" s="78">
        <v>1023956268</v>
      </c>
      <c r="V1119" s="7"/>
      <c r="W1119" s="101">
        <v>3</v>
      </c>
      <c r="X1119" s="7"/>
      <c r="Y1119" s="7"/>
      <c r="Z1119" s="11">
        <v>44972</v>
      </c>
      <c r="AA1119" s="16">
        <v>5640000</v>
      </c>
      <c r="AB1119" s="17"/>
      <c r="AC1119" s="18">
        <f t="shared" si="17"/>
        <v>5640000</v>
      </c>
      <c r="AD1119" s="31" t="s">
        <v>48</v>
      </c>
      <c r="AE1119" s="168" t="s">
        <v>98</v>
      </c>
      <c r="AF1119" s="8" t="s">
        <v>4848</v>
      </c>
      <c r="AG1119" s="12" t="s">
        <v>4782</v>
      </c>
      <c r="AH1119" s="12" t="s">
        <v>287</v>
      </c>
      <c r="AI1119" s="30" t="s">
        <v>4146</v>
      </c>
    </row>
    <row r="1120" spans="1:35" ht="15.75" x14ac:dyDescent="0.3">
      <c r="A1120" s="7">
        <v>2022</v>
      </c>
      <c r="B1120" s="7">
        <v>560</v>
      </c>
      <c r="C1120" s="101" t="s">
        <v>35</v>
      </c>
      <c r="D1120" s="15" t="s">
        <v>278</v>
      </c>
      <c r="E1120" s="9" t="s">
        <v>279</v>
      </c>
      <c r="F1120" s="8" t="s">
        <v>38</v>
      </c>
      <c r="G1120" s="7" t="s">
        <v>39</v>
      </c>
      <c r="H1120" s="8" t="s">
        <v>40</v>
      </c>
      <c r="I1120" s="9" t="s">
        <v>1718</v>
      </c>
      <c r="J1120" s="9" t="s">
        <v>4849</v>
      </c>
      <c r="K1120" s="9" t="s">
        <v>4846</v>
      </c>
      <c r="L1120" s="9" t="s">
        <v>4850</v>
      </c>
      <c r="M1120" s="7">
        <v>79702559</v>
      </c>
      <c r="N1120" s="8" t="s">
        <v>70</v>
      </c>
      <c r="O1120" s="10">
        <v>44860</v>
      </c>
      <c r="P1120" s="101">
        <v>3</v>
      </c>
      <c r="Q1120" s="10"/>
      <c r="R1120" s="10"/>
      <c r="S1120" s="11" t="s">
        <v>46</v>
      </c>
      <c r="T1120" s="11"/>
      <c r="U1120" s="78"/>
      <c r="V1120" s="7"/>
      <c r="W1120" s="101">
        <v>3</v>
      </c>
      <c r="X1120" s="7"/>
      <c r="Y1120" s="7"/>
      <c r="Z1120" s="11" t="s">
        <v>46</v>
      </c>
      <c r="AA1120" s="16">
        <v>5640000</v>
      </c>
      <c r="AB1120" s="17"/>
      <c r="AC1120" s="18">
        <f t="shared" si="17"/>
        <v>5640000</v>
      </c>
      <c r="AD1120" s="31" t="s">
        <v>4279</v>
      </c>
      <c r="AE1120" s="168" t="s">
        <v>4279</v>
      </c>
      <c r="AF1120" s="8" t="s">
        <v>4851</v>
      </c>
      <c r="AG1120" s="12" t="s">
        <v>4782</v>
      </c>
      <c r="AH1120" s="12" t="s">
        <v>3198</v>
      </c>
      <c r="AI1120" s="30" t="s">
        <v>524</v>
      </c>
    </row>
    <row r="1121" spans="1:35" ht="15.75" x14ac:dyDescent="0.3">
      <c r="A1121" s="7">
        <v>2022</v>
      </c>
      <c r="B1121" s="7">
        <v>561</v>
      </c>
      <c r="C1121" s="101" t="s">
        <v>35</v>
      </c>
      <c r="D1121" s="15" t="s">
        <v>1219</v>
      </c>
      <c r="E1121" s="9" t="s">
        <v>1220</v>
      </c>
      <c r="F1121" s="8" t="s">
        <v>38</v>
      </c>
      <c r="G1121" s="7" t="s">
        <v>39</v>
      </c>
      <c r="H1121" s="8" t="s">
        <v>40</v>
      </c>
      <c r="I1121" s="9" t="s">
        <v>4852</v>
      </c>
      <c r="J1121" s="9" t="s">
        <v>4853</v>
      </c>
      <c r="K1121" s="9" t="s">
        <v>4854</v>
      </c>
      <c r="L1121" s="9" t="s">
        <v>4855</v>
      </c>
      <c r="M1121" s="7">
        <v>1032420961</v>
      </c>
      <c r="N1121" s="8" t="s">
        <v>269</v>
      </c>
      <c r="O1121" s="10">
        <v>44860</v>
      </c>
      <c r="P1121" s="101">
        <v>3</v>
      </c>
      <c r="Q1121" s="10">
        <v>44869</v>
      </c>
      <c r="R1121" s="10">
        <v>44926</v>
      </c>
      <c r="S1121" s="11">
        <v>44881</v>
      </c>
      <c r="T1121" s="11" t="s">
        <v>2755</v>
      </c>
      <c r="U1121" s="78">
        <v>52898790</v>
      </c>
      <c r="V1121" s="7" t="s">
        <v>3344</v>
      </c>
      <c r="W1121" s="101">
        <v>3</v>
      </c>
      <c r="X1121" s="7"/>
      <c r="Y1121" s="7"/>
      <c r="Z1121" s="11">
        <v>44960</v>
      </c>
      <c r="AA1121" s="16">
        <v>5640000</v>
      </c>
      <c r="AB1121" s="17"/>
      <c r="AC1121" s="18">
        <f t="shared" si="17"/>
        <v>5640000</v>
      </c>
      <c r="AD1121" s="31" t="s">
        <v>48</v>
      </c>
      <c r="AE1121" s="168" t="s">
        <v>98</v>
      </c>
      <c r="AF1121" s="8" t="s">
        <v>4856</v>
      </c>
      <c r="AG1121" s="12" t="s">
        <v>4782</v>
      </c>
      <c r="AH1121" s="12" t="s">
        <v>287</v>
      </c>
      <c r="AI1121" s="30" t="s">
        <v>4146</v>
      </c>
    </row>
    <row r="1122" spans="1:35" ht="15.75" x14ac:dyDescent="0.3">
      <c r="A1122" s="7">
        <v>2022</v>
      </c>
      <c r="B1122" s="7">
        <v>562</v>
      </c>
      <c r="C1122" s="101" t="s">
        <v>35</v>
      </c>
      <c r="D1122" s="15" t="s">
        <v>358</v>
      </c>
      <c r="E1122" s="9" t="s">
        <v>359</v>
      </c>
      <c r="F1122" s="8" t="s">
        <v>38</v>
      </c>
      <c r="G1122" s="7" t="s">
        <v>39</v>
      </c>
      <c r="H1122" s="8" t="s">
        <v>40</v>
      </c>
      <c r="I1122" s="9" t="s">
        <v>4857</v>
      </c>
      <c r="J1122" s="9" t="s">
        <v>4858</v>
      </c>
      <c r="K1122" s="9" t="s">
        <v>4859</v>
      </c>
      <c r="L1122" s="9" t="s">
        <v>2843</v>
      </c>
      <c r="M1122" s="7">
        <v>1092356634</v>
      </c>
      <c r="N1122" s="8" t="s">
        <v>345</v>
      </c>
      <c r="O1122" s="10">
        <v>44866</v>
      </c>
      <c r="P1122" s="101">
        <v>2</v>
      </c>
      <c r="Q1122" s="10">
        <v>44874</v>
      </c>
      <c r="R1122" s="10">
        <v>44926</v>
      </c>
      <c r="S1122" s="11" t="s">
        <v>46</v>
      </c>
      <c r="T1122" s="11"/>
      <c r="U1122" s="78"/>
      <c r="V1122" s="7" t="s">
        <v>2309</v>
      </c>
      <c r="W1122" s="101" t="s">
        <v>4860</v>
      </c>
      <c r="X1122" s="7"/>
      <c r="Y1122" s="7"/>
      <c r="Z1122" s="11">
        <v>44956</v>
      </c>
      <c r="AA1122" s="16">
        <v>9028000</v>
      </c>
      <c r="AB1122" s="17">
        <v>3310267</v>
      </c>
      <c r="AC1122" s="18">
        <f t="shared" si="17"/>
        <v>12338267</v>
      </c>
      <c r="AD1122" s="31" t="s">
        <v>48</v>
      </c>
      <c r="AE1122" s="168" t="s">
        <v>98</v>
      </c>
      <c r="AF1122" s="8" t="s">
        <v>4861</v>
      </c>
      <c r="AG1122" s="12" t="s">
        <v>365</v>
      </c>
      <c r="AH1122" s="12" t="s">
        <v>366</v>
      </c>
      <c r="AI1122" s="30" t="s">
        <v>4035</v>
      </c>
    </row>
    <row r="1123" spans="1:35" ht="15.75" x14ac:dyDescent="0.3">
      <c r="A1123" s="7">
        <v>2022</v>
      </c>
      <c r="B1123" s="7">
        <v>563</v>
      </c>
      <c r="C1123" s="101" t="s">
        <v>1134</v>
      </c>
      <c r="D1123" s="15" t="s">
        <v>4862</v>
      </c>
      <c r="E1123" s="9" t="s">
        <v>4863</v>
      </c>
      <c r="F1123" s="8" t="s">
        <v>3277</v>
      </c>
      <c r="G1123" s="7" t="s">
        <v>3278</v>
      </c>
      <c r="H1123" s="8" t="s">
        <v>2196</v>
      </c>
      <c r="I1123" s="9" t="s">
        <v>4864</v>
      </c>
      <c r="J1123" s="9" t="s">
        <v>4865</v>
      </c>
      <c r="K1123" s="9" t="s">
        <v>4866</v>
      </c>
      <c r="L1123" s="9" t="s">
        <v>4867</v>
      </c>
      <c r="M1123" s="7">
        <v>900251139</v>
      </c>
      <c r="N1123" s="8" t="s">
        <v>3135</v>
      </c>
      <c r="O1123" s="10">
        <v>44867</v>
      </c>
      <c r="P1123" s="101">
        <v>3</v>
      </c>
      <c r="Q1123" s="10">
        <v>44890</v>
      </c>
      <c r="R1123" s="10">
        <v>45009</v>
      </c>
      <c r="S1123" s="11" t="s">
        <v>46</v>
      </c>
      <c r="T1123" s="11"/>
      <c r="U1123" s="78"/>
      <c r="V1123" s="7"/>
      <c r="W1123" s="101">
        <v>3</v>
      </c>
      <c r="X1123" s="7"/>
      <c r="Y1123" s="7"/>
      <c r="Z1123" s="11">
        <v>44981</v>
      </c>
      <c r="AA1123" s="16">
        <v>182654920</v>
      </c>
      <c r="AB1123" s="17"/>
      <c r="AC1123" s="18">
        <f t="shared" si="17"/>
        <v>182654920</v>
      </c>
      <c r="AD1123" s="31" t="s">
        <v>48</v>
      </c>
      <c r="AE1123" s="168" t="s">
        <v>98</v>
      </c>
      <c r="AF1123" s="8" t="s">
        <v>4868</v>
      </c>
      <c r="AG1123" s="12" t="s">
        <v>258</v>
      </c>
      <c r="AH1123" s="79" t="s">
        <v>4869</v>
      </c>
      <c r="AI1123" s="30" t="s">
        <v>4476</v>
      </c>
    </row>
    <row r="1124" spans="1:35" ht="15.75" x14ac:dyDescent="0.3">
      <c r="A1124" s="7">
        <v>2022</v>
      </c>
      <c r="B1124" s="7">
        <v>564</v>
      </c>
      <c r="C1124" s="101" t="s">
        <v>35</v>
      </c>
      <c r="D1124" s="15" t="s">
        <v>91</v>
      </c>
      <c r="E1124" s="9" t="s">
        <v>66</v>
      </c>
      <c r="F1124" s="8" t="s">
        <v>38</v>
      </c>
      <c r="G1124" s="7" t="s">
        <v>39</v>
      </c>
      <c r="H1124" s="8" t="s">
        <v>40</v>
      </c>
      <c r="I1124" s="9" t="s">
        <v>4870</v>
      </c>
      <c r="J1124" s="9" t="s">
        <v>4871</v>
      </c>
      <c r="K1124" s="9" t="s">
        <v>4872</v>
      </c>
      <c r="L1124" s="9" t="s">
        <v>1224</v>
      </c>
      <c r="M1124" s="7">
        <v>79803207</v>
      </c>
      <c r="N1124" s="8" t="s">
        <v>170</v>
      </c>
      <c r="O1124" s="10">
        <v>44875</v>
      </c>
      <c r="P1124" s="101" t="s">
        <v>4873</v>
      </c>
      <c r="Q1124" s="10">
        <v>44875</v>
      </c>
      <c r="R1124" s="10">
        <v>44926</v>
      </c>
      <c r="S1124" s="11" t="s">
        <v>46</v>
      </c>
      <c r="T1124" s="11"/>
      <c r="U1124" s="78"/>
      <c r="V1124" s="7" t="s">
        <v>3344</v>
      </c>
      <c r="W1124" s="101" t="s">
        <v>4873</v>
      </c>
      <c r="X1124" s="7"/>
      <c r="Y1124" s="7"/>
      <c r="Z1124" s="11">
        <v>44950</v>
      </c>
      <c r="AA1124" s="16">
        <v>18750000</v>
      </c>
      <c r="AB1124" s="17"/>
      <c r="AC1124" s="18">
        <f t="shared" si="17"/>
        <v>18750000</v>
      </c>
      <c r="AD1124" s="31" t="s">
        <v>48</v>
      </c>
      <c r="AE1124" s="168" t="s">
        <v>98</v>
      </c>
      <c r="AF1124" s="8" t="s">
        <v>4874</v>
      </c>
      <c r="AG1124" s="12" t="s">
        <v>74</v>
      </c>
      <c r="AH1124" s="12" t="s">
        <v>4875</v>
      </c>
      <c r="AI1124" s="30" t="s">
        <v>524</v>
      </c>
    </row>
    <row r="1125" spans="1:35" ht="15.75" x14ac:dyDescent="0.3">
      <c r="A1125" s="7">
        <v>2022</v>
      </c>
      <c r="B1125" s="7">
        <v>565</v>
      </c>
      <c r="C1125" s="101" t="s">
        <v>35</v>
      </c>
      <c r="D1125" s="15" t="s">
        <v>91</v>
      </c>
      <c r="E1125" s="9" t="s">
        <v>66</v>
      </c>
      <c r="F1125" s="8" t="s">
        <v>38</v>
      </c>
      <c r="G1125" s="7" t="s">
        <v>39</v>
      </c>
      <c r="H1125" s="8" t="s">
        <v>40</v>
      </c>
      <c r="I1125" s="9" t="s">
        <v>4029</v>
      </c>
      <c r="J1125" s="9" t="s">
        <v>4876</v>
      </c>
      <c r="K1125" s="9" t="s">
        <v>4877</v>
      </c>
      <c r="L1125" s="9" t="s">
        <v>4878</v>
      </c>
      <c r="M1125" s="7">
        <v>1000619540</v>
      </c>
      <c r="N1125" s="8" t="s">
        <v>345</v>
      </c>
      <c r="O1125" s="10">
        <v>44873</v>
      </c>
      <c r="P1125" s="101">
        <v>2</v>
      </c>
      <c r="Q1125" s="10">
        <v>44876</v>
      </c>
      <c r="R1125" s="10">
        <v>44926</v>
      </c>
      <c r="S1125" s="11" t="s">
        <v>46</v>
      </c>
      <c r="T1125" s="11"/>
      <c r="U1125" s="78"/>
      <c r="V1125" s="7" t="s">
        <v>3344</v>
      </c>
      <c r="W1125" s="101">
        <v>2</v>
      </c>
      <c r="X1125" s="7"/>
      <c r="Y1125" s="7"/>
      <c r="Z1125" s="11">
        <v>44936</v>
      </c>
      <c r="AA1125" s="16">
        <v>4800000</v>
      </c>
      <c r="AB1125" s="17"/>
      <c r="AC1125" s="18">
        <f t="shared" si="17"/>
        <v>4800000</v>
      </c>
      <c r="AD1125" s="31" t="s">
        <v>48</v>
      </c>
      <c r="AE1125" s="168" t="s">
        <v>98</v>
      </c>
      <c r="AF1125" s="8" t="s">
        <v>4879</v>
      </c>
      <c r="AG1125" s="12" t="s">
        <v>365</v>
      </c>
      <c r="AH1125" s="12" t="s">
        <v>366</v>
      </c>
      <c r="AI1125" s="30" t="s">
        <v>4035</v>
      </c>
    </row>
    <row r="1126" spans="1:35" ht="15.75" x14ac:dyDescent="0.3">
      <c r="A1126" s="7">
        <v>2022</v>
      </c>
      <c r="B1126" s="7">
        <v>566</v>
      </c>
      <c r="C1126" s="101" t="s">
        <v>35</v>
      </c>
      <c r="D1126" s="15" t="s">
        <v>358</v>
      </c>
      <c r="E1126" s="9" t="s">
        <v>359</v>
      </c>
      <c r="F1126" s="8" t="s">
        <v>38</v>
      </c>
      <c r="G1126" s="7" t="s">
        <v>39</v>
      </c>
      <c r="H1126" s="8" t="s">
        <v>40</v>
      </c>
      <c r="I1126" s="9" t="s">
        <v>900</v>
      </c>
      <c r="J1126" s="9" t="s">
        <v>4880</v>
      </c>
      <c r="K1126" s="9" t="s">
        <v>4881</v>
      </c>
      <c r="L1126" s="9" t="s">
        <v>4882</v>
      </c>
      <c r="M1126" s="7">
        <v>1023943687</v>
      </c>
      <c r="N1126" s="8" t="s">
        <v>345</v>
      </c>
      <c r="O1126" s="10">
        <v>44869</v>
      </c>
      <c r="P1126" s="101">
        <v>2</v>
      </c>
      <c r="Q1126" s="10">
        <v>44876</v>
      </c>
      <c r="R1126" s="10">
        <v>44926</v>
      </c>
      <c r="S1126" s="11" t="s">
        <v>46</v>
      </c>
      <c r="T1126" s="11"/>
      <c r="U1126" s="78"/>
      <c r="V1126" s="7" t="s">
        <v>3344</v>
      </c>
      <c r="W1126" s="101">
        <v>2</v>
      </c>
      <c r="X1126" s="7"/>
      <c r="Y1126" s="7"/>
      <c r="Z1126" s="11">
        <v>44936</v>
      </c>
      <c r="AA1126" s="16">
        <v>4800000</v>
      </c>
      <c r="AB1126" s="17"/>
      <c r="AC1126" s="18">
        <f t="shared" si="17"/>
        <v>4800000</v>
      </c>
      <c r="AD1126" s="31" t="s">
        <v>48</v>
      </c>
      <c r="AE1126" s="168" t="s">
        <v>98</v>
      </c>
      <c r="AF1126" s="8" t="s">
        <v>4883</v>
      </c>
      <c r="AG1126" s="12" t="s">
        <v>365</v>
      </c>
      <c r="AH1126" s="12" t="s">
        <v>366</v>
      </c>
      <c r="AI1126" s="30" t="s">
        <v>4035</v>
      </c>
    </row>
    <row r="1127" spans="1:35" ht="15.75" x14ac:dyDescent="0.3">
      <c r="A1127" s="7">
        <v>2022</v>
      </c>
      <c r="B1127" s="7">
        <v>567</v>
      </c>
      <c r="C1127" s="101" t="s">
        <v>35</v>
      </c>
      <c r="D1127" s="15" t="s">
        <v>36</v>
      </c>
      <c r="E1127" s="9" t="s">
        <v>37</v>
      </c>
      <c r="F1127" s="8" t="s">
        <v>38</v>
      </c>
      <c r="G1127" s="7" t="s">
        <v>39</v>
      </c>
      <c r="H1127" s="8" t="s">
        <v>40</v>
      </c>
      <c r="I1127" s="9" t="s">
        <v>1399</v>
      </c>
      <c r="J1127" s="9" t="s">
        <v>4884</v>
      </c>
      <c r="K1127" s="9" t="s">
        <v>4885</v>
      </c>
      <c r="L1127" s="9" t="s">
        <v>1074</v>
      </c>
      <c r="M1127" s="7">
        <v>79462654</v>
      </c>
      <c r="N1127" s="8" t="s">
        <v>138</v>
      </c>
      <c r="O1127" s="10">
        <v>44869</v>
      </c>
      <c r="P1127" s="101">
        <v>2</v>
      </c>
      <c r="Q1127" s="10">
        <v>44876</v>
      </c>
      <c r="R1127" s="10">
        <v>44926</v>
      </c>
      <c r="S1127" s="11" t="s">
        <v>46</v>
      </c>
      <c r="T1127" s="11"/>
      <c r="U1127" s="78"/>
      <c r="V1127" s="7" t="s">
        <v>3344</v>
      </c>
      <c r="W1127" s="101">
        <v>2</v>
      </c>
      <c r="X1127" s="7"/>
      <c r="Y1127" s="7"/>
      <c r="Z1127" s="11">
        <v>44936</v>
      </c>
      <c r="AA1127" s="16">
        <v>4800000</v>
      </c>
      <c r="AB1127" s="17"/>
      <c r="AC1127" s="18">
        <f t="shared" si="17"/>
        <v>4800000</v>
      </c>
      <c r="AD1127" s="31" t="s">
        <v>48</v>
      </c>
      <c r="AE1127" s="168" t="s">
        <v>98</v>
      </c>
      <c r="AF1127" s="8" t="s">
        <v>4886</v>
      </c>
      <c r="AG1127" s="12" t="s">
        <v>258</v>
      </c>
      <c r="AH1127" s="12" t="s">
        <v>232</v>
      </c>
      <c r="AI1127" s="30" t="s">
        <v>4522</v>
      </c>
    </row>
    <row r="1128" spans="1:35" ht="15.75" x14ac:dyDescent="0.3">
      <c r="A1128" s="7">
        <v>2022</v>
      </c>
      <c r="B1128" s="7">
        <v>568</v>
      </c>
      <c r="C1128" s="101" t="s">
        <v>1134</v>
      </c>
      <c r="D1128" s="15" t="s">
        <v>1164</v>
      </c>
      <c r="E1128" s="9" t="s">
        <v>1165</v>
      </c>
      <c r="F1128" s="8" t="s">
        <v>3277</v>
      </c>
      <c r="G1128" s="7" t="s">
        <v>3278</v>
      </c>
      <c r="H1128" s="8" t="s">
        <v>2196</v>
      </c>
      <c r="I1128" s="9" t="s">
        <v>4887</v>
      </c>
      <c r="J1128" s="9" t="s">
        <v>4888</v>
      </c>
      <c r="K1128" s="9" t="s">
        <v>4889</v>
      </c>
      <c r="L1128" s="9" t="s">
        <v>4890</v>
      </c>
      <c r="M1128" s="7">
        <v>900486425</v>
      </c>
      <c r="N1128" s="8" t="s">
        <v>270</v>
      </c>
      <c r="O1128" s="10">
        <v>44874</v>
      </c>
      <c r="P1128" s="101">
        <v>4</v>
      </c>
      <c r="Q1128" s="10">
        <v>44881</v>
      </c>
      <c r="R1128" s="10">
        <v>45000</v>
      </c>
      <c r="S1128" s="11" t="s">
        <v>46</v>
      </c>
      <c r="T1128" s="11"/>
      <c r="U1128" s="78"/>
      <c r="V1128" s="7"/>
      <c r="W1128" s="101">
        <v>4</v>
      </c>
      <c r="X1128" s="7" t="s">
        <v>4891</v>
      </c>
      <c r="Y1128" s="7" t="s">
        <v>4892</v>
      </c>
      <c r="Z1128" s="11">
        <v>45021</v>
      </c>
      <c r="AA1128" s="16">
        <v>249677587</v>
      </c>
      <c r="AB1128" s="17"/>
      <c r="AC1128" s="18">
        <f t="shared" si="17"/>
        <v>249677587</v>
      </c>
      <c r="AD1128" s="31" t="s">
        <v>48</v>
      </c>
      <c r="AE1128" s="168" t="s">
        <v>98</v>
      </c>
      <c r="AF1128" s="8" t="s">
        <v>4893</v>
      </c>
      <c r="AG1128" s="12" t="s">
        <v>207</v>
      </c>
      <c r="AH1128" s="12" t="s">
        <v>205</v>
      </c>
      <c r="AI1128" s="30" t="s">
        <v>4476</v>
      </c>
    </row>
    <row r="1129" spans="1:35" ht="15.75" x14ac:dyDescent="0.3">
      <c r="A1129" s="7">
        <v>2022</v>
      </c>
      <c r="B1129" s="7">
        <v>569</v>
      </c>
      <c r="C1129" s="101" t="s">
        <v>1134</v>
      </c>
      <c r="D1129" s="15" t="s">
        <v>1164</v>
      </c>
      <c r="E1129" s="9" t="s">
        <v>1165</v>
      </c>
      <c r="F1129" s="8" t="s">
        <v>3277</v>
      </c>
      <c r="G1129" s="7" t="s">
        <v>3278</v>
      </c>
      <c r="H1129" s="8" t="s">
        <v>2196</v>
      </c>
      <c r="I1129" s="9" t="s">
        <v>4894</v>
      </c>
      <c r="J1129" s="9" t="s">
        <v>4895</v>
      </c>
      <c r="K1129" s="9" t="s">
        <v>4896</v>
      </c>
      <c r="L1129" s="9" t="s">
        <v>4897</v>
      </c>
      <c r="M1129" s="7">
        <v>830005066</v>
      </c>
      <c r="N1129" s="8" t="s">
        <v>270</v>
      </c>
      <c r="O1129" s="10">
        <v>44875</v>
      </c>
      <c r="P1129" s="101">
        <v>4</v>
      </c>
      <c r="Q1129" s="10">
        <v>44881</v>
      </c>
      <c r="R1129" s="10">
        <v>45000</v>
      </c>
      <c r="S1129" s="11" t="s">
        <v>46</v>
      </c>
      <c r="T1129" s="11"/>
      <c r="U1129" s="78"/>
      <c r="V1129" s="7"/>
      <c r="W1129" s="101">
        <v>4</v>
      </c>
      <c r="X1129" s="7"/>
      <c r="Y1129" s="7"/>
      <c r="Z1129" s="11">
        <v>45000</v>
      </c>
      <c r="AA1129" s="16">
        <v>242580798</v>
      </c>
      <c r="AB1129" s="17"/>
      <c r="AC1129" s="18">
        <f t="shared" si="17"/>
        <v>242580798</v>
      </c>
      <c r="AD1129" s="31" t="s">
        <v>48</v>
      </c>
      <c r="AE1129" s="168" t="s">
        <v>98</v>
      </c>
      <c r="AF1129" s="8" t="s">
        <v>4893</v>
      </c>
      <c r="AG1129" s="12" t="s">
        <v>207</v>
      </c>
      <c r="AH1129" s="12" t="s">
        <v>205</v>
      </c>
      <c r="AI1129" s="30" t="s">
        <v>4476</v>
      </c>
    </row>
    <row r="1130" spans="1:35" ht="15.75" x14ac:dyDescent="0.3">
      <c r="A1130" s="7">
        <v>2022</v>
      </c>
      <c r="B1130" s="7">
        <v>570</v>
      </c>
      <c r="C1130" s="101" t="s">
        <v>35</v>
      </c>
      <c r="D1130" s="15" t="s">
        <v>410</v>
      </c>
      <c r="E1130" s="9" t="s">
        <v>656</v>
      </c>
      <c r="F1130" s="8" t="s">
        <v>38</v>
      </c>
      <c r="G1130" s="7" t="s">
        <v>39</v>
      </c>
      <c r="H1130" s="8" t="s">
        <v>54</v>
      </c>
      <c r="I1130" s="9" t="s">
        <v>4898</v>
      </c>
      <c r="J1130" s="9" t="s">
        <v>4899</v>
      </c>
      <c r="K1130" s="9" t="s">
        <v>4900</v>
      </c>
      <c r="L1130" s="9" t="s">
        <v>1188</v>
      </c>
      <c r="M1130" s="7">
        <v>1136889669</v>
      </c>
      <c r="N1130" s="8" t="s">
        <v>171</v>
      </c>
      <c r="O1130" s="10">
        <v>44874</v>
      </c>
      <c r="P1130" s="101">
        <v>2</v>
      </c>
      <c r="Q1130" s="10">
        <v>44880</v>
      </c>
      <c r="R1130" s="10">
        <v>44926</v>
      </c>
      <c r="S1130" s="11" t="s">
        <v>46</v>
      </c>
      <c r="T1130" s="11"/>
      <c r="U1130" s="78"/>
      <c r="V1130" s="7" t="s">
        <v>3344</v>
      </c>
      <c r="W1130" s="101">
        <v>2</v>
      </c>
      <c r="X1130" s="7"/>
      <c r="Y1130" s="7"/>
      <c r="Z1130" s="11">
        <v>44940</v>
      </c>
      <c r="AA1130" s="16">
        <v>9028000</v>
      </c>
      <c r="AB1130" s="17"/>
      <c r="AC1130" s="18">
        <f t="shared" si="17"/>
        <v>9028000</v>
      </c>
      <c r="AD1130" s="31" t="s">
        <v>48</v>
      </c>
      <c r="AE1130" s="168" t="s">
        <v>98</v>
      </c>
      <c r="AF1130" s="8" t="s">
        <v>4901</v>
      </c>
      <c r="AG1130" s="12" t="s">
        <v>266</v>
      </c>
      <c r="AH1130" s="12" t="s">
        <v>264</v>
      </c>
      <c r="AI1130" s="30" t="s">
        <v>4902</v>
      </c>
    </row>
    <row r="1131" spans="1:35" ht="15.75" x14ac:dyDescent="0.3">
      <c r="A1131" s="7">
        <v>2022</v>
      </c>
      <c r="B1131" s="7">
        <v>571</v>
      </c>
      <c r="C1131" s="101" t="s">
        <v>35</v>
      </c>
      <c r="D1131" s="15" t="s">
        <v>91</v>
      </c>
      <c r="E1131" s="9" t="s">
        <v>4903</v>
      </c>
      <c r="F1131" s="8" t="s">
        <v>38</v>
      </c>
      <c r="G1131" s="7" t="s">
        <v>39</v>
      </c>
      <c r="H1131" s="8" t="s">
        <v>54</v>
      </c>
      <c r="I1131" s="9" t="s">
        <v>4904</v>
      </c>
      <c r="J1131" s="9" t="s">
        <v>4905</v>
      </c>
      <c r="K1131" s="9" t="s">
        <v>4906</v>
      </c>
      <c r="L1131" s="9" t="s">
        <v>1827</v>
      </c>
      <c r="M1131" s="7">
        <v>1023947690</v>
      </c>
      <c r="N1131" s="8" t="s">
        <v>269</v>
      </c>
      <c r="O1131" s="10">
        <v>44874</v>
      </c>
      <c r="P1131" s="101">
        <v>2</v>
      </c>
      <c r="Q1131" s="10">
        <v>44880</v>
      </c>
      <c r="R1131" s="10">
        <v>44926</v>
      </c>
      <c r="S1131" s="11" t="s">
        <v>46</v>
      </c>
      <c r="T1131" s="11"/>
      <c r="U1131" s="78"/>
      <c r="V1131" s="7" t="s">
        <v>480</v>
      </c>
      <c r="W1131" s="101">
        <v>3</v>
      </c>
      <c r="X1131" s="7"/>
      <c r="Y1131" s="7"/>
      <c r="Z1131" s="11">
        <v>44971</v>
      </c>
      <c r="AA1131" s="16">
        <v>14106000</v>
      </c>
      <c r="AB1131" s="17">
        <v>7053000</v>
      </c>
      <c r="AC1131" s="18">
        <f t="shared" si="17"/>
        <v>21159000</v>
      </c>
      <c r="AD1131" s="31" t="s">
        <v>48</v>
      </c>
      <c r="AE1131" s="168" t="s">
        <v>98</v>
      </c>
      <c r="AF1131" s="8" t="s">
        <v>4907</v>
      </c>
      <c r="AG1131" s="12" t="s">
        <v>4908</v>
      </c>
      <c r="AH1131" s="12" t="s">
        <v>208</v>
      </c>
      <c r="AI1131" s="30" t="s">
        <v>209</v>
      </c>
    </row>
    <row r="1132" spans="1:35" ht="15.75" x14ac:dyDescent="0.3">
      <c r="A1132" s="7">
        <v>2022</v>
      </c>
      <c r="B1132" s="7">
        <v>572</v>
      </c>
      <c r="C1132" s="101" t="s">
        <v>1134</v>
      </c>
      <c r="D1132" s="15" t="s">
        <v>1164</v>
      </c>
      <c r="E1132" s="9" t="s">
        <v>1165</v>
      </c>
      <c r="F1132" s="8" t="s">
        <v>3277</v>
      </c>
      <c r="G1132" s="7" t="s">
        <v>3278</v>
      </c>
      <c r="H1132" s="8" t="s">
        <v>2196</v>
      </c>
      <c r="I1132" s="9" t="s">
        <v>4894</v>
      </c>
      <c r="J1132" s="9" t="s">
        <v>4909</v>
      </c>
      <c r="K1132" s="9" t="s">
        <v>4910</v>
      </c>
      <c r="L1132" s="9" t="s">
        <v>4911</v>
      </c>
      <c r="M1132" s="7">
        <v>800089897</v>
      </c>
      <c r="N1132" s="8" t="s">
        <v>270</v>
      </c>
      <c r="O1132" s="10">
        <v>44873</v>
      </c>
      <c r="P1132" s="101">
        <v>4</v>
      </c>
      <c r="Q1132" s="10">
        <v>44881</v>
      </c>
      <c r="R1132" s="10">
        <v>45000</v>
      </c>
      <c r="S1132" s="11" t="s">
        <v>46</v>
      </c>
      <c r="T1132" s="11"/>
      <c r="U1132" s="78"/>
      <c r="V1132" s="7"/>
      <c r="W1132" s="101">
        <v>4</v>
      </c>
      <c r="X1132" s="7"/>
      <c r="Y1132" s="7"/>
      <c r="Z1132" s="11">
        <v>45000</v>
      </c>
      <c r="AA1132" s="16">
        <v>124274502</v>
      </c>
      <c r="AB1132" s="17"/>
      <c r="AC1132" s="18">
        <f t="shared" si="17"/>
        <v>124274502</v>
      </c>
      <c r="AD1132" s="31" t="s">
        <v>48</v>
      </c>
      <c r="AE1132" s="168" t="s">
        <v>98</v>
      </c>
      <c r="AF1132" s="8" t="s">
        <v>4893</v>
      </c>
      <c r="AG1132" s="12" t="s">
        <v>207</v>
      </c>
      <c r="AH1132" s="12" t="s">
        <v>205</v>
      </c>
      <c r="AI1132" s="30" t="s">
        <v>4476</v>
      </c>
    </row>
    <row r="1133" spans="1:35" ht="15.75" x14ac:dyDescent="0.3">
      <c r="A1133" s="7">
        <v>2022</v>
      </c>
      <c r="B1133" s="7">
        <v>573</v>
      </c>
      <c r="C1133" s="101" t="s">
        <v>1134</v>
      </c>
      <c r="D1133" s="15" t="s">
        <v>1164</v>
      </c>
      <c r="E1133" s="9" t="s">
        <v>1165</v>
      </c>
      <c r="F1133" s="8" t="s">
        <v>3277</v>
      </c>
      <c r="G1133" s="7" t="s">
        <v>3278</v>
      </c>
      <c r="H1133" s="8" t="s">
        <v>2196</v>
      </c>
      <c r="I1133" s="9" t="s">
        <v>4894</v>
      </c>
      <c r="J1133" s="9" t="s">
        <v>4912</v>
      </c>
      <c r="K1133" s="9" t="s">
        <v>4913</v>
      </c>
      <c r="L1133" s="9" t="s">
        <v>4914</v>
      </c>
      <c r="M1133" s="7">
        <v>901142692</v>
      </c>
      <c r="N1133" s="8" t="s">
        <v>270</v>
      </c>
      <c r="O1133" s="10">
        <v>44876</v>
      </c>
      <c r="P1133" s="101">
        <v>4</v>
      </c>
      <c r="Q1133" s="10">
        <v>44881</v>
      </c>
      <c r="R1133" s="10">
        <v>45000</v>
      </c>
      <c r="S1133" s="11" t="s">
        <v>46</v>
      </c>
      <c r="T1133" s="11"/>
      <c r="U1133" s="78"/>
      <c r="V1133" s="7"/>
      <c r="W1133" s="101">
        <v>4</v>
      </c>
      <c r="X1133" s="7"/>
      <c r="Y1133" s="7"/>
      <c r="Z1133" s="11">
        <v>45000</v>
      </c>
      <c r="AA1133" s="16">
        <v>45181980</v>
      </c>
      <c r="AB1133" s="17"/>
      <c r="AC1133" s="18">
        <f t="shared" si="17"/>
        <v>45181980</v>
      </c>
      <c r="AD1133" s="31" t="s">
        <v>48</v>
      </c>
      <c r="AE1133" s="168" t="s">
        <v>98</v>
      </c>
      <c r="AF1133" s="8" t="s">
        <v>4893</v>
      </c>
      <c r="AG1133" s="12" t="s">
        <v>207</v>
      </c>
      <c r="AH1133" s="12" t="s">
        <v>205</v>
      </c>
      <c r="AI1133" s="30" t="s">
        <v>4476</v>
      </c>
    </row>
    <row r="1134" spans="1:35" ht="15.75" x14ac:dyDescent="0.3">
      <c r="A1134" s="7">
        <v>2022</v>
      </c>
      <c r="B1134" s="7">
        <v>574</v>
      </c>
      <c r="C1134" s="101" t="s">
        <v>35</v>
      </c>
      <c r="D1134" s="15" t="s">
        <v>91</v>
      </c>
      <c r="E1134" s="9" t="s">
        <v>66</v>
      </c>
      <c r="F1134" s="8" t="s">
        <v>38</v>
      </c>
      <c r="G1134" s="7" t="s">
        <v>39</v>
      </c>
      <c r="H1134" s="8" t="s">
        <v>54</v>
      </c>
      <c r="I1134" s="9" t="s">
        <v>4915</v>
      </c>
      <c r="J1134" s="9" t="s">
        <v>4916</v>
      </c>
      <c r="K1134" s="9" t="s">
        <v>4917</v>
      </c>
      <c r="L1134" s="9" t="s">
        <v>4918</v>
      </c>
      <c r="M1134" s="7">
        <v>1023894029</v>
      </c>
      <c r="N1134" s="8" t="s">
        <v>170</v>
      </c>
      <c r="O1134" s="10">
        <v>44869</v>
      </c>
      <c r="P1134" s="101">
        <v>3</v>
      </c>
      <c r="Q1134" s="10">
        <v>44876</v>
      </c>
      <c r="R1134" s="10">
        <v>44926</v>
      </c>
      <c r="S1134" s="11" t="s">
        <v>46</v>
      </c>
      <c r="T1134" s="11"/>
      <c r="U1134" s="78"/>
      <c r="V1134" s="7" t="s">
        <v>3344</v>
      </c>
      <c r="W1134" s="101">
        <v>3</v>
      </c>
      <c r="X1134" s="7"/>
      <c r="Y1134" s="7"/>
      <c r="Z1134" s="11">
        <v>44967</v>
      </c>
      <c r="AA1134" s="16">
        <v>11124000</v>
      </c>
      <c r="AB1134" s="17"/>
      <c r="AC1134" s="18">
        <f t="shared" si="17"/>
        <v>11124000</v>
      </c>
      <c r="AD1134" s="31" t="s">
        <v>48</v>
      </c>
      <c r="AE1134" s="168" t="s">
        <v>98</v>
      </c>
      <c r="AF1134" s="8" t="s">
        <v>4919</v>
      </c>
      <c r="AG1134" s="12" t="s">
        <v>302</v>
      </c>
      <c r="AH1134" s="12" t="s">
        <v>303</v>
      </c>
      <c r="AI1134" s="30" t="s">
        <v>4691</v>
      </c>
    </row>
    <row r="1135" spans="1:35" ht="15.75" x14ac:dyDescent="0.3">
      <c r="A1135" s="7">
        <v>2022</v>
      </c>
      <c r="B1135" s="7">
        <v>575</v>
      </c>
      <c r="C1135" s="101" t="s">
        <v>35</v>
      </c>
      <c r="D1135" s="15" t="s">
        <v>91</v>
      </c>
      <c r="E1135" s="9" t="s">
        <v>66</v>
      </c>
      <c r="F1135" s="8" t="s">
        <v>38</v>
      </c>
      <c r="G1135" s="7" t="s">
        <v>39</v>
      </c>
      <c r="H1135" s="8" t="s">
        <v>54</v>
      </c>
      <c r="I1135" s="9" t="s">
        <v>1464</v>
      </c>
      <c r="J1135" s="9" t="s">
        <v>4920</v>
      </c>
      <c r="K1135" s="9" t="s">
        <v>4921</v>
      </c>
      <c r="L1135" s="9" t="s">
        <v>1636</v>
      </c>
      <c r="M1135" s="7">
        <v>1023963505</v>
      </c>
      <c r="N1135" s="8" t="s">
        <v>59</v>
      </c>
      <c r="O1135" s="10">
        <v>44873</v>
      </c>
      <c r="P1135" s="101">
        <v>2</v>
      </c>
      <c r="Q1135" s="10">
        <v>44876</v>
      </c>
      <c r="R1135" s="10">
        <v>44936</v>
      </c>
      <c r="S1135" s="11" t="s">
        <v>46</v>
      </c>
      <c r="T1135" s="11"/>
      <c r="U1135" s="78"/>
      <c r="V1135" s="7"/>
      <c r="W1135" s="101">
        <v>2</v>
      </c>
      <c r="X1135" s="7"/>
      <c r="Y1135" s="7"/>
      <c r="Z1135" s="11">
        <v>44936</v>
      </c>
      <c r="AA1135" s="16">
        <v>4944000</v>
      </c>
      <c r="AB1135" s="17"/>
      <c r="AC1135" s="18">
        <f t="shared" si="17"/>
        <v>4944000</v>
      </c>
      <c r="AD1135" s="31" t="s">
        <v>48</v>
      </c>
      <c r="AE1135" s="168" t="s">
        <v>98</v>
      </c>
      <c r="AF1135" s="8" t="s">
        <v>4919</v>
      </c>
      <c r="AG1135" s="12" t="s">
        <v>1561</v>
      </c>
      <c r="AH1135" s="12" t="s">
        <v>1562</v>
      </c>
      <c r="AI1135" s="30" t="s">
        <v>524</v>
      </c>
    </row>
    <row r="1136" spans="1:35" ht="15.75" x14ac:dyDescent="0.3">
      <c r="A1136" s="7">
        <v>2022</v>
      </c>
      <c r="B1136" s="7">
        <v>576</v>
      </c>
      <c r="C1136" s="101" t="s">
        <v>35</v>
      </c>
      <c r="D1136" s="15" t="s">
        <v>1266</v>
      </c>
      <c r="E1136" s="9" t="s">
        <v>4922</v>
      </c>
      <c r="F1136" s="8" t="s">
        <v>38</v>
      </c>
      <c r="G1136" s="7" t="s">
        <v>39</v>
      </c>
      <c r="H1136" s="8" t="s">
        <v>54</v>
      </c>
      <c r="I1136" s="9" t="s">
        <v>4923</v>
      </c>
      <c r="J1136" s="9" t="s">
        <v>4924</v>
      </c>
      <c r="K1136" s="9" t="s">
        <v>4925</v>
      </c>
      <c r="L1136" s="9" t="s">
        <v>4926</v>
      </c>
      <c r="M1136" s="7">
        <v>79971734</v>
      </c>
      <c r="N1136" s="8" t="s">
        <v>339</v>
      </c>
      <c r="O1136" s="10">
        <v>44880</v>
      </c>
      <c r="P1136" s="101">
        <v>2</v>
      </c>
      <c r="Q1136" s="10">
        <v>44887</v>
      </c>
      <c r="R1136" s="10">
        <v>44926</v>
      </c>
      <c r="S1136" s="11" t="s">
        <v>46</v>
      </c>
      <c r="T1136" s="11"/>
      <c r="U1136" s="78"/>
      <c r="V1136" s="7" t="s">
        <v>3344</v>
      </c>
      <c r="W1136" s="101">
        <v>2</v>
      </c>
      <c r="X1136" s="7"/>
      <c r="Y1136" s="7"/>
      <c r="Z1136" s="11">
        <v>44947</v>
      </c>
      <c r="AA1136" s="16">
        <v>8000000</v>
      </c>
      <c r="AB1136" s="17"/>
      <c r="AC1136" s="18">
        <f t="shared" si="17"/>
        <v>8000000</v>
      </c>
      <c r="AD1136" s="31" t="s">
        <v>48</v>
      </c>
      <c r="AE1136" s="168" t="s">
        <v>98</v>
      </c>
      <c r="AF1136" s="8" t="s">
        <v>4927</v>
      </c>
      <c r="AG1136" s="12" t="s">
        <v>811</v>
      </c>
      <c r="AH1136" s="12" t="s">
        <v>808</v>
      </c>
      <c r="AI1136" s="30" t="s">
        <v>4841</v>
      </c>
    </row>
    <row r="1137" spans="1:35" ht="15.75" x14ac:dyDescent="0.3">
      <c r="A1137" s="7">
        <v>2022</v>
      </c>
      <c r="B1137" s="7">
        <v>577</v>
      </c>
      <c r="C1137" s="101" t="s">
        <v>35</v>
      </c>
      <c r="D1137" s="15" t="s">
        <v>91</v>
      </c>
      <c r="E1137" s="9" t="s">
        <v>4903</v>
      </c>
      <c r="F1137" s="8" t="s">
        <v>38</v>
      </c>
      <c r="G1137" s="7" t="s">
        <v>39</v>
      </c>
      <c r="H1137" s="8" t="s">
        <v>54</v>
      </c>
      <c r="I1137" s="9" t="s">
        <v>4928</v>
      </c>
      <c r="J1137" s="9" t="s">
        <v>4929</v>
      </c>
      <c r="K1137" s="9" t="s">
        <v>4930</v>
      </c>
      <c r="L1137" s="9" t="s">
        <v>577</v>
      </c>
      <c r="M1137" s="7">
        <v>52729476</v>
      </c>
      <c r="N1137" s="8" t="s">
        <v>170</v>
      </c>
      <c r="O1137" s="10">
        <v>44876</v>
      </c>
      <c r="P1137" s="101">
        <v>2</v>
      </c>
      <c r="Q1137" s="10">
        <v>44881</v>
      </c>
      <c r="R1137" s="10">
        <v>44926</v>
      </c>
      <c r="S1137" s="11" t="s">
        <v>46</v>
      </c>
      <c r="T1137" s="11"/>
      <c r="U1137" s="78"/>
      <c r="V1137" s="7" t="s">
        <v>2959</v>
      </c>
      <c r="W1137" s="101" t="s">
        <v>4755</v>
      </c>
      <c r="X1137" s="7"/>
      <c r="Y1137" s="7"/>
      <c r="Z1137" s="11">
        <v>44956</v>
      </c>
      <c r="AA1137" s="16">
        <v>7416000</v>
      </c>
      <c r="AB1137" s="17">
        <v>1854000</v>
      </c>
      <c r="AC1137" s="18">
        <f t="shared" si="17"/>
        <v>9270000</v>
      </c>
      <c r="AD1137" s="31" t="s">
        <v>48</v>
      </c>
      <c r="AE1137" s="168" t="s">
        <v>98</v>
      </c>
      <c r="AF1137" s="8" t="s">
        <v>4931</v>
      </c>
      <c r="AG1137" s="12" t="s">
        <v>4932</v>
      </c>
      <c r="AH1137" s="12" t="s">
        <v>90</v>
      </c>
      <c r="AI1137" s="30" t="s">
        <v>4933</v>
      </c>
    </row>
    <row r="1138" spans="1:35" ht="15.75" x14ac:dyDescent="0.3">
      <c r="A1138" s="7">
        <v>2022</v>
      </c>
      <c r="B1138" s="7">
        <v>578</v>
      </c>
      <c r="C1138" s="101" t="s">
        <v>35</v>
      </c>
      <c r="D1138" s="15" t="s">
        <v>1266</v>
      </c>
      <c r="E1138" s="9" t="s">
        <v>4922</v>
      </c>
      <c r="F1138" s="8" t="s">
        <v>38</v>
      </c>
      <c r="G1138" s="7" t="s">
        <v>39</v>
      </c>
      <c r="H1138" s="8" t="s">
        <v>54</v>
      </c>
      <c r="I1138" s="9" t="s">
        <v>4054</v>
      </c>
      <c r="J1138" s="9" t="s">
        <v>4934</v>
      </c>
      <c r="K1138" s="9" t="s">
        <v>4935</v>
      </c>
      <c r="L1138" s="9" t="s">
        <v>4936</v>
      </c>
      <c r="M1138" s="7">
        <v>79128655</v>
      </c>
      <c r="N1138" s="8" t="s">
        <v>59</v>
      </c>
      <c r="O1138" s="10">
        <v>44880</v>
      </c>
      <c r="P1138" s="101">
        <v>2</v>
      </c>
      <c r="Q1138" s="10">
        <v>44887</v>
      </c>
      <c r="R1138" s="10">
        <v>44926</v>
      </c>
      <c r="S1138" s="11" t="s">
        <v>46</v>
      </c>
      <c r="T1138" s="11"/>
      <c r="U1138" s="78"/>
      <c r="V1138" s="7" t="s">
        <v>3344</v>
      </c>
      <c r="W1138" s="101">
        <v>2</v>
      </c>
      <c r="X1138" s="7"/>
      <c r="Y1138" s="7"/>
      <c r="Z1138" s="11">
        <v>44947</v>
      </c>
      <c r="AA1138" s="16">
        <v>5000000</v>
      </c>
      <c r="AB1138" s="17"/>
      <c r="AC1138" s="18">
        <f t="shared" si="17"/>
        <v>5000000</v>
      </c>
      <c r="AD1138" s="31" t="s">
        <v>48</v>
      </c>
      <c r="AE1138" s="168" t="s">
        <v>98</v>
      </c>
      <c r="AF1138" s="8" t="s">
        <v>4937</v>
      </c>
      <c r="AG1138" s="12" t="s">
        <v>811</v>
      </c>
      <c r="AH1138" s="12" t="s">
        <v>808</v>
      </c>
      <c r="AI1138" s="30" t="s">
        <v>4841</v>
      </c>
    </row>
    <row r="1139" spans="1:35" ht="15.75" x14ac:dyDescent="0.3">
      <c r="A1139" s="7">
        <v>2022</v>
      </c>
      <c r="B1139" s="7">
        <v>579</v>
      </c>
      <c r="C1139" s="101" t="s">
        <v>35</v>
      </c>
      <c r="D1139" s="15" t="s">
        <v>91</v>
      </c>
      <c r="E1139" s="9" t="s">
        <v>66</v>
      </c>
      <c r="F1139" s="8" t="s">
        <v>38</v>
      </c>
      <c r="G1139" s="7" t="s">
        <v>39</v>
      </c>
      <c r="H1139" s="8" t="s">
        <v>54</v>
      </c>
      <c r="I1139" s="9" t="s">
        <v>4029</v>
      </c>
      <c r="J1139" s="9" t="s">
        <v>4938</v>
      </c>
      <c r="K1139" s="9" t="s">
        <v>4877</v>
      </c>
      <c r="L1139" s="9" t="s">
        <v>4939</v>
      </c>
      <c r="M1139" s="7">
        <v>1000490765</v>
      </c>
      <c r="N1139" s="8" t="s">
        <v>171</v>
      </c>
      <c r="O1139" s="10">
        <v>44880</v>
      </c>
      <c r="P1139" s="101">
        <v>2</v>
      </c>
      <c r="Q1139" s="10">
        <v>44886</v>
      </c>
      <c r="R1139" s="10">
        <v>44926</v>
      </c>
      <c r="S1139" s="11" t="s">
        <v>46</v>
      </c>
      <c r="T1139" s="11"/>
      <c r="U1139" s="78"/>
      <c r="V1139" s="7" t="s">
        <v>3344</v>
      </c>
      <c r="W1139" s="101">
        <v>2</v>
      </c>
      <c r="X1139" s="7"/>
      <c r="Y1139" s="7"/>
      <c r="Z1139" s="11">
        <v>44946</v>
      </c>
      <c r="AA1139" s="16">
        <v>4800000</v>
      </c>
      <c r="AB1139" s="17"/>
      <c r="AC1139" s="18">
        <f t="shared" si="17"/>
        <v>4800000</v>
      </c>
      <c r="AD1139" s="31" t="s">
        <v>48</v>
      </c>
      <c r="AE1139" s="168" t="s">
        <v>98</v>
      </c>
      <c r="AF1139" s="8" t="s">
        <v>4879</v>
      </c>
      <c r="AG1139" s="12" t="s">
        <v>365</v>
      </c>
      <c r="AH1139" s="12" t="s">
        <v>366</v>
      </c>
      <c r="AI1139" s="30" t="s">
        <v>4035</v>
      </c>
    </row>
    <row r="1140" spans="1:35" ht="15.75" x14ac:dyDescent="0.3">
      <c r="A1140" s="7">
        <v>2022</v>
      </c>
      <c r="B1140" s="7">
        <v>580</v>
      </c>
      <c r="C1140" s="101" t="s">
        <v>35</v>
      </c>
      <c r="D1140" s="15" t="s">
        <v>1971</v>
      </c>
      <c r="E1140" s="9" t="s">
        <v>4940</v>
      </c>
      <c r="F1140" s="8" t="s">
        <v>38</v>
      </c>
      <c r="G1140" s="7" t="s">
        <v>39</v>
      </c>
      <c r="H1140" s="8" t="s">
        <v>54</v>
      </c>
      <c r="I1140" s="9" t="s">
        <v>4830</v>
      </c>
      <c r="J1140" s="9" t="s">
        <v>4941</v>
      </c>
      <c r="K1140" s="9" t="s">
        <v>4942</v>
      </c>
      <c r="L1140" s="9" t="s">
        <v>1976</v>
      </c>
      <c r="M1140" s="7">
        <v>1023960371</v>
      </c>
      <c r="N1140" s="8" t="s">
        <v>339</v>
      </c>
      <c r="O1140" s="10">
        <v>44895</v>
      </c>
      <c r="P1140" s="101">
        <v>2</v>
      </c>
      <c r="Q1140" s="10">
        <v>44895</v>
      </c>
      <c r="R1140" s="10">
        <v>44926</v>
      </c>
      <c r="S1140" s="11" t="s">
        <v>46</v>
      </c>
      <c r="T1140" s="11"/>
      <c r="U1140" s="78"/>
      <c r="V1140" s="7" t="s">
        <v>3344</v>
      </c>
      <c r="W1140" s="101">
        <v>2</v>
      </c>
      <c r="X1140" s="7"/>
      <c r="Y1140" s="7"/>
      <c r="Z1140" s="11">
        <v>44956</v>
      </c>
      <c r="AA1140" s="16">
        <v>7800000</v>
      </c>
      <c r="AB1140" s="17"/>
      <c r="AC1140" s="18">
        <f t="shared" si="17"/>
        <v>7800000</v>
      </c>
      <c r="AD1140" s="31" t="s">
        <v>48</v>
      </c>
      <c r="AE1140" s="168" t="s">
        <v>98</v>
      </c>
      <c r="AF1140" s="8" t="s">
        <v>4943</v>
      </c>
      <c r="AG1140" s="12" t="s">
        <v>62</v>
      </c>
      <c r="AH1140" s="12" t="s">
        <v>63</v>
      </c>
      <c r="AI1140" s="30" t="s">
        <v>4549</v>
      </c>
    </row>
    <row r="1141" spans="1:35" ht="15.75" x14ac:dyDescent="0.3">
      <c r="A1141" s="7">
        <v>2022</v>
      </c>
      <c r="B1141" s="7">
        <v>581</v>
      </c>
      <c r="C1141" s="101" t="s">
        <v>35</v>
      </c>
      <c r="D1141" s="15" t="s">
        <v>1741</v>
      </c>
      <c r="E1141" s="9" t="s">
        <v>4944</v>
      </c>
      <c r="F1141" s="8" t="s">
        <v>38</v>
      </c>
      <c r="G1141" s="7" t="s">
        <v>39</v>
      </c>
      <c r="H1141" s="8" t="s">
        <v>54</v>
      </c>
      <c r="I1141" s="9" t="s">
        <v>3811</v>
      </c>
      <c r="J1141" s="9" t="s">
        <v>4945</v>
      </c>
      <c r="K1141" s="9" t="s">
        <v>4946</v>
      </c>
      <c r="L1141" s="9" t="s">
        <v>4947</v>
      </c>
      <c r="M1141" s="7">
        <v>1024478969</v>
      </c>
      <c r="N1141" s="8" t="s">
        <v>170</v>
      </c>
      <c r="O1141" s="10">
        <v>44883</v>
      </c>
      <c r="P1141" s="101">
        <v>2</v>
      </c>
      <c r="Q1141" s="10">
        <v>44886</v>
      </c>
      <c r="R1141" s="10">
        <v>44926</v>
      </c>
      <c r="S1141" s="11" t="s">
        <v>46</v>
      </c>
      <c r="T1141" s="11"/>
      <c r="U1141" s="78"/>
      <c r="V1141" s="7" t="s">
        <v>3344</v>
      </c>
      <c r="W1141" s="101">
        <v>2</v>
      </c>
      <c r="X1141" s="7"/>
      <c r="Y1141" s="7"/>
      <c r="Z1141" s="11">
        <v>44946</v>
      </c>
      <c r="AA1141" s="16">
        <v>9028000</v>
      </c>
      <c r="AB1141" s="17"/>
      <c r="AC1141" s="18">
        <f t="shared" si="17"/>
        <v>9028000</v>
      </c>
      <c r="AD1141" s="31" t="s">
        <v>48</v>
      </c>
      <c r="AE1141" s="168" t="s">
        <v>98</v>
      </c>
      <c r="AF1141" s="8" t="s">
        <v>4948</v>
      </c>
      <c r="AG1141" s="12" t="s">
        <v>2161</v>
      </c>
      <c r="AH1141" s="12" t="s">
        <v>2157</v>
      </c>
      <c r="AI1141" s="30" t="s">
        <v>4442</v>
      </c>
    </row>
    <row r="1142" spans="1:35" ht="15.75" x14ac:dyDescent="0.3">
      <c r="A1142" s="7">
        <v>2022</v>
      </c>
      <c r="B1142" s="7">
        <v>582</v>
      </c>
      <c r="C1142" s="101" t="s">
        <v>35</v>
      </c>
      <c r="D1142" s="15" t="s">
        <v>91</v>
      </c>
      <c r="E1142" s="9" t="s">
        <v>66</v>
      </c>
      <c r="F1142" s="8" t="s">
        <v>38</v>
      </c>
      <c r="G1142" s="7" t="s">
        <v>39</v>
      </c>
      <c r="H1142" s="8" t="s">
        <v>54</v>
      </c>
      <c r="I1142" s="9" t="s">
        <v>1464</v>
      </c>
      <c r="J1142" s="9" t="s">
        <v>4949</v>
      </c>
      <c r="K1142" s="9" t="s">
        <v>4921</v>
      </c>
      <c r="L1142" s="9" t="s">
        <v>2755</v>
      </c>
      <c r="M1142" s="7">
        <v>52898790</v>
      </c>
      <c r="N1142" s="8" t="s">
        <v>170</v>
      </c>
      <c r="O1142" s="10">
        <v>44882</v>
      </c>
      <c r="P1142" s="101">
        <v>2</v>
      </c>
      <c r="Q1142" s="10">
        <v>44886</v>
      </c>
      <c r="R1142" s="10">
        <v>44926</v>
      </c>
      <c r="S1142" s="11" t="s">
        <v>46</v>
      </c>
      <c r="T1142" s="11"/>
      <c r="U1142" s="78"/>
      <c r="V1142" s="7" t="s">
        <v>3344</v>
      </c>
      <c r="W1142" s="101">
        <v>2</v>
      </c>
      <c r="X1142" s="7"/>
      <c r="Y1142" s="7"/>
      <c r="Z1142" s="11">
        <v>44946</v>
      </c>
      <c r="AA1142" s="16">
        <v>4944000</v>
      </c>
      <c r="AB1142" s="17"/>
      <c r="AC1142" s="18">
        <f t="shared" si="17"/>
        <v>4944000</v>
      </c>
      <c r="AD1142" s="31" t="s">
        <v>48</v>
      </c>
      <c r="AE1142" s="168" t="s">
        <v>98</v>
      </c>
      <c r="AF1142" s="8" t="s">
        <v>4950</v>
      </c>
      <c r="AG1142" s="12" t="s">
        <v>1551</v>
      </c>
      <c r="AH1142" s="12" t="s">
        <v>4951</v>
      </c>
      <c r="AI1142" s="30" t="s">
        <v>4952</v>
      </c>
    </row>
    <row r="1143" spans="1:35" ht="15.75" x14ac:dyDescent="0.3">
      <c r="A1143" s="7">
        <v>2022</v>
      </c>
      <c r="B1143" s="7">
        <v>583</v>
      </c>
      <c r="C1143" s="101" t="s">
        <v>35</v>
      </c>
      <c r="D1143" s="15" t="s">
        <v>91</v>
      </c>
      <c r="E1143" s="9" t="s">
        <v>4028</v>
      </c>
      <c r="F1143" s="8" t="s">
        <v>38</v>
      </c>
      <c r="G1143" s="7" t="s">
        <v>39</v>
      </c>
      <c r="H1143" s="8" t="s">
        <v>54</v>
      </c>
      <c r="I1143" s="9" t="s">
        <v>1464</v>
      </c>
      <c r="J1143" s="9" t="s">
        <v>4953</v>
      </c>
      <c r="K1143" s="9" t="s">
        <v>4921</v>
      </c>
      <c r="L1143" s="9" t="s">
        <v>4954</v>
      </c>
      <c r="M1143" s="7">
        <v>1013684533</v>
      </c>
      <c r="N1143" s="8" t="s">
        <v>59</v>
      </c>
      <c r="O1143" s="10">
        <v>44888</v>
      </c>
      <c r="P1143" s="101">
        <v>2</v>
      </c>
      <c r="Q1143" s="10">
        <v>44896</v>
      </c>
      <c r="R1143" s="10">
        <v>44926</v>
      </c>
      <c r="S1143" s="11" t="s">
        <v>46</v>
      </c>
      <c r="T1143" s="11"/>
      <c r="U1143" s="78"/>
      <c r="V1143" s="7" t="s">
        <v>3344</v>
      </c>
      <c r="W1143" s="101">
        <v>2</v>
      </c>
      <c r="X1143" s="7"/>
      <c r="Y1143" s="7"/>
      <c r="Z1143" s="11">
        <v>44957</v>
      </c>
      <c r="AA1143" s="16">
        <v>4944000</v>
      </c>
      <c r="AB1143" s="17"/>
      <c r="AC1143" s="18">
        <f t="shared" si="17"/>
        <v>4944000</v>
      </c>
      <c r="AD1143" s="31" t="s">
        <v>48</v>
      </c>
      <c r="AE1143" s="168" t="s">
        <v>98</v>
      </c>
      <c r="AF1143" s="8" t="s">
        <v>4950</v>
      </c>
      <c r="AG1143" s="12" t="s">
        <v>1561</v>
      </c>
      <c r="AH1143" s="12" t="s">
        <v>1562</v>
      </c>
      <c r="AI1143" s="30" t="s">
        <v>524</v>
      </c>
    </row>
    <row r="1144" spans="1:35" ht="15.75" x14ac:dyDescent="0.3">
      <c r="A1144" s="7">
        <v>2022</v>
      </c>
      <c r="B1144" s="7">
        <v>584</v>
      </c>
      <c r="C1144" s="101" t="s">
        <v>35</v>
      </c>
      <c r="D1144" s="15" t="s">
        <v>91</v>
      </c>
      <c r="E1144" s="9" t="s">
        <v>1755</v>
      </c>
      <c r="F1144" s="8" t="s">
        <v>38</v>
      </c>
      <c r="G1144" s="7" t="s">
        <v>39</v>
      </c>
      <c r="H1144" s="8" t="s">
        <v>54</v>
      </c>
      <c r="I1144" s="9" t="s">
        <v>4955</v>
      </c>
      <c r="J1144" s="9" t="s">
        <v>4956</v>
      </c>
      <c r="K1144" s="9" t="s">
        <v>4957</v>
      </c>
      <c r="L1144" s="9" t="s">
        <v>4958</v>
      </c>
      <c r="M1144" s="7">
        <v>39455765</v>
      </c>
      <c r="N1144" s="8" t="s">
        <v>345</v>
      </c>
      <c r="O1144" s="10">
        <v>44888</v>
      </c>
      <c r="P1144" s="101">
        <v>1</v>
      </c>
      <c r="Q1144" s="10">
        <v>44889</v>
      </c>
      <c r="R1144" s="10">
        <v>44918</v>
      </c>
      <c r="S1144" s="11" t="s">
        <v>46</v>
      </c>
      <c r="T1144" s="11"/>
      <c r="U1144" s="78"/>
      <c r="V1144" s="7" t="s">
        <v>46</v>
      </c>
      <c r="W1144" s="101">
        <v>1</v>
      </c>
      <c r="X1144" s="7" t="s">
        <v>46</v>
      </c>
      <c r="Y1144" s="7" t="s">
        <v>46</v>
      </c>
      <c r="Z1144" s="11">
        <v>44918</v>
      </c>
      <c r="AA1144" s="16">
        <v>5000000</v>
      </c>
      <c r="AB1144" s="17">
        <v>0</v>
      </c>
      <c r="AC1144" s="18">
        <f t="shared" si="17"/>
        <v>5000000</v>
      </c>
      <c r="AD1144" s="31" t="s">
        <v>48</v>
      </c>
      <c r="AE1144" s="168" t="s">
        <v>98</v>
      </c>
      <c r="AF1144" s="8" t="s">
        <v>4959</v>
      </c>
      <c r="AG1144" s="12" t="s">
        <v>131</v>
      </c>
      <c r="AH1144" s="12" t="s">
        <v>3652</v>
      </c>
      <c r="AI1144" s="30" t="s">
        <v>4960</v>
      </c>
    </row>
    <row r="1145" spans="1:35" ht="15.75" x14ac:dyDescent="0.3">
      <c r="A1145" s="7">
        <v>2022</v>
      </c>
      <c r="B1145" s="7">
        <v>585</v>
      </c>
      <c r="C1145" s="101" t="s">
        <v>35</v>
      </c>
      <c r="D1145" s="15" t="s">
        <v>1164</v>
      </c>
      <c r="E1145" s="9" t="s">
        <v>4961</v>
      </c>
      <c r="F1145" s="8" t="s">
        <v>38</v>
      </c>
      <c r="G1145" s="7" t="s">
        <v>39</v>
      </c>
      <c r="H1145" s="8" t="s">
        <v>54</v>
      </c>
      <c r="I1145" s="9" t="s">
        <v>2651</v>
      </c>
      <c r="J1145" s="9" t="s">
        <v>4962</v>
      </c>
      <c r="K1145" s="9" t="s">
        <v>4963</v>
      </c>
      <c r="L1145" s="9" t="s">
        <v>4964</v>
      </c>
      <c r="M1145" s="7">
        <v>1023953608</v>
      </c>
      <c r="N1145" s="8" t="s">
        <v>4812</v>
      </c>
      <c r="O1145" s="10">
        <v>44888</v>
      </c>
      <c r="P1145" s="101" t="s">
        <v>3754</v>
      </c>
      <c r="Q1145" s="10">
        <v>44894</v>
      </c>
      <c r="R1145" s="10">
        <v>44926</v>
      </c>
      <c r="S1145" s="11" t="s">
        <v>46</v>
      </c>
      <c r="T1145" s="11"/>
      <c r="U1145" s="78"/>
      <c r="V1145" s="7" t="s">
        <v>3344</v>
      </c>
      <c r="W1145" s="101" t="s">
        <v>3754</v>
      </c>
      <c r="X1145" s="7"/>
      <c r="Y1145" s="7"/>
      <c r="Z1145" s="11">
        <v>44940</v>
      </c>
      <c r="AA1145" s="16">
        <v>6771000</v>
      </c>
      <c r="AB1145" s="17"/>
      <c r="AC1145" s="18">
        <f t="shared" si="17"/>
        <v>6771000</v>
      </c>
      <c r="AD1145" s="31" t="s">
        <v>48</v>
      </c>
      <c r="AE1145" s="168" t="s">
        <v>98</v>
      </c>
      <c r="AF1145" s="8" t="s">
        <v>4965</v>
      </c>
      <c r="AG1145" s="12" t="s">
        <v>1171</v>
      </c>
      <c r="AH1145" s="12" t="s">
        <v>1655</v>
      </c>
      <c r="AI1145" s="30" t="s">
        <v>4966</v>
      </c>
    </row>
    <row r="1146" spans="1:35" ht="15.75" x14ac:dyDescent="0.3">
      <c r="A1146" s="7">
        <v>2022</v>
      </c>
      <c r="B1146" s="7">
        <v>586</v>
      </c>
      <c r="C1146" s="101" t="s">
        <v>35</v>
      </c>
      <c r="D1146" s="15" t="s">
        <v>91</v>
      </c>
      <c r="E1146" s="9" t="s">
        <v>2639</v>
      </c>
      <c r="F1146" s="8" t="s">
        <v>38</v>
      </c>
      <c r="G1146" s="7" t="s">
        <v>39</v>
      </c>
      <c r="H1146" s="8" t="s">
        <v>54</v>
      </c>
      <c r="I1146" s="9" t="s">
        <v>4029</v>
      </c>
      <c r="J1146" s="9" t="s">
        <v>4967</v>
      </c>
      <c r="K1146" s="9" t="s">
        <v>4877</v>
      </c>
      <c r="L1146" s="9" t="s">
        <v>1409</v>
      </c>
      <c r="M1146" s="7">
        <v>1023956268</v>
      </c>
      <c r="N1146" s="8" t="s">
        <v>59</v>
      </c>
      <c r="O1146" s="10">
        <v>44889</v>
      </c>
      <c r="P1146" s="101">
        <v>2</v>
      </c>
      <c r="Q1146" s="10">
        <v>44900</v>
      </c>
      <c r="R1146" s="10">
        <v>44926</v>
      </c>
      <c r="S1146" s="11" t="s">
        <v>46</v>
      </c>
      <c r="T1146" s="11"/>
      <c r="U1146" s="78"/>
      <c r="V1146" s="7"/>
      <c r="W1146" s="101">
        <v>2</v>
      </c>
      <c r="X1146" s="7"/>
      <c r="Y1146" s="7"/>
      <c r="Z1146" s="11">
        <v>44926</v>
      </c>
      <c r="AA1146" s="16">
        <v>4800000</v>
      </c>
      <c r="AB1146" s="17"/>
      <c r="AC1146" s="18">
        <f t="shared" si="17"/>
        <v>4800000</v>
      </c>
      <c r="AD1146" s="31" t="s">
        <v>48</v>
      </c>
      <c r="AE1146" s="168" t="s">
        <v>98</v>
      </c>
      <c r="AF1146" s="8" t="s">
        <v>4968</v>
      </c>
      <c r="AG1146" s="12" t="s">
        <v>365</v>
      </c>
      <c r="AH1146" s="12" t="s">
        <v>366</v>
      </c>
      <c r="AI1146" s="30" t="s">
        <v>4035</v>
      </c>
    </row>
    <row r="1147" spans="1:35" ht="15.75" x14ac:dyDescent="0.3">
      <c r="A1147" s="7">
        <v>2022</v>
      </c>
      <c r="B1147" s="7">
        <v>587</v>
      </c>
      <c r="C1147" s="101" t="s">
        <v>35</v>
      </c>
      <c r="D1147" s="15" t="s">
        <v>1266</v>
      </c>
      <c r="E1147" s="9" t="s">
        <v>4922</v>
      </c>
      <c r="F1147" s="8" t="s">
        <v>38</v>
      </c>
      <c r="G1147" s="7" t="s">
        <v>39</v>
      </c>
      <c r="H1147" s="8" t="s">
        <v>54</v>
      </c>
      <c r="I1147" s="9" t="s">
        <v>4054</v>
      </c>
      <c r="J1147" s="9" t="s">
        <v>4969</v>
      </c>
      <c r="K1147" s="9" t="s">
        <v>4935</v>
      </c>
      <c r="L1147" s="9" t="s">
        <v>4970</v>
      </c>
      <c r="M1147" s="7">
        <v>1014232082</v>
      </c>
      <c r="N1147" s="8" t="s">
        <v>269</v>
      </c>
      <c r="O1147" s="10">
        <v>44889</v>
      </c>
      <c r="P1147" s="101">
        <v>2</v>
      </c>
      <c r="Q1147" s="10">
        <v>44896</v>
      </c>
      <c r="R1147" s="10">
        <v>44926</v>
      </c>
      <c r="S1147" s="11" t="s">
        <v>46</v>
      </c>
      <c r="T1147" s="11"/>
      <c r="U1147" s="78"/>
      <c r="V1147" s="7" t="s">
        <v>3344</v>
      </c>
      <c r="W1147" s="101">
        <v>2</v>
      </c>
      <c r="X1147" s="7"/>
      <c r="Y1147" s="7"/>
      <c r="Z1147" s="11">
        <v>44958</v>
      </c>
      <c r="AA1147" s="16">
        <v>5000000</v>
      </c>
      <c r="AB1147" s="17"/>
      <c r="AC1147" s="18">
        <f t="shared" si="17"/>
        <v>5000000</v>
      </c>
      <c r="AD1147" s="31" t="s">
        <v>48</v>
      </c>
      <c r="AE1147" s="168" t="s">
        <v>98</v>
      </c>
      <c r="AF1147" s="8" t="s">
        <v>4937</v>
      </c>
      <c r="AG1147" s="12" t="s">
        <v>811</v>
      </c>
      <c r="AH1147" s="12" t="s">
        <v>808</v>
      </c>
      <c r="AI1147" s="30" t="s">
        <v>4035</v>
      </c>
    </row>
    <row r="1148" spans="1:35" ht="15.75" x14ac:dyDescent="0.3">
      <c r="A1148" s="7">
        <v>2022</v>
      </c>
      <c r="B1148" s="7">
        <v>588</v>
      </c>
      <c r="C1148" s="101" t="s">
        <v>35</v>
      </c>
      <c r="D1148" s="15" t="s">
        <v>1754</v>
      </c>
      <c r="E1148" s="9" t="s">
        <v>4971</v>
      </c>
      <c r="F1148" s="8" t="s">
        <v>38</v>
      </c>
      <c r="G1148" s="7" t="s">
        <v>39</v>
      </c>
      <c r="H1148" s="8" t="s">
        <v>54</v>
      </c>
      <c r="I1148" s="9" t="s">
        <v>4972</v>
      </c>
      <c r="J1148" s="9" t="s">
        <v>4973</v>
      </c>
      <c r="K1148" s="9" t="s">
        <v>4974</v>
      </c>
      <c r="L1148" s="9" t="s">
        <v>532</v>
      </c>
      <c r="M1148" s="7">
        <v>1023862594</v>
      </c>
      <c r="N1148" s="8" t="s">
        <v>59</v>
      </c>
      <c r="O1148" s="10">
        <v>44901</v>
      </c>
      <c r="P1148" s="101">
        <v>1.5</v>
      </c>
      <c r="Q1148" s="10">
        <v>44901</v>
      </c>
      <c r="R1148" s="10">
        <v>44926</v>
      </c>
      <c r="S1148" s="11" t="s">
        <v>46</v>
      </c>
      <c r="T1148" s="11"/>
      <c r="U1148" s="78"/>
      <c r="V1148" s="7" t="s">
        <v>3344</v>
      </c>
      <c r="W1148" s="101">
        <v>1.5</v>
      </c>
      <c r="X1148" s="7"/>
      <c r="Y1148" s="7"/>
      <c r="Z1148" s="11">
        <v>44947</v>
      </c>
      <c r="AA1148" s="16">
        <v>5100000</v>
      </c>
      <c r="AB1148" s="17"/>
      <c r="AC1148" s="18">
        <f t="shared" si="17"/>
        <v>5100000</v>
      </c>
      <c r="AD1148" s="31" t="s">
        <v>48</v>
      </c>
      <c r="AE1148" s="168" t="s">
        <v>98</v>
      </c>
      <c r="AF1148" s="8" t="s">
        <v>4975</v>
      </c>
      <c r="AG1148" s="12" t="s">
        <v>1763</v>
      </c>
      <c r="AH1148" s="12" t="s">
        <v>1759</v>
      </c>
      <c r="AI1148" s="30" t="s">
        <v>4976</v>
      </c>
    </row>
    <row r="1149" spans="1:35" ht="15.75" x14ac:dyDescent="0.3">
      <c r="A1149" s="7">
        <v>2022</v>
      </c>
      <c r="B1149" s="7">
        <v>589</v>
      </c>
      <c r="C1149" s="101" t="s">
        <v>35</v>
      </c>
      <c r="D1149" s="15" t="s">
        <v>1754</v>
      </c>
      <c r="E1149" s="9" t="s">
        <v>4971</v>
      </c>
      <c r="F1149" s="8" t="s">
        <v>38</v>
      </c>
      <c r="G1149" s="7" t="s">
        <v>39</v>
      </c>
      <c r="H1149" s="8" t="s">
        <v>54</v>
      </c>
      <c r="I1149" s="9" t="s">
        <v>4977</v>
      </c>
      <c r="J1149" s="9" t="s">
        <v>4978</v>
      </c>
      <c r="K1149" s="9" t="s">
        <v>4979</v>
      </c>
      <c r="L1149" s="9" t="s">
        <v>4980</v>
      </c>
      <c r="M1149" s="7">
        <v>1023907191</v>
      </c>
      <c r="N1149" s="8" t="s">
        <v>269</v>
      </c>
      <c r="O1149" s="10">
        <v>44894</v>
      </c>
      <c r="P1149" s="101">
        <v>1.5</v>
      </c>
      <c r="Q1149" s="10">
        <v>44900</v>
      </c>
      <c r="R1149" s="10">
        <v>44926</v>
      </c>
      <c r="S1149" s="11" t="s">
        <v>46</v>
      </c>
      <c r="T1149" s="11"/>
      <c r="U1149" s="78"/>
      <c r="V1149" s="7" t="s">
        <v>3344</v>
      </c>
      <c r="W1149" s="101">
        <v>1.5</v>
      </c>
      <c r="X1149" s="7"/>
      <c r="Y1149" s="7"/>
      <c r="Z1149" s="11">
        <v>44945</v>
      </c>
      <c r="AA1149" s="16">
        <v>7500000</v>
      </c>
      <c r="AB1149" s="17"/>
      <c r="AC1149" s="18">
        <f t="shared" si="17"/>
        <v>7500000</v>
      </c>
      <c r="AD1149" s="31" t="s">
        <v>48</v>
      </c>
      <c r="AE1149" s="168" t="s">
        <v>98</v>
      </c>
      <c r="AF1149" s="8" t="s">
        <v>4981</v>
      </c>
      <c r="AG1149" s="12" t="s">
        <v>1763</v>
      </c>
      <c r="AH1149" s="12" t="s">
        <v>1759</v>
      </c>
      <c r="AI1149" s="30" t="s">
        <v>4976</v>
      </c>
    </row>
    <row r="1150" spans="1:35" ht="28.5" x14ac:dyDescent="0.3">
      <c r="A1150" s="7">
        <v>2022</v>
      </c>
      <c r="B1150" s="7">
        <v>590</v>
      </c>
      <c r="C1150" s="101" t="s">
        <v>1134</v>
      </c>
      <c r="D1150" s="15" t="s">
        <v>2639</v>
      </c>
      <c r="E1150" s="9" t="s">
        <v>2639</v>
      </c>
      <c r="F1150" s="8" t="s">
        <v>4982</v>
      </c>
      <c r="G1150" s="7" t="s">
        <v>4983</v>
      </c>
      <c r="H1150" s="8" t="s">
        <v>54</v>
      </c>
      <c r="I1150" s="9" t="s">
        <v>4984</v>
      </c>
      <c r="J1150" s="9" t="s">
        <v>4985</v>
      </c>
      <c r="K1150" s="9" t="s">
        <v>4986</v>
      </c>
      <c r="L1150" s="9" t="s">
        <v>4987</v>
      </c>
      <c r="M1150" s="7">
        <v>800166880</v>
      </c>
      <c r="N1150" s="8" t="s">
        <v>170</v>
      </c>
      <c r="O1150" s="10">
        <v>44897</v>
      </c>
      <c r="P1150" s="101">
        <v>48</v>
      </c>
      <c r="Q1150" s="10">
        <v>44915</v>
      </c>
      <c r="R1150" s="10">
        <v>46357</v>
      </c>
      <c r="S1150" s="11" t="s">
        <v>46</v>
      </c>
      <c r="T1150" s="11"/>
      <c r="U1150" s="78"/>
      <c r="V1150" s="7"/>
      <c r="W1150" s="101">
        <v>48</v>
      </c>
      <c r="X1150" s="11"/>
      <c r="Y1150" s="11"/>
      <c r="Z1150" s="11">
        <v>46357</v>
      </c>
      <c r="AA1150" s="16">
        <v>0</v>
      </c>
      <c r="AB1150" s="17"/>
      <c r="AC1150" s="18">
        <f t="shared" si="17"/>
        <v>0</v>
      </c>
      <c r="AD1150" s="32" t="s">
        <v>98</v>
      </c>
      <c r="AE1150" s="168" t="s">
        <v>98</v>
      </c>
      <c r="AF1150" s="8" t="s">
        <v>4988</v>
      </c>
      <c r="AG1150" s="12" t="s">
        <v>277</v>
      </c>
      <c r="AH1150" s="76" t="s">
        <v>4989</v>
      </c>
      <c r="AI1150" s="30">
        <v>20235400002483</v>
      </c>
    </row>
    <row r="1151" spans="1:35" ht="15.75" x14ac:dyDescent="0.3">
      <c r="A1151" s="7">
        <v>2022</v>
      </c>
      <c r="B1151" s="7">
        <v>591</v>
      </c>
      <c r="C1151" s="101" t="s">
        <v>795</v>
      </c>
      <c r="D1151" s="15" t="s">
        <v>2639</v>
      </c>
      <c r="E1151" s="9" t="s">
        <v>2639</v>
      </c>
      <c r="F1151" s="8" t="s">
        <v>4982</v>
      </c>
      <c r="G1151" s="7" t="s">
        <v>4983</v>
      </c>
      <c r="H1151" s="8" t="s">
        <v>54</v>
      </c>
      <c r="I1151" s="9" t="s">
        <v>4984</v>
      </c>
      <c r="J1151" s="9" t="s">
        <v>4990</v>
      </c>
      <c r="K1151" s="9" t="s">
        <v>4991</v>
      </c>
      <c r="L1151" s="9" t="s">
        <v>4992</v>
      </c>
      <c r="M1151" s="7">
        <v>900024023</v>
      </c>
      <c r="N1151" s="8" t="s">
        <v>170</v>
      </c>
      <c r="O1151" s="10"/>
      <c r="P1151" s="101">
        <v>48</v>
      </c>
      <c r="Q1151" s="10"/>
      <c r="R1151" s="10"/>
      <c r="S1151" s="11"/>
      <c r="T1151" s="11"/>
      <c r="U1151" s="78"/>
      <c r="V1151" s="7"/>
      <c r="W1151" s="101">
        <v>48</v>
      </c>
      <c r="X1151" s="7"/>
      <c r="Y1151" s="7"/>
      <c r="Z1151" s="11" t="s">
        <v>4278</v>
      </c>
      <c r="AA1151" s="16">
        <v>0</v>
      </c>
      <c r="AB1151" s="17"/>
      <c r="AC1151" s="18">
        <f t="shared" si="17"/>
        <v>0</v>
      </c>
      <c r="AD1151" s="31" t="s">
        <v>4993</v>
      </c>
      <c r="AE1151" s="168" t="s">
        <v>4994</v>
      </c>
      <c r="AF1151" s="8" t="s">
        <v>4995</v>
      </c>
      <c r="AG1151" s="12" t="s">
        <v>277</v>
      </c>
      <c r="AH1151" s="12" t="s">
        <v>3198</v>
      </c>
      <c r="AI1151" s="30"/>
    </row>
    <row r="1152" spans="1:35" ht="28.5" x14ac:dyDescent="0.3">
      <c r="A1152" s="7">
        <v>2022</v>
      </c>
      <c r="B1152" s="7">
        <v>592</v>
      </c>
      <c r="C1152" s="101" t="s">
        <v>1134</v>
      </c>
      <c r="D1152" s="15" t="s">
        <v>2639</v>
      </c>
      <c r="E1152" s="9" t="s">
        <v>2639</v>
      </c>
      <c r="F1152" s="8" t="s">
        <v>4982</v>
      </c>
      <c r="G1152" s="7" t="s">
        <v>4983</v>
      </c>
      <c r="H1152" s="8" t="s">
        <v>54</v>
      </c>
      <c r="I1152" s="9" t="s">
        <v>4984</v>
      </c>
      <c r="J1152" s="9" t="s">
        <v>4996</v>
      </c>
      <c r="K1152" s="9" t="s">
        <v>4997</v>
      </c>
      <c r="L1152" s="9" t="s">
        <v>4998</v>
      </c>
      <c r="M1152" s="7">
        <v>900245396</v>
      </c>
      <c r="N1152" s="8" t="s">
        <v>170</v>
      </c>
      <c r="O1152" s="10">
        <v>44897</v>
      </c>
      <c r="P1152" s="101">
        <v>48</v>
      </c>
      <c r="Q1152" s="10"/>
      <c r="R1152" s="10"/>
      <c r="S1152" s="11" t="s">
        <v>46</v>
      </c>
      <c r="T1152" s="11"/>
      <c r="U1152" s="78"/>
      <c r="V1152" s="7"/>
      <c r="W1152" s="101">
        <v>48</v>
      </c>
      <c r="X1152" s="11"/>
      <c r="Y1152" s="11"/>
      <c r="Z1152" s="11">
        <v>46484</v>
      </c>
      <c r="AA1152" s="16">
        <v>0</v>
      </c>
      <c r="AB1152" s="17"/>
      <c r="AC1152" s="18">
        <f t="shared" si="17"/>
        <v>0</v>
      </c>
      <c r="AD1152" s="32" t="s">
        <v>98</v>
      </c>
      <c r="AE1152" s="168" t="s">
        <v>98</v>
      </c>
      <c r="AF1152" s="8" t="s">
        <v>4999</v>
      </c>
      <c r="AG1152" s="12" t="s">
        <v>277</v>
      </c>
      <c r="AH1152" s="76" t="s">
        <v>4989</v>
      </c>
      <c r="AI1152" s="30">
        <v>20235400002483</v>
      </c>
    </row>
    <row r="1153" spans="1:35" ht="28.5" x14ac:dyDescent="0.3">
      <c r="A1153" s="7">
        <v>2022</v>
      </c>
      <c r="B1153" s="7">
        <v>593</v>
      </c>
      <c r="C1153" s="101" t="s">
        <v>1134</v>
      </c>
      <c r="D1153" s="15" t="s">
        <v>2639</v>
      </c>
      <c r="E1153" s="9" t="s">
        <v>2639</v>
      </c>
      <c r="F1153" s="8" t="s">
        <v>4982</v>
      </c>
      <c r="G1153" s="7" t="s">
        <v>4983</v>
      </c>
      <c r="H1153" s="8" t="s">
        <v>54</v>
      </c>
      <c r="I1153" s="9" t="s">
        <v>4984</v>
      </c>
      <c r="J1153" s="9" t="s">
        <v>5000</v>
      </c>
      <c r="K1153" s="9" t="s">
        <v>5001</v>
      </c>
      <c r="L1153" s="9" t="s">
        <v>5002</v>
      </c>
      <c r="M1153" s="7">
        <v>900100615</v>
      </c>
      <c r="N1153" s="8" t="s">
        <v>170</v>
      </c>
      <c r="O1153" s="10">
        <v>44907</v>
      </c>
      <c r="P1153" s="101">
        <v>48</v>
      </c>
      <c r="Q1153" s="10"/>
      <c r="R1153" s="10"/>
      <c r="S1153" s="11" t="s">
        <v>46</v>
      </c>
      <c r="T1153" s="11"/>
      <c r="U1153" s="78"/>
      <c r="V1153" s="7"/>
      <c r="W1153" s="101">
        <v>48</v>
      </c>
      <c r="X1153" s="11"/>
      <c r="Y1153" s="11"/>
      <c r="Z1153" s="11">
        <v>46453</v>
      </c>
      <c r="AA1153" s="16">
        <v>0</v>
      </c>
      <c r="AB1153" s="17"/>
      <c r="AC1153" s="18">
        <f t="shared" si="17"/>
        <v>0</v>
      </c>
      <c r="AD1153" s="32" t="s">
        <v>98</v>
      </c>
      <c r="AE1153" s="168" t="s">
        <v>98</v>
      </c>
      <c r="AF1153" s="8" t="s">
        <v>5003</v>
      </c>
      <c r="AG1153" s="12" t="s">
        <v>277</v>
      </c>
      <c r="AH1153" s="76" t="s">
        <v>4989</v>
      </c>
      <c r="AI1153" s="30">
        <v>20235400002483</v>
      </c>
    </row>
    <row r="1154" spans="1:35" ht="28.5" x14ac:dyDescent="0.3">
      <c r="A1154" s="7">
        <v>2022</v>
      </c>
      <c r="B1154" s="7">
        <v>594</v>
      </c>
      <c r="C1154" s="101" t="s">
        <v>1134</v>
      </c>
      <c r="D1154" s="15" t="s">
        <v>2639</v>
      </c>
      <c r="E1154" s="9" t="s">
        <v>2639</v>
      </c>
      <c r="F1154" s="8" t="s">
        <v>4982</v>
      </c>
      <c r="G1154" s="7" t="s">
        <v>4983</v>
      </c>
      <c r="H1154" s="8" t="s">
        <v>54</v>
      </c>
      <c r="I1154" s="9" t="s">
        <v>4984</v>
      </c>
      <c r="J1154" s="9" t="s">
        <v>5004</v>
      </c>
      <c r="K1154" s="9" t="s">
        <v>5005</v>
      </c>
      <c r="L1154" s="9" t="s">
        <v>5006</v>
      </c>
      <c r="M1154" s="7">
        <v>900266155</v>
      </c>
      <c r="N1154" s="8" t="s">
        <v>170</v>
      </c>
      <c r="O1154" s="10">
        <v>44897</v>
      </c>
      <c r="P1154" s="101">
        <v>48</v>
      </c>
      <c r="Q1154" s="10">
        <v>44914</v>
      </c>
      <c r="R1154" s="10">
        <v>46023</v>
      </c>
      <c r="S1154" s="11" t="s">
        <v>46</v>
      </c>
      <c r="T1154" s="11"/>
      <c r="U1154" s="78"/>
      <c r="V1154" s="7"/>
      <c r="W1154" s="101">
        <v>48</v>
      </c>
      <c r="X1154" s="11"/>
      <c r="Y1154" s="11"/>
      <c r="Z1154" s="11">
        <v>46357</v>
      </c>
      <c r="AA1154" s="16">
        <v>0</v>
      </c>
      <c r="AB1154" s="17"/>
      <c r="AC1154" s="18">
        <f t="shared" ref="AC1154:AC1217" si="18">+AA1154+AB1154</f>
        <v>0</v>
      </c>
      <c r="AD1154" s="32" t="s">
        <v>98</v>
      </c>
      <c r="AE1154" s="168" t="s">
        <v>98</v>
      </c>
      <c r="AF1154" s="8" t="s">
        <v>5007</v>
      </c>
      <c r="AG1154" s="12" t="s">
        <v>277</v>
      </c>
      <c r="AH1154" s="76" t="s">
        <v>4989</v>
      </c>
      <c r="AI1154" s="30">
        <v>20235400002483</v>
      </c>
    </row>
    <row r="1155" spans="1:35" ht="28.5" x14ac:dyDescent="0.3">
      <c r="A1155" s="7">
        <v>2022</v>
      </c>
      <c r="B1155" s="7">
        <v>595</v>
      </c>
      <c r="C1155" s="101" t="s">
        <v>1134</v>
      </c>
      <c r="D1155" s="15" t="s">
        <v>2639</v>
      </c>
      <c r="E1155" s="9" t="s">
        <v>2639</v>
      </c>
      <c r="F1155" s="8" t="s">
        <v>4982</v>
      </c>
      <c r="G1155" s="7" t="s">
        <v>4983</v>
      </c>
      <c r="H1155" s="8" t="s">
        <v>54</v>
      </c>
      <c r="I1155" s="9" t="s">
        <v>4984</v>
      </c>
      <c r="J1155" s="9" t="s">
        <v>5008</v>
      </c>
      <c r="K1155" s="9" t="s">
        <v>5009</v>
      </c>
      <c r="L1155" s="9" t="s">
        <v>5010</v>
      </c>
      <c r="M1155" s="7">
        <v>830058693</v>
      </c>
      <c r="N1155" s="8" t="s">
        <v>170</v>
      </c>
      <c r="O1155" s="10">
        <v>44897</v>
      </c>
      <c r="P1155" s="101">
        <v>48</v>
      </c>
      <c r="Q1155" s="10">
        <v>44915</v>
      </c>
      <c r="R1155" s="10">
        <v>46356</v>
      </c>
      <c r="S1155" s="11" t="s">
        <v>46</v>
      </c>
      <c r="T1155" s="11"/>
      <c r="U1155" s="78"/>
      <c r="V1155" s="7"/>
      <c r="W1155" s="101">
        <v>48</v>
      </c>
      <c r="X1155" s="11"/>
      <c r="Y1155" s="11"/>
      <c r="Z1155" s="11">
        <v>46356</v>
      </c>
      <c r="AA1155" s="16">
        <v>0</v>
      </c>
      <c r="AB1155" s="17"/>
      <c r="AC1155" s="18">
        <f t="shared" si="18"/>
        <v>0</v>
      </c>
      <c r="AD1155" s="32" t="s">
        <v>98</v>
      </c>
      <c r="AE1155" s="168" t="s">
        <v>98</v>
      </c>
      <c r="AF1155" s="8" t="s">
        <v>5011</v>
      </c>
      <c r="AG1155" s="12" t="s">
        <v>277</v>
      </c>
      <c r="AH1155" s="76" t="s">
        <v>4989</v>
      </c>
      <c r="AI1155" s="30">
        <v>20235400002483</v>
      </c>
    </row>
    <row r="1156" spans="1:35" ht="28.5" x14ac:dyDescent="0.3">
      <c r="A1156" s="7">
        <v>2022</v>
      </c>
      <c r="B1156" s="7">
        <v>596</v>
      </c>
      <c r="C1156" s="101" t="s">
        <v>1134</v>
      </c>
      <c r="D1156" s="15" t="s">
        <v>2639</v>
      </c>
      <c r="E1156" s="9" t="s">
        <v>2639</v>
      </c>
      <c r="F1156" s="8" t="s">
        <v>4982</v>
      </c>
      <c r="G1156" s="7" t="s">
        <v>4983</v>
      </c>
      <c r="H1156" s="8" t="s">
        <v>54</v>
      </c>
      <c r="I1156" s="9" t="s">
        <v>4984</v>
      </c>
      <c r="J1156" s="9" t="s">
        <v>5012</v>
      </c>
      <c r="K1156" s="9" t="s">
        <v>5013</v>
      </c>
      <c r="L1156" s="9" t="s">
        <v>5014</v>
      </c>
      <c r="M1156" s="7">
        <v>860030506</v>
      </c>
      <c r="N1156" s="8" t="s">
        <v>170</v>
      </c>
      <c r="O1156" s="10">
        <v>44897</v>
      </c>
      <c r="P1156" s="101">
        <v>48</v>
      </c>
      <c r="Q1156" s="10">
        <v>44915</v>
      </c>
      <c r="R1156" s="10">
        <v>46357</v>
      </c>
      <c r="S1156" s="11" t="s">
        <v>46</v>
      </c>
      <c r="T1156" s="11"/>
      <c r="U1156" s="78"/>
      <c r="V1156" s="7"/>
      <c r="W1156" s="101">
        <v>48</v>
      </c>
      <c r="X1156" s="11"/>
      <c r="Y1156" s="11"/>
      <c r="Z1156" s="11">
        <v>46357</v>
      </c>
      <c r="AA1156" s="16">
        <v>0</v>
      </c>
      <c r="AB1156" s="17"/>
      <c r="AC1156" s="18">
        <f t="shared" si="18"/>
        <v>0</v>
      </c>
      <c r="AD1156" s="32" t="s">
        <v>98</v>
      </c>
      <c r="AE1156" s="168" t="s">
        <v>98</v>
      </c>
      <c r="AF1156" s="8" t="s">
        <v>5015</v>
      </c>
      <c r="AG1156" s="12" t="s">
        <v>277</v>
      </c>
      <c r="AH1156" s="76" t="s">
        <v>4989</v>
      </c>
      <c r="AI1156" s="30">
        <v>20235400002483</v>
      </c>
    </row>
    <row r="1157" spans="1:35" ht="15.75" x14ac:dyDescent="0.3">
      <c r="A1157" s="7">
        <v>2022</v>
      </c>
      <c r="B1157" s="7">
        <v>597</v>
      </c>
      <c r="C1157" s="101" t="s">
        <v>795</v>
      </c>
      <c r="D1157" s="15" t="s">
        <v>2639</v>
      </c>
      <c r="E1157" s="9" t="s">
        <v>2639</v>
      </c>
      <c r="F1157" s="8" t="s">
        <v>4982</v>
      </c>
      <c r="G1157" s="7" t="s">
        <v>4983</v>
      </c>
      <c r="H1157" s="8" t="s">
        <v>54</v>
      </c>
      <c r="I1157" s="9" t="s">
        <v>4984</v>
      </c>
      <c r="J1157" s="9" t="s">
        <v>5016</v>
      </c>
      <c r="K1157" s="9" t="s">
        <v>5017</v>
      </c>
      <c r="L1157" s="9" t="s">
        <v>5018</v>
      </c>
      <c r="M1157" s="7">
        <v>900266338</v>
      </c>
      <c r="N1157" s="8" t="s">
        <v>170</v>
      </c>
      <c r="O1157" s="10">
        <v>44897</v>
      </c>
      <c r="P1157" s="101">
        <v>48</v>
      </c>
      <c r="Q1157" s="10"/>
      <c r="R1157" s="10"/>
      <c r="S1157" s="11" t="s">
        <v>46</v>
      </c>
      <c r="T1157" s="11"/>
      <c r="U1157" s="78"/>
      <c r="V1157" s="7"/>
      <c r="W1157" s="101">
        <v>48</v>
      </c>
      <c r="X1157" s="7"/>
      <c r="Y1157" s="7"/>
      <c r="Z1157" s="11" t="s">
        <v>46</v>
      </c>
      <c r="AA1157" s="16">
        <v>0</v>
      </c>
      <c r="AB1157" s="17"/>
      <c r="AC1157" s="18">
        <f t="shared" si="18"/>
        <v>0</v>
      </c>
      <c r="AD1157" s="31" t="s">
        <v>4279</v>
      </c>
      <c r="AE1157" s="168" t="s">
        <v>4279</v>
      </c>
      <c r="AF1157" s="8" t="s">
        <v>5019</v>
      </c>
      <c r="AG1157" s="12" t="s">
        <v>277</v>
      </c>
      <c r="AH1157" s="12" t="s">
        <v>3198</v>
      </c>
      <c r="AI1157" s="30"/>
    </row>
    <row r="1158" spans="1:35" ht="28.5" x14ac:dyDescent="0.3">
      <c r="A1158" s="7">
        <v>2022</v>
      </c>
      <c r="B1158" s="7">
        <v>598</v>
      </c>
      <c r="C1158" s="101" t="s">
        <v>1134</v>
      </c>
      <c r="D1158" s="15" t="s">
        <v>2639</v>
      </c>
      <c r="E1158" s="9" t="s">
        <v>2639</v>
      </c>
      <c r="F1158" s="8" t="s">
        <v>4982</v>
      </c>
      <c r="G1158" s="7" t="s">
        <v>4983</v>
      </c>
      <c r="H1158" s="8" t="s">
        <v>54</v>
      </c>
      <c r="I1158" s="9" t="s">
        <v>4984</v>
      </c>
      <c r="J1158" s="9" t="s">
        <v>5020</v>
      </c>
      <c r="K1158" s="9" t="s">
        <v>5021</v>
      </c>
      <c r="L1158" s="9" t="s">
        <v>5022</v>
      </c>
      <c r="M1158" s="7">
        <v>830055117</v>
      </c>
      <c r="N1158" s="8" t="s">
        <v>170</v>
      </c>
      <c r="O1158" s="10">
        <v>44915</v>
      </c>
      <c r="P1158" s="101">
        <v>48</v>
      </c>
      <c r="Q1158" s="10"/>
      <c r="R1158" s="10"/>
      <c r="S1158" s="11" t="s">
        <v>46</v>
      </c>
      <c r="T1158" s="11"/>
      <c r="U1158" s="78"/>
      <c r="V1158" s="7"/>
      <c r="W1158" s="101">
        <v>48</v>
      </c>
      <c r="X1158" s="11"/>
      <c r="Y1158" s="11"/>
      <c r="Z1158" s="11">
        <v>46453</v>
      </c>
      <c r="AA1158" s="16">
        <v>0</v>
      </c>
      <c r="AB1158" s="17"/>
      <c r="AC1158" s="18">
        <f t="shared" si="18"/>
        <v>0</v>
      </c>
      <c r="AD1158" s="32" t="s">
        <v>98</v>
      </c>
      <c r="AE1158" s="168" t="s">
        <v>98</v>
      </c>
      <c r="AF1158" s="8" t="s">
        <v>5023</v>
      </c>
      <c r="AG1158" s="12" t="s">
        <v>277</v>
      </c>
      <c r="AH1158" s="76" t="s">
        <v>4989</v>
      </c>
      <c r="AI1158" s="30">
        <v>20235400002483</v>
      </c>
    </row>
    <row r="1159" spans="1:35" ht="28.5" x14ac:dyDescent="0.3">
      <c r="A1159" s="7">
        <v>2022</v>
      </c>
      <c r="B1159" s="7">
        <v>599</v>
      </c>
      <c r="C1159" s="101" t="s">
        <v>1134</v>
      </c>
      <c r="D1159" s="15" t="s">
        <v>2639</v>
      </c>
      <c r="E1159" s="9" t="s">
        <v>2639</v>
      </c>
      <c r="F1159" s="8" t="s">
        <v>4982</v>
      </c>
      <c r="G1159" s="7" t="s">
        <v>4983</v>
      </c>
      <c r="H1159" s="8" t="s">
        <v>54</v>
      </c>
      <c r="I1159" s="9" t="s">
        <v>4984</v>
      </c>
      <c r="J1159" s="9" t="s">
        <v>5024</v>
      </c>
      <c r="K1159" s="9" t="s">
        <v>5025</v>
      </c>
      <c r="L1159" s="9" t="s">
        <v>5026</v>
      </c>
      <c r="M1159" s="7">
        <v>830049288</v>
      </c>
      <c r="N1159" s="8" t="s">
        <v>170</v>
      </c>
      <c r="O1159" s="10">
        <v>44907</v>
      </c>
      <c r="P1159" s="101">
        <v>48</v>
      </c>
      <c r="Q1159" s="10">
        <v>44915</v>
      </c>
      <c r="R1159" s="10">
        <v>46357</v>
      </c>
      <c r="S1159" s="11" t="s">
        <v>46</v>
      </c>
      <c r="T1159" s="11"/>
      <c r="U1159" s="78"/>
      <c r="V1159" s="7"/>
      <c r="W1159" s="101">
        <v>48</v>
      </c>
      <c r="X1159" s="11"/>
      <c r="Y1159" s="11"/>
      <c r="Z1159" s="11">
        <v>46357</v>
      </c>
      <c r="AA1159" s="16">
        <v>0</v>
      </c>
      <c r="AB1159" s="17"/>
      <c r="AC1159" s="18">
        <f t="shared" si="18"/>
        <v>0</v>
      </c>
      <c r="AD1159" s="32" t="s">
        <v>98</v>
      </c>
      <c r="AE1159" s="168" t="s">
        <v>98</v>
      </c>
      <c r="AF1159" s="8" t="s">
        <v>5027</v>
      </c>
      <c r="AG1159" s="12" t="s">
        <v>277</v>
      </c>
      <c r="AH1159" s="76" t="s">
        <v>4989</v>
      </c>
      <c r="AI1159" s="30">
        <v>20235400002483</v>
      </c>
    </row>
    <row r="1160" spans="1:35" ht="28.5" x14ac:dyDescent="0.3">
      <c r="A1160" s="7">
        <v>2022</v>
      </c>
      <c r="B1160" s="7">
        <v>600</v>
      </c>
      <c r="C1160" s="101" t="s">
        <v>1134</v>
      </c>
      <c r="D1160" s="15" t="s">
        <v>2639</v>
      </c>
      <c r="E1160" s="9" t="s">
        <v>2639</v>
      </c>
      <c r="F1160" s="8" t="s">
        <v>4982</v>
      </c>
      <c r="G1160" s="7" t="s">
        <v>4983</v>
      </c>
      <c r="H1160" s="8" t="s">
        <v>54</v>
      </c>
      <c r="I1160" s="9" t="s">
        <v>4984</v>
      </c>
      <c r="J1160" s="9" t="s">
        <v>5028</v>
      </c>
      <c r="K1160" s="9" t="s">
        <v>5029</v>
      </c>
      <c r="L1160" s="9" t="s">
        <v>5030</v>
      </c>
      <c r="M1160" s="7">
        <v>800106127</v>
      </c>
      <c r="N1160" s="8" t="s">
        <v>170</v>
      </c>
      <c r="O1160" s="10">
        <v>44907</v>
      </c>
      <c r="P1160" s="101">
        <v>48</v>
      </c>
      <c r="Q1160" s="10">
        <v>44932</v>
      </c>
      <c r="R1160" s="10">
        <v>46364</v>
      </c>
      <c r="S1160" s="11" t="s">
        <v>46</v>
      </c>
      <c r="T1160" s="11"/>
      <c r="U1160" s="78"/>
      <c r="V1160" s="7"/>
      <c r="W1160" s="101">
        <v>48</v>
      </c>
      <c r="X1160" s="11"/>
      <c r="Y1160" s="11"/>
      <c r="Z1160" s="11">
        <v>46364</v>
      </c>
      <c r="AA1160" s="16">
        <v>0</v>
      </c>
      <c r="AB1160" s="17"/>
      <c r="AC1160" s="18">
        <f t="shared" si="18"/>
        <v>0</v>
      </c>
      <c r="AD1160" s="32" t="s">
        <v>98</v>
      </c>
      <c r="AE1160" s="168" t="s">
        <v>98</v>
      </c>
      <c r="AF1160" s="8" t="s">
        <v>5031</v>
      </c>
      <c r="AG1160" s="12" t="s">
        <v>277</v>
      </c>
      <c r="AH1160" s="76" t="s">
        <v>4989</v>
      </c>
      <c r="AI1160" s="30">
        <v>20235400002483</v>
      </c>
    </row>
    <row r="1161" spans="1:35" ht="28.5" x14ac:dyDescent="0.3">
      <c r="A1161" s="7">
        <v>2022</v>
      </c>
      <c r="B1161" s="7">
        <v>601</v>
      </c>
      <c r="C1161" s="101" t="s">
        <v>1134</v>
      </c>
      <c r="D1161" s="15" t="s">
        <v>2639</v>
      </c>
      <c r="E1161" s="9" t="s">
        <v>2639</v>
      </c>
      <c r="F1161" s="8" t="s">
        <v>4982</v>
      </c>
      <c r="G1161" s="7" t="s">
        <v>4983</v>
      </c>
      <c r="H1161" s="8" t="s">
        <v>54</v>
      </c>
      <c r="I1161" s="9" t="s">
        <v>4984</v>
      </c>
      <c r="J1161" s="9" t="s">
        <v>5032</v>
      </c>
      <c r="K1161" s="9" t="s">
        <v>5033</v>
      </c>
      <c r="L1161" s="9" t="s">
        <v>5034</v>
      </c>
      <c r="M1161" s="7">
        <v>830064847</v>
      </c>
      <c r="N1161" s="8" t="s">
        <v>170</v>
      </c>
      <c r="O1161" s="10">
        <v>44897</v>
      </c>
      <c r="P1161" s="101">
        <v>48</v>
      </c>
      <c r="Q1161" s="10">
        <v>44914</v>
      </c>
      <c r="R1161" s="10">
        <v>46357</v>
      </c>
      <c r="S1161" s="11" t="s">
        <v>46</v>
      </c>
      <c r="T1161" s="11"/>
      <c r="U1161" s="78"/>
      <c r="V1161" s="7"/>
      <c r="W1161" s="101">
        <v>48</v>
      </c>
      <c r="X1161" s="11"/>
      <c r="Y1161" s="11"/>
      <c r="Z1161" s="11">
        <v>46357</v>
      </c>
      <c r="AA1161" s="16">
        <v>0</v>
      </c>
      <c r="AB1161" s="17"/>
      <c r="AC1161" s="18">
        <f t="shared" si="18"/>
        <v>0</v>
      </c>
      <c r="AD1161" s="32" t="s">
        <v>98</v>
      </c>
      <c r="AE1161" s="168" t="s">
        <v>98</v>
      </c>
      <c r="AF1161" s="8" t="s">
        <v>5035</v>
      </c>
      <c r="AG1161" s="12" t="s">
        <v>277</v>
      </c>
      <c r="AH1161" s="76" t="s">
        <v>4989</v>
      </c>
      <c r="AI1161" s="30">
        <v>20235400002483</v>
      </c>
    </row>
    <row r="1162" spans="1:35" ht="15.75" x14ac:dyDescent="0.3">
      <c r="A1162" s="7">
        <v>2022</v>
      </c>
      <c r="B1162" s="7">
        <v>602</v>
      </c>
      <c r="C1162" s="101" t="s">
        <v>35</v>
      </c>
      <c r="D1162" s="15" t="s">
        <v>91</v>
      </c>
      <c r="E1162" s="9" t="s">
        <v>4028</v>
      </c>
      <c r="F1162" s="8" t="s">
        <v>38</v>
      </c>
      <c r="G1162" s="7" t="s">
        <v>39</v>
      </c>
      <c r="H1162" s="8" t="s">
        <v>54</v>
      </c>
      <c r="I1162" s="9" t="s">
        <v>676</v>
      </c>
      <c r="J1162" s="9" t="s">
        <v>5036</v>
      </c>
      <c r="K1162" s="9" t="s">
        <v>5037</v>
      </c>
      <c r="L1162" s="9" t="s">
        <v>5038</v>
      </c>
      <c r="M1162" s="7">
        <v>1073381365</v>
      </c>
      <c r="N1162" s="8" t="s">
        <v>59</v>
      </c>
      <c r="O1162" s="10">
        <v>44897</v>
      </c>
      <c r="P1162" s="101">
        <v>2</v>
      </c>
      <c r="Q1162" s="10">
        <v>44910</v>
      </c>
      <c r="R1162" s="10">
        <v>44926</v>
      </c>
      <c r="S1162" s="11" t="s">
        <v>46</v>
      </c>
      <c r="T1162" s="11"/>
      <c r="U1162" s="78"/>
      <c r="V1162" s="7" t="s">
        <v>3344</v>
      </c>
      <c r="W1162" s="101">
        <v>2</v>
      </c>
      <c r="X1162" s="7"/>
      <c r="Y1162" s="7"/>
      <c r="Z1162" s="11">
        <v>44971</v>
      </c>
      <c r="AA1162" s="16">
        <v>10800000</v>
      </c>
      <c r="AB1162" s="17"/>
      <c r="AC1162" s="18">
        <f t="shared" si="18"/>
        <v>10800000</v>
      </c>
      <c r="AD1162" s="31" t="s">
        <v>48</v>
      </c>
      <c r="AE1162" s="168" t="s">
        <v>98</v>
      </c>
      <c r="AF1162" s="8" t="s">
        <v>5039</v>
      </c>
      <c r="AG1162" s="12" t="s">
        <v>380</v>
      </c>
      <c r="AH1162" s="12" t="s">
        <v>595</v>
      </c>
      <c r="AI1162" s="30" t="s">
        <v>694</v>
      </c>
    </row>
    <row r="1163" spans="1:35" ht="15.75" x14ac:dyDescent="0.3">
      <c r="A1163" s="7">
        <v>2022</v>
      </c>
      <c r="B1163" s="7">
        <v>603</v>
      </c>
      <c r="C1163" s="101" t="s">
        <v>35</v>
      </c>
      <c r="D1163" s="15" t="s">
        <v>76</v>
      </c>
      <c r="E1163" s="9" t="s">
        <v>1972</v>
      </c>
      <c r="F1163" s="8" t="s">
        <v>38</v>
      </c>
      <c r="G1163" s="7" t="s">
        <v>39</v>
      </c>
      <c r="H1163" s="8" t="s">
        <v>54</v>
      </c>
      <c r="I1163" s="9" t="s">
        <v>3856</v>
      </c>
      <c r="J1163" s="9" t="s">
        <v>5040</v>
      </c>
      <c r="K1163" s="9" t="s">
        <v>5041</v>
      </c>
      <c r="L1163" s="9" t="s">
        <v>5042</v>
      </c>
      <c r="M1163" s="7">
        <v>1016052447</v>
      </c>
      <c r="N1163" s="8" t="s">
        <v>59</v>
      </c>
      <c r="O1163" s="10">
        <v>44901</v>
      </c>
      <c r="P1163" s="101" t="s">
        <v>3754</v>
      </c>
      <c r="Q1163" s="10">
        <v>44909</v>
      </c>
      <c r="R1163" s="10">
        <v>44926</v>
      </c>
      <c r="S1163" s="11" t="s">
        <v>46</v>
      </c>
      <c r="T1163" s="11"/>
      <c r="U1163" s="78"/>
      <c r="V1163" s="7"/>
      <c r="W1163" s="101" t="s">
        <v>3754</v>
      </c>
      <c r="X1163" s="7"/>
      <c r="Y1163" s="7"/>
      <c r="Z1163" s="11">
        <v>44926</v>
      </c>
      <c r="AA1163" s="16">
        <v>3600000</v>
      </c>
      <c r="AB1163" s="17"/>
      <c r="AC1163" s="18">
        <f t="shared" si="18"/>
        <v>3600000</v>
      </c>
      <c r="AD1163" s="31" t="s">
        <v>48</v>
      </c>
      <c r="AE1163" s="168" t="s">
        <v>98</v>
      </c>
      <c r="AF1163" s="8" t="s">
        <v>5043</v>
      </c>
      <c r="AG1163" s="12" t="s">
        <v>62</v>
      </c>
      <c r="AH1163" s="12" t="s">
        <v>63</v>
      </c>
      <c r="AI1163" s="30" t="s">
        <v>4549</v>
      </c>
    </row>
    <row r="1164" spans="1:35" ht="15.75" x14ac:dyDescent="0.3">
      <c r="A1164" s="7">
        <v>2022</v>
      </c>
      <c r="B1164" s="7">
        <v>604</v>
      </c>
      <c r="C1164" s="101" t="s">
        <v>35</v>
      </c>
      <c r="D1164" s="15" t="s">
        <v>1164</v>
      </c>
      <c r="E1164" s="9" t="s">
        <v>4961</v>
      </c>
      <c r="F1164" s="8" t="s">
        <v>38</v>
      </c>
      <c r="G1164" s="7" t="s">
        <v>39</v>
      </c>
      <c r="H1164" s="8" t="s">
        <v>54</v>
      </c>
      <c r="I1164" s="9" t="s">
        <v>2651</v>
      </c>
      <c r="J1164" s="9" t="s">
        <v>5044</v>
      </c>
      <c r="K1164" s="9" t="s">
        <v>4963</v>
      </c>
      <c r="L1164" s="9" t="s">
        <v>5045</v>
      </c>
      <c r="M1164" s="7">
        <v>52734434</v>
      </c>
      <c r="N1164" s="8" t="s">
        <v>59</v>
      </c>
      <c r="O1164" s="10">
        <v>44902</v>
      </c>
      <c r="P1164" s="101" t="s">
        <v>3754</v>
      </c>
      <c r="Q1164" s="10">
        <v>44911</v>
      </c>
      <c r="R1164" s="10">
        <v>44926</v>
      </c>
      <c r="S1164" s="11" t="s">
        <v>46</v>
      </c>
      <c r="T1164" s="11"/>
      <c r="U1164" s="78"/>
      <c r="V1164" s="7" t="s">
        <v>3344</v>
      </c>
      <c r="W1164" s="101" t="s">
        <v>3754</v>
      </c>
      <c r="X1164" s="7"/>
      <c r="Y1164" s="7"/>
      <c r="Z1164" s="11">
        <v>44956</v>
      </c>
      <c r="AA1164" s="16">
        <v>6771000</v>
      </c>
      <c r="AB1164" s="17"/>
      <c r="AC1164" s="18">
        <f t="shared" si="18"/>
        <v>6771000</v>
      </c>
      <c r="AD1164" s="31" t="s">
        <v>48</v>
      </c>
      <c r="AE1164" s="168" t="s">
        <v>98</v>
      </c>
      <c r="AF1164" s="8" t="s">
        <v>4965</v>
      </c>
      <c r="AG1164" s="12" t="s">
        <v>1171</v>
      </c>
      <c r="AH1164" s="12" t="s">
        <v>1655</v>
      </c>
      <c r="AI1164" s="30" t="s">
        <v>4966</v>
      </c>
    </row>
    <row r="1165" spans="1:35" ht="15.75" x14ac:dyDescent="0.3">
      <c r="A1165" s="7">
        <v>2022</v>
      </c>
      <c r="B1165" s="7">
        <v>605</v>
      </c>
      <c r="C1165" s="101" t="s">
        <v>35</v>
      </c>
      <c r="D1165" s="15" t="s">
        <v>410</v>
      </c>
      <c r="E1165" s="9" t="s">
        <v>5046</v>
      </c>
      <c r="F1165" s="8" t="s">
        <v>38</v>
      </c>
      <c r="G1165" s="7" t="s">
        <v>39</v>
      </c>
      <c r="H1165" s="8" t="s">
        <v>54</v>
      </c>
      <c r="I1165" s="9" t="s">
        <v>5047</v>
      </c>
      <c r="J1165" s="9" t="s">
        <v>5048</v>
      </c>
      <c r="K1165" s="9" t="s">
        <v>5049</v>
      </c>
      <c r="L1165" s="9" t="s">
        <v>2783</v>
      </c>
      <c r="M1165" s="7">
        <v>79701073</v>
      </c>
      <c r="N1165" s="8" t="s">
        <v>170</v>
      </c>
      <c r="O1165" s="10">
        <v>44904</v>
      </c>
      <c r="P1165" s="101">
        <v>1</v>
      </c>
      <c r="Q1165" s="10">
        <v>44914</v>
      </c>
      <c r="R1165" s="10">
        <v>44944</v>
      </c>
      <c r="S1165" s="11" t="s">
        <v>46</v>
      </c>
      <c r="T1165" s="11"/>
      <c r="U1165" s="78"/>
      <c r="V1165" s="7"/>
      <c r="W1165" s="101">
        <v>1</v>
      </c>
      <c r="X1165" s="7"/>
      <c r="Y1165" s="7"/>
      <c r="Z1165" s="11">
        <v>44944</v>
      </c>
      <c r="AA1165" s="16">
        <v>4514000</v>
      </c>
      <c r="AB1165" s="17"/>
      <c r="AC1165" s="18">
        <f t="shared" si="18"/>
        <v>4514000</v>
      </c>
      <c r="AD1165" s="31" t="s">
        <v>48</v>
      </c>
      <c r="AE1165" s="168" t="s">
        <v>98</v>
      </c>
      <c r="AF1165" s="8" t="s">
        <v>1977</v>
      </c>
      <c r="AG1165" s="12" t="s">
        <v>266</v>
      </c>
      <c r="AH1165" s="12" t="s">
        <v>264</v>
      </c>
      <c r="AI1165" s="30" t="s">
        <v>4902</v>
      </c>
    </row>
    <row r="1166" spans="1:35" ht="15.75" x14ac:dyDescent="0.3">
      <c r="A1166" s="7">
        <v>2022</v>
      </c>
      <c r="B1166" s="7">
        <v>606</v>
      </c>
      <c r="C1166" s="101" t="s">
        <v>35</v>
      </c>
      <c r="D1166" s="15" t="s">
        <v>36</v>
      </c>
      <c r="E1166" s="9" t="s">
        <v>37</v>
      </c>
      <c r="F1166" s="8" t="s">
        <v>38</v>
      </c>
      <c r="G1166" s="7" t="s">
        <v>39</v>
      </c>
      <c r="H1166" s="8" t="s">
        <v>54</v>
      </c>
      <c r="I1166" s="9" t="s">
        <v>3594</v>
      </c>
      <c r="J1166" s="9" t="s">
        <v>5050</v>
      </c>
      <c r="K1166" s="9" t="s">
        <v>5051</v>
      </c>
      <c r="L1166" s="9" t="s">
        <v>5052</v>
      </c>
      <c r="M1166" s="7">
        <v>1023901181</v>
      </c>
      <c r="N1166" s="8" t="s">
        <v>59</v>
      </c>
      <c r="O1166" s="10">
        <v>44902</v>
      </c>
      <c r="P1166" s="101" t="s">
        <v>3754</v>
      </c>
      <c r="Q1166" s="10">
        <v>44910</v>
      </c>
      <c r="R1166" s="10">
        <v>44926</v>
      </c>
      <c r="S1166" s="11" t="s">
        <v>46</v>
      </c>
      <c r="T1166" s="11"/>
      <c r="U1166" s="78"/>
      <c r="V1166" s="7" t="s">
        <v>3344</v>
      </c>
      <c r="W1166" s="101" t="s">
        <v>3754</v>
      </c>
      <c r="X1166" s="7"/>
      <c r="Y1166" s="7"/>
      <c r="Z1166" s="11">
        <v>44955</v>
      </c>
      <c r="AA1166" s="16">
        <v>3600000</v>
      </c>
      <c r="AB1166" s="17"/>
      <c r="AC1166" s="18">
        <f t="shared" si="18"/>
        <v>3600000</v>
      </c>
      <c r="AD1166" s="31" t="s">
        <v>48</v>
      </c>
      <c r="AE1166" s="168" t="s">
        <v>98</v>
      </c>
      <c r="AF1166" s="8" t="s">
        <v>5053</v>
      </c>
      <c r="AG1166" s="12" t="s">
        <v>258</v>
      </c>
      <c r="AH1166" s="12" t="s">
        <v>232</v>
      </c>
      <c r="AI1166" s="30" t="s">
        <v>4522</v>
      </c>
    </row>
    <row r="1167" spans="1:35" ht="15.75" x14ac:dyDescent="0.3">
      <c r="A1167" s="7">
        <v>2022</v>
      </c>
      <c r="B1167" s="7">
        <v>607</v>
      </c>
      <c r="C1167" s="101" t="s">
        <v>35</v>
      </c>
      <c r="D1167" s="15" t="s">
        <v>76</v>
      </c>
      <c r="E1167" s="9" t="s">
        <v>5054</v>
      </c>
      <c r="F1167" s="8" t="s">
        <v>38</v>
      </c>
      <c r="G1167" s="7" t="s">
        <v>39</v>
      </c>
      <c r="H1167" s="8" t="s">
        <v>54</v>
      </c>
      <c r="I1167" s="9" t="s">
        <v>3856</v>
      </c>
      <c r="J1167" s="9" t="s">
        <v>5055</v>
      </c>
      <c r="K1167" s="9" t="s">
        <v>5041</v>
      </c>
      <c r="L1167" s="9" t="s">
        <v>5056</v>
      </c>
      <c r="M1167" s="7">
        <v>1024463266</v>
      </c>
      <c r="N1167" s="8" t="s">
        <v>59</v>
      </c>
      <c r="O1167" s="10">
        <v>44902</v>
      </c>
      <c r="P1167" s="101" t="s">
        <v>3754</v>
      </c>
      <c r="Q1167" s="10">
        <v>44914</v>
      </c>
      <c r="R1167" s="10">
        <v>44926</v>
      </c>
      <c r="S1167" s="11" t="s">
        <v>46</v>
      </c>
      <c r="T1167" s="11"/>
      <c r="U1167" s="78"/>
      <c r="V1167" s="7" t="s">
        <v>3344</v>
      </c>
      <c r="W1167" s="101" t="s">
        <v>3754</v>
      </c>
      <c r="X1167" s="7"/>
      <c r="Y1167" s="7"/>
      <c r="Z1167" s="11">
        <v>44987</v>
      </c>
      <c r="AA1167" s="16">
        <v>3600000</v>
      </c>
      <c r="AB1167" s="17"/>
      <c r="AC1167" s="18">
        <f t="shared" si="18"/>
        <v>3600000</v>
      </c>
      <c r="AD1167" s="31" t="s">
        <v>48</v>
      </c>
      <c r="AE1167" s="168" t="s">
        <v>98</v>
      </c>
      <c r="AF1167" s="8" t="s">
        <v>5043</v>
      </c>
      <c r="AG1167" s="12" t="s">
        <v>62</v>
      </c>
      <c r="AH1167" s="12" t="s">
        <v>63</v>
      </c>
      <c r="AI1167" s="30" t="s">
        <v>4549</v>
      </c>
    </row>
    <row r="1168" spans="1:35" ht="15.75" x14ac:dyDescent="0.3">
      <c r="A1168" s="7">
        <v>2022</v>
      </c>
      <c r="B1168" s="7">
        <v>608</v>
      </c>
      <c r="C1168" s="101" t="s">
        <v>1134</v>
      </c>
      <c r="D1168" s="15" t="s">
        <v>76</v>
      </c>
      <c r="E1168" s="9" t="s">
        <v>5054</v>
      </c>
      <c r="F1168" s="8" t="s">
        <v>3277</v>
      </c>
      <c r="G1168" s="7" t="s">
        <v>3278</v>
      </c>
      <c r="H1168" s="8" t="s">
        <v>5057</v>
      </c>
      <c r="I1168" s="9" t="s">
        <v>5058</v>
      </c>
      <c r="J1168" s="9" t="s">
        <v>5059</v>
      </c>
      <c r="K1168" s="9" t="s">
        <v>5060</v>
      </c>
      <c r="L1168" s="9" t="s">
        <v>4473</v>
      </c>
      <c r="M1168" s="7">
        <v>830005066</v>
      </c>
      <c r="N1168" s="8" t="s">
        <v>138</v>
      </c>
      <c r="O1168" s="10">
        <v>44908</v>
      </c>
      <c r="P1168" s="101">
        <v>4</v>
      </c>
      <c r="Q1168" s="10">
        <v>44917</v>
      </c>
      <c r="R1168" s="10">
        <v>45037</v>
      </c>
      <c r="S1168" s="11" t="s">
        <v>46</v>
      </c>
      <c r="T1168" s="11"/>
      <c r="U1168" s="78"/>
      <c r="V1168" s="7" t="s">
        <v>2679</v>
      </c>
      <c r="W1168" s="101">
        <v>6</v>
      </c>
      <c r="X1168" s="7"/>
      <c r="Y1168" s="7"/>
      <c r="Z1168" s="11">
        <v>45098</v>
      </c>
      <c r="AA1168" s="16">
        <v>542255000</v>
      </c>
      <c r="AB1168" s="17"/>
      <c r="AC1168" s="18">
        <f t="shared" si="18"/>
        <v>542255000</v>
      </c>
      <c r="AD1168" s="31" t="s">
        <v>48</v>
      </c>
      <c r="AE1168" s="168" t="s">
        <v>98</v>
      </c>
      <c r="AF1168" s="75" t="s">
        <v>5061</v>
      </c>
      <c r="AG1168" s="12" t="s">
        <v>5062</v>
      </c>
      <c r="AH1168" s="12" t="s">
        <v>593</v>
      </c>
      <c r="AI1168" s="30" t="s">
        <v>5063</v>
      </c>
    </row>
    <row r="1169" spans="1:35" ht="15.75" x14ac:dyDescent="0.3">
      <c r="A1169" s="7">
        <v>2022</v>
      </c>
      <c r="B1169" s="7">
        <v>609</v>
      </c>
      <c r="C1169" s="101" t="s">
        <v>35</v>
      </c>
      <c r="D1169" s="15" t="s">
        <v>76</v>
      </c>
      <c r="E1169" s="9" t="s">
        <v>5054</v>
      </c>
      <c r="F1169" s="8" t="s">
        <v>38</v>
      </c>
      <c r="G1169" s="7" t="s">
        <v>39</v>
      </c>
      <c r="H1169" s="8" t="s">
        <v>54</v>
      </c>
      <c r="I1169" s="9" t="s">
        <v>3856</v>
      </c>
      <c r="J1169" s="9" t="s">
        <v>5064</v>
      </c>
      <c r="K1169" s="9" t="s">
        <v>5041</v>
      </c>
      <c r="L1169" s="9" t="s">
        <v>5065</v>
      </c>
      <c r="M1169" s="7">
        <v>52117627</v>
      </c>
      <c r="N1169" s="8" t="s">
        <v>59</v>
      </c>
      <c r="O1169" s="10">
        <v>44904</v>
      </c>
      <c r="P1169" s="101" t="s">
        <v>3754</v>
      </c>
      <c r="Q1169" s="10">
        <v>44911</v>
      </c>
      <c r="R1169" s="10">
        <v>44926</v>
      </c>
      <c r="S1169" s="11" t="s">
        <v>46</v>
      </c>
      <c r="T1169" s="11"/>
      <c r="U1169" s="78"/>
      <c r="V1169" s="7" t="s">
        <v>3344</v>
      </c>
      <c r="W1169" s="101" t="s">
        <v>3754</v>
      </c>
      <c r="X1169" s="7"/>
      <c r="Y1169" s="7"/>
      <c r="Z1169" s="11">
        <v>44956</v>
      </c>
      <c r="AA1169" s="16">
        <v>3600000</v>
      </c>
      <c r="AB1169" s="17"/>
      <c r="AC1169" s="18">
        <f t="shared" si="18"/>
        <v>3600000</v>
      </c>
      <c r="AD1169" s="31" t="s">
        <v>48</v>
      </c>
      <c r="AE1169" s="168" t="s">
        <v>98</v>
      </c>
      <c r="AF1169" s="8" t="s">
        <v>5043</v>
      </c>
      <c r="AG1169" s="12" t="s">
        <v>62</v>
      </c>
      <c r="AH1169" s="12" t="s">
        <v>63</v>
      </c>
      <c r="AI1169" s="30" t="s">
        <v>4549</v>
      </c>
    </row>
    <row r="1170" spans="1:35" ht="15.75" x14ac:dyDescent="0.3">
      <c r="A1170" s="7">
        <v>2022</v>
      </c>
      <c r="B1170" s="7">
        <v>610</v>
      </c>
      <c r="C1170" s="101" t="s">
        <v>35</v>
      </c>
      <c r="D1170" s="15" t="s">
        <v>1164</v>
      </c>
      <c r="E1170" s="9" t="s">
        <v>4961</v>
      </c>
      <c r="F1170" s="8" t="s">
        <v>38</v>
      </c>
      <c r="G1170" s="7" t="s">
        <v>39</v>
      </c>
      <c r="H1170" s="8" t="s">
        <v>54</v>
      </c>
      <c r="I1170" s="9" t="s">
        <v>2651</v>
      </c>
      <c r="J1170" s="9" t="s">
        <v>5066</v>
      </c>
      <c r="K1170" s="9" t="s">
        <v>4963</v>
      </c>
      <c r="L1170" s="9" t="s">
        <v>1674</v>
      </c>
      <c r="M1170" s="7">
        <v>1032377458</v>
      </c>
      <c r="N1170" s="8" t="s">
        <v>59</v>
      </c>
      <c r="O1170" s="10">
        <v>44904</v>
      </c>
      <c r="P1170" s="101" t="s">
        <v>3754</v>
      </c>
      <c r="Q1170" s="10">
        <v>44909</v>
      </c>
      <c r="R1170" s="10">
        <v>44926</v>
      </c>
      <c r="S1170" s="11" t="s">
        <v>46</v>
      </c>
      <c r="T1170" s="11"/>
      <c r="U1170" s="78"/>
      <c r="V1170" s="7" t="s">
        <v>3344</v>
      </c>
      <c r="W1170" s="101" t="s">
        <v>3754</v>
      </c>
      <c r="X1170" s="7"/>
      <c r="Y1170" s="7"/>
      <c r="Z1170" s="11">
        <v>44954</v>
      </c>
      <c r="AA1170" s="16">
        <v>6771000</v>
      </c>
      <c r="AB1170" s="17"/>
      <c r="AC1170" s="18">
        <f t="shared" si="18"/>
        <v>6771000</v>
      </c>
      <c r="AD1170" s="31" t="s">
        <v>48</v>
      </c>
      <c r="AE1170" s="168" t="s">
        <v>98</v>
      </c>
      <c r="AF1170" s="8" t="s">
        <v>4965</v>
      </c>
      <c r="AG1170" s="12" t="s">
        <v>1171</v>
      </c>
      <c r="AH1170" s="12" t="s">
        <v>1655</v>
      </c>
      <c r="AI1170" s="30" t="s">
        <v>4966</v>
      </c>
    </row>
    <row r="1171" spans="1:35" ht="15.75" x14ac:dyDescent="0.3">
      <c r="A1171" s="7">
        <v>2022</v>
      </c>
      <c r="B1171" s="7">
        <v>611</v>
      </c>
      <c r="C1171" s="101" t="s">
        <v>35</v>
      </c>
      <c r="D1171" s="15" t="s">
        <v>1971</v>
      </c>
      <c r="E1171" s="9" t="s">
        <v>4940</v>
      </c>
      <c r="F1171" s="8" t="s">
        <v>38</v>
      </c>
      <c r="G1171" s="7" t="s">
        <v>39</v>
      </c>
      <c r="H1171" s="8" t="s">
        <v>54</v>
      </c>
      <c r="I1171" s="9" t="s">
        <v>5067</v>
      </c>
      <c r="J1171" s="9" t="s">
        <v>5068</v>
      </c>
      <c r="K1171" s="9" t="s">
        <v>5069</v>
      </c>
      <c r="L1171" s="9" t="s">
        <v>5070</v>
      </c>
      <c r="M1171" s="7">
        <v>52348149</v>
      </c>
      <c r="N1171" s="8" t="s">
        <v>59</v>
      </c>
      <c r="O1171" s="10">
        <v>44904</v>
      </c>
      <c r="P1171" s="101" t="s">
        <v>3754</v>
      </c>
      <c r="Q1171" s="10">
        <v>44910</v>
      </c>
      <c r="R1171" s="10">
        <v>44926</v>
      </c>
      <c r="S1171" s="11" t="s">
        <v>46</v>
      </c>
      <c r="T1171" s="11"/>
      <c r="U1171" s="78"/>
      <c r="V1171" s="7" t="s">
        <v>3344</v>
      </c>
      <c r="W1171" s="101" t="s">
        <v>3754</v>
      </c>
      <c r="X1171" s="7"/>
      <c r="Y1171" s="7"/>
      <c r="Z1171" s="11">
        <v>44955</v>
      </c>
      <c r="AA1171" s="16">
        <v>7500000</v>
      </c>
      <c r="AB1171" s="17"/>
      <c r="AC1171" s="18">
        <f t="shared" si="18"/>
        <v>7500000</v>
      </c>
      <c r="AD1171" s="31" t="s">
        <v>48</v>
      </c>
      <c r="AE1171" s="168" t="s">
        <v>98</v>
      </c>
      <c r="AF1171" s="8" t="s">
        <v>5071</v>
      </c>
      <c r="AG1171" s="12" t="s">
        <v>62</v>
      </c>
      <c r="AH1171" s="12" t="s">
        <v>63</v>
      </c>
      <c r="AI1171" s="30" t="s">
        <v>4549</v>
      </c>
    </row>
    <row r="1172" spans="1:35" ht="15.75" x14ac:dyDescent="0.3">
      <c r="A1172" s="7">
        <v>2022</v>
      </c>
      <c r="B1172" s="7">
        <v>612</v>
      </c>
      <c r="C1172" s="101" t="s">
        <v>35</v>
      </c>
      <c r="D1172" s="15" t="s">
        <v>1971</v>
      </c>
      <c r="E1172" s="9" t="s">
        <v>4940</v>
      </c>
      <c r="F1172" s="8" t="s">
        <v>38</v>
      </c>
      <c r="G1172" s="7" t="s">
        <v>39</v>
      </c>
      <c r="H1172" s="8" t="s">
        <v>54</v>
      </c>
      <c r="I1172" s="9" t="s">
        <v>5067</v>
      </c>
      <c r="J1172" s="9" t="s">
        <v>5072</v>
      </c>
      <c r="K1172" s="9" t="s">
        <v>5069</v>
      </c>
      <c r="L1172" s="9" t="s">
        <v>5073</v>
      </c>
      <c r="M1172" s="7">
        <v>52903759</v>
      </c>
      <c r="N1172" s="8" t="s">
        <v>59</v>
      </c>
      <c r="O1172" s="10">
        <v>44904</v>
      </c>
      <c r="P1172" s="101" t="s">
        <v>3754</v>
      </c>
      <c r="Q1172" s="10">
        <v>44909</v>
      </c>
      <c r="R1172" s="10">
        <v>44926</v>
      </c>
      <c r="S1172" s="11" t="s">
        <v>46</v>
      </c>
      <c r="T1172" s="11"/>
      <c r="U1172" s="78"/>
      <c r="V1172" s="7" t="s">
        <v>3344</v>
      </c>
      <c r="W1172" s="101" t="s">
        <v>3754</v>
      </c>
      <c r="X1172" s="7"/>
      <c r="Y1172" s="7"/>
      <c r="Z1172" s="11">
        <v>44954</v>
      </c>
      <c r="AA1172" s="16">
        <v>7500000</v>
      </c>
      <c r="AB1172" s="17"/>
      <c r="AC1172" s="18">
        <f t="shared" si="18"/>
        <v>7500000</v>
      </c>
      <c r="AD1172" s="31" t="s">
        <v>48</v>
      </c>
      <c r="AE1172" s="168" t="s">
        <v>98</v>
      </c>
      <c r="AF1172" s="8" t="s">
        <v>5071</v>
      </c>
      <c r="AG1172" s="12" t="s">
        <v>62</v>
      </c>
      <c r="AH1172" s="12" t="s">
        <v>63</v>
      </c>
      <c r="AI1172" s="30" t="s">
        <v>4549</v>
      </c>
    </row>
    <row r="1173" spans="1:35" ht="15.75" x14ac:dyDescent="0.3">
      <c r="A1173" s="7">
        <v>2022</v>
      </c>
      <c r="B1173" s="7">
        <v>613</v>
      </c>
      <c r="C1173" s="101" t="s">
        <v>35</v>
      </c>
      <c r="D1173" s="15" t="s">
        <v>76</v>
      </c>
      <c r="E1173" s="9" t="s">
        <v>5054</v>
      </c>
      <c r="F1173" s="8" t="s">
        <v>38</v>
      </c>
      <c r="G1173" s="7" t="s">
        <v>39</v>
      </c>
      <c r="H1173" s="8" t="s">
        <v>54</v>
      </c>
      <c r="I1173" s="9" t="s">
        <v>3856</v>
      </c>
      <c r="J1173" s="9" t="s">
        <v>5074</v>
      </c>
      <c r="K1173" s="9" t="s">
        <v>5041</v>
      </c>
      <c r="L1173" s="9" t="s">
        <v>2327</v>
      </c>
      <c r="M1173" s="7">
        <v>79604580</v>
      </c>
      <c r="N1173" s="8" t="s">
        <v>345</v>
      </c>
      <c r="O1173" s="10">
        <v>44904</v>
      </c>
      <c r="P1173" s="101" t="s">
        <v>3754</v>
      </c>
      <c r="Q1173" s="10">
        <v>44925</v>
      </c>
      <c r="R1173" s="10">
        <v>44971</v>
      </c>
      <c r="S1173" s="11" t="s">
        <v>46</v>
      </c>
      <c r="T1173" s="11"/>
      <c r="U1173" s="78"/>
      <c r="V1173" s="7"/>
      <c r="W1173" s="101" t="s">
        <v>3754</v>
      </c>
      <c r="X1173" s="7"/>
      <c r="Y1173" s="7"/>
      <c r="Z1173" s="11">
        <v>44971</v>
      </c>
      <c r="AA1173" s="16">
        <v>3600000</v>
      </c>
      <c r="AB1173" s="17"/>
      <c r="AC1173" s="18">
        <f t="shared" si="18"/>
        <v>3600000</v>
      </c>
      <c r="AD1173" s="31" t="s">
        <v>48</v>
      </c>
      <c r="AE1173" s="168" t="s">
        <v>98</v>
      </c>
      <c r="AF1173" s="8" t="s">
        <v>5043</v>
      </c>
      <c r="AG1173" s="12" t="s">
        <v>62</v>
      </c>
      <c r="AH1173" s="12" t="s">
        <v>63</v>
      </c>
      <c r="AI1173" s="30" t="s">
        <v>5075</v>
      </c>
    </row>
    <row r="1174" spans="1:35" ht="15.75" x14ac:dyDescent="0.3">
      <c r="A1174" s="7">
        <v>2022</v>
      </c>
      <c r="B1174" s="7">
        <v>614</v>
      </c>
      <c r="C1174" s="101" t="s">
        <v>35</v>
      </c>
      <c r="D1174" s="15" t="s">
        <v>76</v>
      </c>
      <c r="E1174" s="9" t="s">
        <v>5054</v>
      </c>
      <c r="F1174" s="8" t="s">
        <v>38</v>
      </c>
      <c r="G1174" s="7" t="s">
        <v>39</v>
      </c>
      <c r="H1174" s="8" t="s">
        <v>54</v>
      </c>
      <c r="I1174" s="9" t="s">
        <v>3856</v>
      </c>
      <c r="J1174" s="9" t="s">
        <v>5076</v>
      </c>
      <c r="K1174" s="9" t="s">
        <v>5041</v>
      </c>
      <c r="L1174" s="9" t="s">
        <v>5077</v>
      </c>
      <c r="M1174" s="7">
        <v>1023945094</v>
      </c>
      <c r="N1174" s="8" t="s">
        <v>345</v>
      </c>
      <c r="O1174" s="10">
        <v>44904</v>
      </c>
      <c r="P1174" s="101">
        <v>1.5</v>
      </c>
      <c r="Q1174" s="10">
        <v>44909</v>
      </c>
      <c r="R1174" s="10">
        <v>44955</v>
      </c>
      <c r="S1174" s="11" t="s">
        <v>46</v>
      </c>
      <c r="T1174" s="11"/>
      <c r="U1174" s="78"/>
      <c r="V1174" s="7"/>
      <c r="W1174" s="101">
        <v>1.5</v>
      </c>
      <c r="X1174" s="7"/>
      <c r="Y1174" s="7"/>
      <c r="Z1174" s="11">
        <v>44955</v>
      </c>
      <c r="AA1174" s="16">
        <v>3600000</v>
      </c>
      <c r="AB1174" s="17"/>
      <c r="AC1174" s="18">
        <f t="shared" si="18"/>
        <v>3600000</v>
      </c>
      <c r="AD1174" s="31" t="s">
        <v>48</v>
      </c>
      <c r="AE1174" s="168" t="s">
        <v>98</v>
      </c>
      <c r="AF1174" s="8" t="s">
        <v>5043</v>
      </c>
      <c r="AG1174" s="12" t="s">
        <v>62</v>
      </c>
      <c r="AH1174" s="12" t="s">
        <v>63</v>
      </c>
      <c r="AI1174" s="30" t="s">
        <v>4549</v>
      </c>
    </row>
    <row r="1175" spans="1:35" ht="15.75" x14ac:dyDescent="0.3">
      <c r="A1175" s="7">
        <v>2022</v>
      </c>
      <c r="B1175" s="7">
        <v>615</v>
      </c>
      <c r="C1175" s="101" t="s">
        <v>35</v>
      </c>
      <c r="D1175" s="15" t="s">
        <v>1164</v>
      </c>
      <c r="E1175" s="9" t="s">
        <v>4961</v>
      </c>
      <c r="F1175" s="8" t="s">
        <v>38</v>
      </c>
      <c r="G1175" s="7" t="s">
        <v>39</v>
      </c>
      <c r="H1175" s="8" t="s">
        <v>54</v>
      </c>
      <c r="I1175" s="9" t="s">
        <v>2651</v>
      </c>
      <c r="J1175" s="9" t="s">
        <v>5078</v>
      </c>
      <c r="K1175" s="9" t="s">
        <v>5079</v>
      </c>
      <c r="L1175" s="9" t="s">
        <v>5080</v>
      </c>
      <c r="M1175" s="7">
        <v>1031152390</v>
      </c>
      <c r="N1175" s="8" t="s">
        <v>59</v>
      </c>
      <c r="O1175" s="10">
        <v>44904</v>
      </c>
      <c r="P1175" s="101">
        <v>1.5</v>
      </c>
      <c r="Q1175" s="10">
        <v>44911</v>
      </c>
      <c r="R1175" s="10">
        <v>44926</v>
      </c>
      <c r="S1175" s="11" t="s">
        <v>46</v>
      </c>
      <c r="T1175" s="11"/>
      <c r="U1175" s="78"/>
      <c r="V1175" s="7" t="s">
        <v>3344</v>
      </c>
      <c r="W1175" s="101">
        <v>1.5</v>
      </c>
      <c r="X1175" s="7"/>
      <c r="Y1175" s="7"/>
      <c r="Z1175" s="11">
        <v>44956</v>
      </c>
      <c r="AA1175" s="16">
        <v>6771000</v>
      </c>
      <c r="AB1175" s="17"/>
      <c r="AC1175" s="18">
        <f t="shared" si="18"/>
        <v>6771000</v>
      </c>
      <c r="AD1175" s="31" t="s">
        <v>48</v>
      </c>
      <c r="AE1175" s="168" t="s">
        <v>98</v>
      </c>
      <c r="AF1175" s="8" t="s">
        <v>5081</v>
      </c>
      <c r="AG1175" s="12" t="s">
        <v>1171</v>
      </c>
      <c r="AH1175" s="12" t="s">
        <v>1655</v>
      </c>
      <c r="AI1175" s="30" t="s">
        <v>4966</v>
      </c>
    </row>
    <row r="1176" spans="1:35" ht="15.75" x14ac:dyDescent="0.3">
      <c r="A1176" s="7">
        <v>2022</v>
      </c>
      <c r="B1176" s="7">
        <v>616</v>
      </c>
      <c r="C1176" s="101" t="s">
        <v>35</v>
      </c>
      <c r="D1176" s="15" t="s">
        <v>1164</v>
      </c>
      <c r="E1176" s="9" t="s">
        <v>4961</v>
      </c>
      <c r="F1176" s="8" t="s">
        <v>38</v>
      </c>
      <c r="G1176" s="7" t="s">
        <v>39</v>
      </c>
      <c r="H1176" s="8" t="s">
        <v>54</v>
      </c>
      <c r="I1176" s="9" t="s">
        <v>2651</v>
      </c>
      <c r="J1176" s="9" t="s">
        <v>5082</v>
      </c>
      <c r="K1176" s="9" t="s">
        <v>5079</v>
      </c>
      <c r="L1176" s="9" t="s">
        <v>5083</v>
      </c>
      <c r="M1176" s="7">
        <v>52276434</v>
      </c>
      <c r="N1176" s="8" t="s">
        <v>59</v>
      </c>
      <c r="O1176" s="10">
        <v>44904</v>
      </c>
      <c r="P1176" s="101">
        <v>1.5</v>
      </c>
      <c r="Q1176" s="10">
        <v>44911</v>
      </c>
      <c r="R1176" s="10">
        <v>44926</v>
      </c>
      <c r="S1176" s="11" t="s">
        <v>46</v>
      </c>
      <c r="T1176" s="11"/>
      <c r="U1176" s="78"/>
      <c r="V1176" s="7" t="s">
        <v>3344</v>
      </c>
      <c r="W1176" s="101">
        <v>1.5</v>
      </c>
      <c r="X1176" s="7"/>
      <c r="Y1176" s="7"/>
      <c r="Z1176" s="11">
        <v>44956</v>
      </c>
      <c r="AA1176" s="16">
        <v>6771000</v>
      </c>
      <c r="AB1176" s="17"/>
      <c r="AC1176" s="18">
        <f t="shared" si="18"/>
        <v>6771000</v>
      </c>
      <c r="AD1176" s="31" t="s">
        <v>48</v>
      </c>
      <c r="AE1176" s="168" t="s">
        <v>98</v>
      </c>
      <c r="AF1176" s="8" t="s">
        <v>5081</v>
      </c>
      <c r="AG1176" s="12" t="s">
        <v>1171</v>
      </c>
      <c r="AH1176" s="12" t="s">
        <v>1655</v>
      </c>
      <c r="AI1176" s="30" t="s">
        <v>4966</v>
      </c>
    </row>
    <row r="1177" spans="1:35" ht="15.75" x14ac:dyDescent="0.3">
      <c r="A1177" s="7">
        <v>2022</v>
      </c>
      <c r="B1177" s="7">
        <v>617</v>
      </c>
      <c r="C1177" s="101" t="s">
        <v>35</v>
      </c>
      <c r="D1177" s="15" t="s">
        <v>76</v>
      </c>
      <c r="E1177" s="9" t="s">
        <v>5054</v>
      </c>
      <c r="F1177" s="8" t="s">
        <v>38</v>
      </c>
      <c r="G1177" s="7" t="s">
        <v>39</v>
      </c>
      <c r="H1177" s="8" t="s">
        <v>54</v>
      </c>
      <c r="I1177" s="9" t="s">
        <v>3856</v>
      </c>
      <c r="J1177" s="9" t="s">
        <v>5084</v>
      </c>
      <c r="K1177" s="9" t="s">
        <v>5041</v>
      </c>
      <c r="L1177" s="9" t="s">
        <v>5085</v>
      </c>
      <c r="M1177" s="7">
        <v>1023899677</v>
      </c>
      <c r="N1177" s="8" t="s">
        <v>59</v>
      </c>
      <c r="O1177" s="10">
        <v>44904</v>
      </c>
      <c r="P1177" s="101">
        <v>1.5</v>
      </c>
      <c r="Q1177" s="10">
        <v>44909</v>
      </c>
      <c r="R1177" s="10">
        <v>44926</v>
      </c>
      <c r="S1177" s="11" t="s">
        <v>46</v>
      </c>
      <c r="T1177" s="11"/>
      <c r="U1177" s="78"/>
      <c r="V1177" s="7" t="s">
        <v>3344</v>
      </c>
      <c r="W1177" s="101">
        <v>1.5</v>
      </c>
      <c r="X1177" s="7"/>
      <c r="Y1177" s="7"/>
      <c r="Z1177" s="11">
        <v>44954</v>
      </c>
      <c r="AA1177" s="16">
        <v>3600000</v>
      </c>
      <c r="AB1177" s="17"/>
      <c r="AC1177" s="18">
        <f t="shared" si="18"/>
        <v>3600000</v>
      </c>
      <c r="AD1177" s="31" t="s">
        <v>48</v>
      </c>
      <c r="AE1177" s="168" t="s">
        <v>98</v>
      </c>
      <c r="AF1177" s="8" t="s">
        <v>5043</v>
      </c>
      <c r="AG1177" s="12" t="s">
        <v>62</v>
      </c>
      <c r="AH1177" s="12" t="s">
        <v>63</v>
      </c>
      <c r="AI1177" s="30" t="s">
        <v>4549</v>
      </c>
    </row>
    <row r="1178" spans="1:35" ht="15.75" x14ac:dyDescent="0.3">
      <c r="A1178" s="7">
        <v>2022</v>
      </c>
      <c r="B1178" s="7">
        <v>618</v>
      </c>
      <c r="C1178" s="101" t="s">
        <v>35</v>
      </c>
      <c r="D1178" s="15" t="s">
        <v>76</v>
      </c>
      <c r="E1178" s="9" t="s">
        <v>5054</v>
      </c>
      <c r="F1178" s="8" t="s">
        <v>38</v>
      </c>
      <c r="G1178" s="7" t="s">
        <v>39</v>
      </c>
      <c r="H1178" s="8" t="s">
        <v>54</v>
      </c>
      <c r="I1178" s="9" t="s">
        <v>3856</v>
      </c>
      <c r="J1178" s="9" t="s">
        <v>5086</v>
      </c>
      <c r="K1178" s="9" t="s">
        <v>5041</v>
      </c>
      <c r="L1178" s="9" t="s">
        <v>5087</v>
      </c>
      <c r="M1178" s="7">
        <v>16836744</v>
      </c>
      <c r="N1178" s="8" t="s">
        <v>59</v>
      </c>
      <c r="O1178" s="10">
        <v>44904</v>
      </c>
      <c r="P1178" s="101">
        <v>1.5</v>
      </c>
      <c r="Q1178" s="10">
        <v>44910</v>
      </c>
      <c r="R1178" s="10">
        <v>44926</v>
      </c>
      <c r="S1178" s="11" t="s">
        <v>46</v>
      </c>
      <c r="T1178" s="11"/>
      <c r="U1178" s="78"/>
      <c r="V1178" s="7" t="s">
        <v>3344</v>
      </c>
      <c r="W1178" s="101">
        <v>1.5</v>
      </c>
      <c r="X1178" s="7"/>
      <c r="Y1178" s="7"/>
      <c r="Z1178" s="11">
        <v>44955</v>
      </c>
      <c r="AA1178" s="16">
        <v>3600000</v>
      </c>
      <c r="AB1178" s="17"/>
      <c r="AC1178" s="18">
        <f t="shared" si="18"/>
        <v>3600000</v>
      </c>
      <c r="AD1178" s="31" t="s">
        <v>48</v>
      </c>
      <c r="AE1178" s="168" t="s">
        <v>98</v>
      </c>
      <c r="AF1178" s="8" t="s">
        <v>5043</v>
      </c>
      <c r="AG1178" s="12" t="s">
        <v>62</v>
      </c>
      <c r="AH1178" s="12" t="s">
        <v>63</v>
      </c>
      <c r="AI1178" s="30" t="s">
        <v>4549</v>
      </c>
    </row>
    <row r="1179" spans="1:35" ht="15.75" x14ac:dyDescent="0.3">
      <c r="A1179" s="7">
        <v>2022</v>
      </c>
      <c r="B1179" s="7">
        <v>619</v>
      </c>
      <c r="C1179" s="101" t="s">
        <v>35</v>
      </c>
      <c r="D1179" s="15" t="s">
        <v>91</v>
      </c>
      <c r="E1179" s="9" t="s">
        <v>4028</v>
      </c>
      <c r="F1179" s="8" t="s">
        <v>38</v>
      </c>
      <c r="G1179" s="7" t="s">
        <v>39</v>
      </c>
      <c r="H1179" s="8" t="s">
        <v>54</v>
      </c>
      <c r="I1179" s="9" t="s">
        <v>5088</v>
      </c>
      <c r="J1179" s="9" t="s">
        <v>5089</v>
      </c>
      <c r="K1179" s="9" t="s">
        <v>5090</v>
      </c>
      <c r="L1179" s="9" t="s">
        <v>2553</v>
      </c>
      <c r="M1179" s="7">
        <v>1152693746</v>
      </c>
      <c r="N1179" s="8" t="s">
        <v>170</v>
      </c>
      <c r="O1179" s="10">
        <v>44908</v>
      </c>
      <c r="P1179" s="101">
        <v>1</v>
      </c>
      <c r="Q1179" s="10">
        <v>44910</v>
      </c>
      <c r="R1179" s="10">
        <v>44938</v>
      </c>
      <c r="S1179" s="11" t="s">
        <v>46</v>
      </c>
      <c r="T1179" s="11"/>
      <c r="U1179" s="78"/>
      <c r="V1179" s="7"/>
      <c r="W1179" s="101">
        <v>1</v>
      </c>
      <c r="X1179" s="7"/>
      <c r="Y1179" s="7"/>
      <c r="Z1179" s="11">
        <v>44938</v>
      </c>
      <c r="AA1179" s="16">
        <v>6000000</v>
      </c>
      <c r="AB1179" s="17"/>
      <c r="AC1179" s="18">
        <f t="shared" si="18"/>
        <v>6000000</v>
      </c>
      <c r="AD1179" s="31" t="s">
        <v>48</v>
      </c>
      <c r="AE1179" s="168" t="s">
        <v>98</v>
      </c>
      <c r="AF1179" s="8" t="s">
        <v>5091</v>
      </c>
      <c r="AG1179" s="12" t="s">
        <v>74</v>
      </c>
      <c r="AH1179" s="12" t="s">
        <v>4251</v>
      </c>
      <c r="AI1179" s="30" t="s">
        <v>5092</v>
      </c>
    </row>
    <row r="1180" spans="1:35" ht="15.75" x14ac:dyDescent="0.3">
      <c r="A1180" s="7">
        <v>2022</v>
      </c>
      <c r="B1180" s="7">
        <v>620</v>
      </c>
      <c r="C1180" s="101" t="s">
        <v>1134</v>
      </c>
      <c r="D1180" s="15" t="s">
        <v>1932</v>
      </c>
      <c r="E1180" s="9" t="s">
        <v>5093</v>
      </c>
      <c r="F1180" s="8" t="s">
        <v>3091</v>
      </c>
      <c r="G1180" s="7" t="s">
        <v>39</v>
      </c>
      <c r="H1180" s="8" t="s">
        <v>3159</v>
      </c>
      <c r="I1180" s="9" t="s">
        <v>5094</v>
      </c>
      <c r="J1180" s="9" t="s">
        <v>5095</v>
      </c>
      <c r="K1180" s="9" t="s">
        <v>5096</v>
      </c>
      <c r="L1180" s="9" t="s">
        <v>5097</v>
      </c>
      <c r="M1180" s="7">
        <v>901666040</v>
      </c>
      <c r="N1180" s="8" t="s">
        <v>138</v>
      </c>
      <c r="O1180" s="10">
        <v>44918</v>
      </c>
      <c r="P1180" s="101">
        <v>4</v>
      </c>
      <c r="Q1180" s="10">
        <v>44922</v>
      </c>
      <c r="R1180" s="10">
        <v>45042</v>
      </c>
      <c r="S1180" s="11" t="s">
        <v>46</v>
      </c>
      <c r="T1180" s="11"/>
      <c r="U1180" s="78"/>
      <c r="V1180" s="7" t="s">
        <v>5098</v>
      </c>
      <c r="W1180" s="101" t="s">
        <v>5099</v>
      </c>
      <c r="X1180" s="7"/>
      <c r="Y1180" s="7"/>
      <c r="Z1180" s="11">
        <v>45083</v>
      </c>
      <c r="AA1180" s="16">
        <v>443000000</v>
      </c>
      <c r="AB1180" s="17"/>
      <c r="AC1180" s="18">
        <f t="shared" si="18"/>
        <v>443000000</v>
      </c>
      <c r="AD1180" s="31" t="s">
        <v>48</v>
      </c>
      <c r="AE1180" s="168" t="s">
        <v>98</v>
      </c>
      <c r="AF1180" s="8" t="s">
        <v>5100</v>
      </c>
      <c r="AG1180" s="12" t="s">
        <v>655</v>
      </c>
      <c r="AH1180" s="194" t="s">
        <v>1699</v>
      </c>
      <c r="AI1180" s="195"/>
    </row>
    <row r="1181" spans="1:35" ht="28.5" x14ac:dyDescent="0.3">
      <c r="A1181" s="7">
        <v>2022</v>
      </c>
      <c r="B1181" s="7">
        <v>621</v>
      </c>
      <c r="C1181" s="101" t="s">
        <v>1134</v>
      </c>
      <c r="D1181" s="183" t="s">
        <v>3894</v>
      </c>
      <c r="E1181" s="9" t="s">
        <v>3895</v>
      </c>
      <c r="F1181" s="8" t="s">
        <v>3091</v>
      </c>
      <c r="G1181" s="7" t="s">
        <v>39</v>
      </c>
      <c r="H1181" s="8" t="s">
        <v>5101</v>
      </c>
      <c r="I1181" s="9" t="s">
        <v>5102</v>
      </c>
      <c r="J1181" s="9" t="s">
        <v>5103</v>
      </c>
      <c r="K1181" s="9" t="s">
        <v>5104</v>
      </c>
      <c r="L1181" s="9" t="s">
        <v>5105</v>
      </c>
      <c r="M1181" s="7">
        <v>900521780</v>
      </c>
      <c r="N1181" s="8" t="s">
        <v>192</v>
      </c>
      <c r="O1181" s="10">
        <v>44911</v>
      </c>
      <c r="P1181" s="101">
        <v>5</v>
      </c>
      <c r="Q1181" s="10">
        <v>44942</v>
      </c>
      <c r="R1181" s="10">
        <v>45092</v>
      </c>
      <c r="S1181" s="11" t="s">
        <v>46</v>
      </c>
      <c r="T1181" s="11"/>
      <c r="U1181" s="78"/>
      <c r="V1181" s="13" t="s">
        <v>5106</v>
      </c>
      <c r="W1181" s="175">
        <v>11</v>
      </c>
      <c r="X1181" s="11"/>
      <c r="Y1181" s="11"/>
      <c r="Z1181" s="11">
        <v>45275</v>
      </c>
      <c r="AA1181" s="16">
        <v>1927598200</v>
      </c>
      <c r="AB1181" s="17">
        <v>542161988</v>
      </c>
      <c r="AC1181" s="18">
        <f t="shared" si="18"/>
        <v>2469760188</v>
      </c>
      <c r="AD1181" s="32" t="s">
        <v>98</v>
      </c>
      <c r="AE1181" s="168" t="s">
        <v>98</v>
      </c>
      <c r="AF1181" s="8" t="s">
        <v>5107</v>
      </c>
      <c r="AG1181" s="12" t="s">
        <v>701</v>
      </c>
      <c r="AH1181" s="192" t="s">
        <v>5108</v>
      </c>
      <c r="AI1181" s="193" t="s">
        <v>5109</v>
      </c>
    </row>
    <row r="1182" spans="1:35" ht="15.75" x14ac:dyDescent="0.3">
      <c r="A1182" s="7">
        <v>2022</v>
      </c>
      <c r="B1182" s="7">
        <v>622</v>
      </c>
      <c r="C1182" s="101" t="s">
        <v>35</v>
      </c>
      <c r="D1182" s="15" t="s">
        <v>410</v>
      </c>
      <c r="E1182" s="9" t="s">
        <v>5046</v>
      </c>
      <c r="F1182" s="8" t="s">
        <v>38</v>
      </c>
      <c r="G1182" s="7" t="s">
        <v>39</v>
      </c>
      <c r="H1182" s="8" t="s">
        <v>54</v>
      </c>
      <c r="I1182" s="9" t="s">
        <v>5110</v>
      </c>
      <c r="J1182" s="9" t="s">
        <v>5111</v>
      </c>
      <c r="K1182" s="9" t="s">
        <v>5112</v>
      </c>
      <c r="L1182" s="9" t="s">
        <v>5113</v>
      </c>
      <c r="M1182" s="7">
        <v>52523902</v>
      </c>
      <c r="N1182" s="8" t="s">
        <v>339</v>
      </c>
      <c r="O1182" s="10">
        <v>44910</v>
      </c>
      <c r="P1182" s="101">
        <v>1.5</v>
      </c>
      <c r="Q1182" s="10">
        <v>44921</v>
      </c>
      <c r="R1182" s="10">
        <v>44968</v>
      </c>
      <c r="S1182" s="11" t="s">
        <v>46</v>
      </c>
      <c r="T1182" s="11"/>
      <c r="U1182" s="78"/>
      <c r="V1182" s="7"/>
      <c r="W1182" s="101">
        <v>1.5</v>
      </c>
      <c r="X1182" s="7"/>
      <c r="Y1182" s="7"/>
      <c r="Z1182" s="11">
        <v>44968</v>
      </c>
      <c r="AA1182" s="16">
        <v>5850000</v>
      </c>
      <c r="AB1182" s="17"/>
      <c r="AC1182" s="18">
        <f t="shared" si="18"/>
        <v>5850000</v>
      </c>
      <c r="AD1182" s="31" t="s">
        <v>48</v>
      </c>
      <c r="AE1182" s="168" t="s">
        <v>98</v>
      </c>
      <c r="AF1182" s="8" t="s">
        <v>5114</v>
      </c>
      <c r="AG1182" s="12" t="s">
        <v>266</v>
      </c>
      <c r="AH1182" s="12" t="s">
        <v>264</v>
      </c>
      <c r="AI1182" s="30" t="s">
        <v>4902</v>
      </c>
    </row>
    <row r="1183" spans="1:35" ht="28.5" x14ac:dyDescent="0.3">
      <c r="A1183" s="7">
        <v>2022</v>
      </c>
      <c r="B1183" s="7">
        <v>623</v>
      </c>
      <c r="C1183" s="101" t="s">
        <v>1134</v>
      </c>
      <c r="D1183" s="15" t="s">
        <v>2218</v>
      </c>
      <c r="E1183" s="9" t="s">
        <v>5115</v>
      </c>
      <c r="F1183" s="8" t="s">
        <v>3091</v>
      </c>
      <c r="G1183" s="7" t="s">
        <v>39</v>
      </c>
      <c r="H1183" s="8" t="s">
        <v>5101</v>
      </c>
      <c r="I1183" s="9" t="s">
        <v>5116</v>
      </c>
      <c r="J1183" s="9" t="s">
        <v>5117</v>
      </c>
      <c r="K1183" s="9" t="s">
        <v>5118</v>
      </c>
      <c r="L1183" s="9" t="s">
        <v>5119</v>
      </c>
      <c r="M1183" s="7">
        <v>830133329</v>
      </c>
      <c r="N1183" s="8" t="s">
        <v>59</v>
      </c>
      <c r="O1183" s="10">
        <v>44914</v>
      </c>
      <c r="P1183" s="101">
        <v>8</v>
      </c>
      <c r="Q1183" s="10">
        <v>44925</v>
      </c>
      <c r="R1183" s="10">
        <v>45167</v>
      </c>
      <c r="S1183" s="11" t="s">
        <v>46</v>
      </c>
      <c r="T1183" s="11"/>
      <c r="U1183" s="78"/>
      <c r="V1183" s="13" t="s">
        <v>5106</v>
      </c>
      <c r="W1183" s="101">
        <v>11</v>
      </c>
      <c r="X1183" s="11"/>
      <c r="Y1183" s="11"/>
      <c r="Z1183" s="11">
        <v>45365</v>
      </c>
      <c r="AA1183" s="16">
        <v>741365393</v>
      </c>
      <c r="AB1183" s="17">
        <v>370604882</v>
      </c>
      <c r="AC1183" s="18">
        <f t="shared" si="18"/>
        <v>1111970275</v>
      </c>
      <c r="AD1183" s="32" t="s">
        <v>98</v>
      </c>
      <c r="AE1183" s="168" t="s">
        <v>98</v>
      </c>
      <c r="AF1183" s="8" t="s">
        <v>5120</v>
      </c>
      <c r="AG1183" s="12" t="s">
        <v>1753</v>
      </c>
      <c r="AH1183" s="12" t="s">
        <v>2227</v>
      </c>
      <c r="AI1183" s="30">
        <v>20235420003153</v>
      </c>
    </row>
    <row r="1184" spans="1:35" ht="15.75" x14ac:dyDescent="0.3">
      <c r="A1184" s="7">
        <v>2022</v>
      </c>
      <c r="B1184" s="7">
        <v>624</v>
      </c>
      <c r="C1184" s="101" t="s">
        <v>35</v>
      </c>
      <c r="D1184" s="15" t="s">
        <v>410</v>
      </c>
      <c r="E1184" s="9" t="s">
        <v>5046</v>
      </c>
      <c r="F1184" s="8" t="s">
        <v>38</v>
      </c>
      <c r="G1184" s="7" t="s">
        <v>39</v>
      </c>
      <c r="H1184" s="8" t="s">
        <v>54</v>
      </c>
      <c r="I1184" s="9" t="s">
        <v>5121</v>
      </c>
      <c r="J1184" s="9" t="s">
        <v>5122</v>
      </c>
      <c r="K1184" s="9" t="s">
        <v>5123</v>
      </c>
      <c r="L1184" s="9" t="s">
        <v>5124</v>
      </c>
      <c r="M1184" s="7">
        <v>1000614673</v>
      </c>
      <c r="N1184" s="8" t="s">
        <v>345</v>
      </c>
      <c r="O1184" s="10">
        <v>44910</v>
      </c>
      <c r="P1184" s="101">
        <v>1.5</v>
      </c>
      <c r="Q1184" s="10">
        <v>44916</v>
      </c>
      <c r="R1184" s="10">
        <v>44963</v>
      </c>
      <c r="S1184" s="11" t="s">
        <v>46</v>
      </c>
      <c r="T1184" s="11"/>
      <c r="U1184" s="78"/>
      <c r="V1184" s="7"/>
      <c r="W1184" s="101">
        <v>1.5</v>
      </c>
      <c r="X1184" s="7"/>
      <c r="Y1184" s="7"/>
      <c r="Z1184" s="11">
        <v>44963</v>
      </c>
      <c r="AA1184" s="16">
        <v>3600000</v>
      </c>
      <c r="AB1184" s="17"/>
      <c r="AC1184" s="18">
        <f t="shared" si="18"/>
        <v>3600000</v>
      </c>
      <c r="AD1184" s="31" t="s">
        <v>48</v>
      </c>
      <c r="AE1184" s="168" t="s">
        <v>98</v>
      </c>
      <c r="AF1184" s="8" t="s">
        <v>5125</v>
      </c>
      <c r="AG1184" s="12" t="s">
        <v>266</v>
      </c>
      <c r="AH1184" s="12" t="s">
        <v>264</v>
      </c>
      <c r="AI1184" s="30" t="s">
        <v>4902</v>
      </c>
    </row>
    <row r="1185" spans="1:35" ht="15.75" x14ac:dyDescent="0.3">
      <c r="A1185" s="7">
        <v>2022</v>
      </c>
      <c r="B1185" s="7">
        <v>625</v>
      </c>
      <c r="C1185" s="101" t="s">
        <v>35</v>
      </c>
      <c r="D1185" s="15" t="s">
        <v>91</v>
      </c>
      <c r="E1185" s="9" t="s">
        <v>4028</v>
      </c>
      <c r="F1185" s="8" t="s">
        <v>38</v>
      </c>
      <c r="G1185" s="7" t="s">
        <v>39</v>
      </c>
      <c r="H1185" s="8" t="s">
        <v>54</v>
      </c>
      <c r="I1185" s="9" t="s">
        <v>5126</v>
      </c>
      <c r="J1185" s="9" t="s">
        <v>5127</v>
      </c>
      <c r="K1185" s="9" t="s">
        <v>4031</v>
      </c>
      <c r="L1185" s="9" t="s">
        <v>5128</v>
      </c>
      <c r="M1185" s="7">
        <v>1000048185</v>
      </c>
      <c r="N1185" s="8" t="s">
        <v>3693</v>
      </c>
      <c r="O1185" s="10">
        <v>44911</v>
      </c>
      <c r="P1185" s="101">
        <v>1.5</v>
      </c>
      <c r="Q1185" s="10">
        <v>44917</v>
      </c>
      <c r="R1185" s="10">
        <v>44956</v>
      </c>
      <c r="S1185" s="11" t="s">
        <v>46</v>
      </c>
      <c r="T1185" s="11"/>
      <c r="U1185" s="78"/>
      <c r="V1185" s="7"/>
      <c r="W1185" s="101">
        <v>1.5</v>
      </c>
      <c r="X1185" s="7"/>
      <c r="Y1185" s="7"/>
      <c r="Z1185" s="11">
        <v>44956</v>
      </c>
      <c r="AA1185" s="16">
        <v>3600000</v>
      </c>
      <c r="AB1185" s="17"/>
      <c r="AC1185" s="18">
        <f t="shared" si="18"/>
        <v>3600000</v>
      </c>
      <c r="AD1185" s="31" t="s">
        <v>48</v>
      </c>
      <c r="AE1185" s="168" t="s">
        <v>98</v>
      </c>
      <c r="AF1185" s="8" t="s">
        <v>5129</v>
      </c>
      <c r="AG1185" s="12" t="s">
        <v>365</v>
      </c>
      <c r="AH1185" s="12" t="s">
        <v>366</v>
      </c>
      <c r="AI1185" s="30" t="s">
        <v>4035</v>
      </c>
    </row>
    <row r="1186" spans="1:35" ht="15.75" x14ac:dyDescent="0.3">
      <c r="A1186" s="7">
        <v>2022</v>
      </c>
      <c r="B1186" s="7">
        <v>626</v>
      </c>
      <c r="C1186" s="101" t="s">
        <v>35</v>
      </c>
      <c r="D1186" s="15" t="s">
        <v>1741</v>
      </c>
      <c r="E1186" s="9" t="s">
        <v>5130</v>
      </c>
      <c r="F1186" s="8" t="s">
        <v>38</v>
      </c>
      <c r="G1186" s="7" t="s">
        <v>39</v>
      </c>
      <c r="H1186" s="8" t="s">
        <v>54</v>
      </c>
      <c r="I1186" s="9" t="s">
        <v>5131</v>
      </c>
      <c r="J1186" s="9" t="s">
        <v>5132</v>
      </c>
      <c r="K1186" s="9" t="s">
        <v>5133</v>
      </c>
      <c r="L1186" s="9" t="s">
        <v>2534</v>
      </c>
      <c r="M1186" s="7">
        <v>80114740</v>
      </c>
      <c r="N1186" s="8" t="s">
        <v>59</v>
      </c>
      <c r="O1186" s="10">
        <v>44911</v>
      </c>
      <c r="P1186" s="101">
        <v>1.5</v>
      </c>
      <c r="Q1186" s="10">
        <v>44916</v>
      </c>
      <c r="R1186" s="10">
        <v>44926</v>
      </c>
      <c r="S1186" s="11" t="s">
        <v>46</v>
      </c>
      <c r="T1186" s="11"/>
      <c r="U1186" s="78"/>
      <c r="V1186" s="7" t="s">
        <v>3344</v>
      </c>
      <c r="W1186" s="101">
        <v>1.5</v>
      </c>
      <c r="X1186" s="7"/>
      <c r="Y1186" s="7"/>
      <c r="Z1186" s="11">
        <v>44961</v>
      </c>
      <c r="AA1186" s="16">
        <v>4620000</v>
      </c>
      <c r="AB1186" s="17"/>
      <c r="AC1186" s="18">
        <f t="shared" si="18"/>
        <v>4620000</v>
      </c>
      <c r="AD1186" s="31" t="s">
        <v>48</v>
      </c>
      <c r="AE1186" s="168" t="s">
        <v>98</v>
      </c>
      <c r="AF1186" s="8" t="s">
        <v>5134</v>
      </c>
      <c r="AG1186" s="12" t="s">
        <v>2161</v>
      </c>
      <c r="AH1186" s="12" t="s">
        <v>2157</v>
      </c>
      <c r="AI1186" s="30" t="s">
        <v>4442</v>
      </c>
    </row>
    <row r="1187" spans="1:35" ht="15.75" x14ac:dyDescent="0.3">
      <c r="A1187" s="7">
        <v>2022</v>
      </c>
      <c r="B1187" s="7">
        <v>627</v>
      </c>
      <c r="C1187" s="101" t="s">
        <v>35</v>
      </c>
      <c r="D1187" s="15" t="s">
        <v>1164</v>
      </c>
      <c r="E1187" s="9" t="s">
        <v>4961</v>
      </c>
      <c r="F1187" s="8" t="s">
        <v>38</v>
      </c>
      <c r="G1187" s="7" t="s">
        <v>39</v>
      </c>
      <c r="H1187" s="8" t="s">
        <v>54</v>
      </c>
      <c r="I1187" s="9" t="s">
        <v>2311</v>
      </c>
      <c r="J1187" s="9" t="s">
        <v>5135</v>
      </c>
      <c r="K1187" s="9" t="s">
        <v>5136</v>
      </c>
      <c r="L1187" s="9" t="s">
        <v>5137</v>
      </c>
      <c r="M1187" s="7">
        <v>1018462251</v>
      </c>
      <c r="N1187" s="8" t="s">
        <v>59</v>
      </c>
      <c r="O1187" s="10">
        <v>44911</v>
      </c>
      <c r="P1187" s="101">
        <v>1.5</v>
      </c>
      <c r="Q1187" s="10">
        <v>44918</v>
      </c>
      <c r="R1187" s="10">
        <v>44965</v>
      </c>
      <c r="S1187" s="11" t="s">
        <v>46</v>
      </c>
      <c r="T1187" s="11"/>
      <c r="U1187" s="78"/>
      <c r="V1187" s="7"/>
      <c r="W1187" s="101">
        <v>1.5</v>
      </c>
      <c r="X1187" s="7"/>
      <c r="Y1187" s="7"/>
      <c r="Z1187" s="11">
        <v>44965</v>
      </c>
      <c r="AA1187" s="16">
        <v>7500000</v>
      </c>
      <c r="AB1187" s="17"/>
      <c r="AC1187" s="18">
        <f t="shared" si="18"/>
        <v>7500000</v>
      </c>
      <c r="AD1187" s="31" t="s">
        <v>48</v>
      </c>
      <c r="AE1187" s="168" t="s">
        <v>98</v>
      </c>
      <c r="AF1187" s="8" t="s">
        <v>5138</v>
      </c>
      <c r="AG1187" s="12" t="s">
        <v>893</v>
      </c>
      <c r="AH1187" s="12" t="s">
        <v>894</v>
      </c>
      <c r="AI1187" s="30" t="s">
        <v>4728</v>
      </c>
    </row>
    <row r="1188" spans="1:35" ht="15.75" x14ac:dyDescent="0.3">
      <c r="A1188" s="7">
        <v>2022</v>
      </c>
      <c r="B1188" s="7">
        <v>628</v>
      </c>
      <c r="C1188" s="101" t="s">
        <v>35</v>
      </c>
      <c r="D1188" s="15" t="s">
        <v>2145</v>
      </c>
      <c r="E1188" s="9" t="s">
        <v>5139</v>
      </c>
      <c r="F1188" s="8" t="s">
        <v>38</v>
      </c>
      <c r="G1188" s="7" t="s">
        <v>39</v>
      </c>
      <c r="H1188" s="8" t="s">
        <v>54</v>
      </c>
      <c r="I1188" s="9" t="s">
        <v>5140</v>
      </c>
      <c r="J1188" s="9" t="s">
        <v>5141</v>
      </c>
      <c r="K1188" s="9" t="s">
        <v>5142</v>
      </c>
      <c r="L1188" s="9" t="s">
        <v>5143</v>
      </c>
      <c r="M1188" s="7">
        <v>52445630</v>
      </c>
      <c r="N1188" s="8" t="s">
        <v>4812</v>
      </c>
      <c r="O1188" s="10">
        <v>44911</v>
      </c>
      <c r="P1188" s="101">
        <v>1.5</v>
      </c>
      <c r="Q1188" s="10">
        <v>44916</v>
      </c>
      <c r="R1188" s="10">
        <v>44956</v>
      </c>
      <c r="S1188" s="11" t="s">
        <v>46</v>
      </c>
      <c r="T1188" s="11"/>
      <c r="U1188" s="78"/>
      <c r="V1188" s="7"/>
      <c r="W1188" s="101">
        <v>1.5</v>
      </c>
      <c r="X1188" s="7"/>
      <c r="Y1188" s="7"/>
      <c r="Z1188" s="11">
        <v>44956</v>
      </c>
      <c r="AA1188" s="16">
        <v>6987000</v>
      </c>
      <c r="AB1188" s="17"/>
      <c r="AC1188" s="18">
        <f t="shared" si="18"/>
        <v>6987000</v>
      </c>
      <c r="AD1188" s="31" t="s">
        <v>48</v>
      </c>
      <c r="AE1188" s="168" t="s">
        <v>98</v>
      </c>
      <c r="AF1188" s="8" t="s">
        <v>5144</v>
      </c>
      <c r="AG1188" s="12" t="s">
        <v>390</v>
      </c>
      <c r="AH1188" s="12" t="s">
        <v>386</v>
      </c>
      <c r="AI1188" s="30" t="s">
        <v>5145</v>
      </c>
    </row>
    <row r="1189" spans="1:35" ht="15.75" x14ac:dyDescent="0.3">
      <c r="A1189" s="7">
        <v>2022</v>
      </c>
      <c r="B1189" s="7">
        <v>629</v>
      </c>
      <c r="C1189" s="101" t="s">
        <v>35</v>
      </c>
      <c r="D1189" s="15" t="s">
        <v>2145</v>
      </c>
      <c r="E1189" s="9" t="s">
        <v>5139</v>
      </c>
      <c r="F1189" s="8" t="s">
        <v>38</v>
      </c>
      <c r="G1189" s="7" t="s">
        <v>39</v>
      </c>
      <c r="H1189" s="8" t="s">
        <v>54</v>
      </c>
      <c r="I1189" s="9" t="s">
        <v>5146</v>
      </c>
      <c r="J1189" s="9" t="s">
        <v>5147</v>
      </c>
      <c r="K1189" s="9" t="s">
        <v>5142</v>
      </c>
      <c r="L1189" s="9" t="s">
        <v>5148</v>
      </c>
      <c r="M1189" s="7">
        <v>1024590623</v>
      </c>
      <c r="N1189" s="8" t="s">
        <v>345</v>
      </c>
      <c r="O1189" s="10">
        <v>44911</v>
      </c>
      <c r="P1189" s="101">
        <v>1.5</v>
      </c>
      <c r="Q1189" s="10">
        <v>44916</v>
      </c>
      <c r="R1189" s="10">
        <v>44963</v>
      </c>
      <c r="S1189" s="11" t="s">
        <v>46</v>
      </c>
      <c r="T1189" s="11"/>
      <c r="U1189" s="78"/>
      <c r="V1189" s="7"/>
      <c r="W1189" s="101">
        <v>1.5</v>
      </c>
      <c r="X1189" s="7"/>
      <c r="Y1189" s="7"/>
      <c r="Z1189" s="11">
        <v>44963</v>
      </c>
      <c r="AA1189" s="16">
        <v>6987000</v>
      </c>
      <c r="AB1189" s="17"/>
      <c r="AC1189" s="18">
        <f t="shared" si="18"/>
        <v>6987000</v>
      </c>
      <c r="AD1189" s="31" t="s">
        <v>48</v>
      </c>
      <c r="AE1189" s="168" t="s">
        <v>98</v>
      </c>
      <c r="AF1189" s="8" t="s">
        <v>5144</v>
      </c>
      <c r="AG1189" s="12" t="s">
        <v>390</v>
      </c>
      <c r="AH1189" s="12" t="s">
        <v>386</v>
      </c>
      <c r="AI1189" s="30" t="s">
        <v>5145</v>
      </c>
    </row>
    <row r="1190" spans="1:35" ht="15.75" x14ac:dyDescent="0.3">
      <c r="A1190" s="7">
        <v>2022</v>
      </c>
      <c r="B1190" s="7">
        <v>630</v>
      </c>
      <c r="C1190" s="101" t="s">
        <v>35</v>
      </c>
      <c r="D1190" s="15" t="s">
        <v>2145</v>
      </c>
      <c r="E1190" s="9" t="s">
        <v>5139</v>
      </c>
      <c r="F1190" s="8" t="s">
        <v>38</v>
      </c>
      <c r="G1190" s="7" t="s">
        <v>39</v>
      </c>
      <c r="H1190" s="8" t="s">
        <v>54</v>
      </c>
      <c r="I1190" s="9" t="s">
        <v>5146</v>
      </c>
      <c r="J1190" s="9" t="s">
        <v>5149</v>
      </c>
      <c r="K1190" s="9" t="s">
        <v>5142</v>
      </c>
      <c r="L1190" s="9" t="s">
        <v>5150</v>
      </c>
      <c r="M1190" s="7">
        <v>1012446351</v>
      </c>
      <c r="N1190" s="8" t="s">
        <v>345</v>
      </c>
      <c r="O1190" s="10">
        <v>44911</v>
      </c>
      <c r="P1190" s="101">
        <v>1.5</v>
      </c>
      <c r="Q1190" s="10">
        <v>44916</v>
      </c>
      <c r="R1190" s="10">
        <v>44963</v>
      </c>
      <c r="S1190" s="11" t="s">
        <v>46</v>
      </c>
      <c r="T1190" s="11"/>
      <c r="U1190" s="78"/>
      <c r="V1190" s="7"/>
      <c r="W1190" s="101">
        <v>1.5</v>
      </c>
      <c r="X1190" s="7"/>
      <c r="Y1190" s="7"/>
      <c r="Z1190" s="11">
        <v>44963</v>
      </c>
      <c r="AA1190" s="16">
        <v>6987000</v>
      </c>
      <c r="AB1190" s="17"/>
      <c r="AC1190" s="18">
        <f t="shared" si="18"/>
        <v>6987000</v>
      </c>
      <c r="AD1190" s="31" t="s">
        <v>48</v>
      </c>
      <c r="AE1190" s="168" t="s">
        <v>98</v>
      </c>
      <c r="AF1190" s="8" t="s">
        <v>5144</v>
      </c>
      <c r="AG1190" s="12" t="s">
        <v>390</v>
      </c>
      <c r="AH1190" s="12" t="s">
        <v>386</v>
      </c>
      <c r="AI1190" s="30" t="s">
        <v>5145</v>
      </c>
    </row>
    <row r="1191" spans="1:35" ht="15.75" x14ac:dyDescent="0.3">
      <c r="A1191" s="7">
        <v>2022</v>
      </c>
      <c r="B1191" s="7">
        <v>631</v>
      </c>
      <c r="C1191" s="101" t="s">
        <v>35</v>
      </c>
      <c r="D1191" s="15" t="s">
        <v>2145</v>
      </c>
      <c r="E1191" s="9" t="s">
        <v>5139</v>
      </c>
      <c r="F1191" s="8" t="s">
        <v>38</v>
      </c>
      <c r="G1191" s="7" t="s">
        <v>39</v>
      </c>
      <c r="H1191" s="8" t="s">
        <v>54</v>
      </c>
      <c r="I1191" s="9" t="s">
        <v>5146</v>
      </c>
      <c r="J1191" s="9" t="s">
        <v>5151</v>
      </c>
      <c r="K1191" s="9" t="s">
        <v>5142</v>
      </c>
      <c r="L1191" s="9" t="s">
        <v>5152</v>
      </c>
      <c r="M1191" s="7">
        <v>52907528</v>
      </c>
      <c r="N1191" s="8" t="s">
        <v>345</v>
      </c>
      <c r="O1191" s="10">
        <v>44911</v>
      </c>
      <c r="P1191" s="101">
        <v>1.5</v>
      </c>
      <c r="Q1191" s="10">
        <v>44916</v>
      </c>
      <c r="R1191" s="10">
        <v>44963</v>
      </c>
      <c r="S1191" s="11" t="s">
        <v>46</v>
      </c>
      <c r="T1191" s="11"/>
      <c r="U1191" s="78"/>
      <c r="V1191" s="7"/>
      <c r="W1191" s="101">
        <v>1.5</v>
      </c>
      <c r="X1191" s="7"/>
      <c r="Y1191" s="7"/>
      <c r="Z1191" s="11">
        <v>44963</v>
      </c>
      <c r="AA1191" s="16">
        <v>6987000</v>
      </c>
      <c r="AB1191" s="17"/>
      <c r="AC1191" s="18">
        <f t="shared" si="18"/>
        <v>6987000</v>
      </c>
      <c r="AD1191" s="31" t="s">
        <v>48</v>
      </c>
      <c r="AE1191" s="168" t="s">
        <v>98</v>
      </c>
      <c r="AF1191" s="8" t="s">
        <v>5144</v>
      </c>
      <c r="AG1191" s="12" t="s">
        <v>390</v>
      </c>
      <c r="AH1191" s="12" t="s">
        <v>386</v>
      </c>
      <c r="AI1191" s="30" t="s">
        <v>5145</v>
      </c>
    </row>
    <row r="1192" spans="1:35" ht="15.75" x14ac:dyDescent="0.3">
      <c r="A1192" s="7">
        <v>2022</v>
      </c>
      <c r="B1192" s="7">
        <v>632</v>
      </c>
      <c r="C1192" s="101" t="s">
        <v>35</v>
      </c>
      <c r="D1192" s="15" t="s">
        <v>2145</v>
      </c>
      <c r="E1192" s="9" t="s">
        <v>5139</v>
      </c>
      <c r="F1192" s="8" t="s">
        <v>38</v>
      </c>
      <c r="G1192" s="7" t="s">
        <v>39</v>
      </c>
      <c r="H1192" s="8" t="s">
        <v>54</v>
      </c>
      <c r="I1192" s="9" t="s">
        <v>5146</v>
      </c>
      <c r="J1192" s="9" t="s">
        <v>5153</v>
      </c>
      <c r="K1192" s="9" t="s">
        <v>5142</v>
      </c>
      <c r="L1192" s="9" t="s">
        <v>5154</v>
      </c>
      <c r="M1192" s="7">
        <v>79739912</v>
      </c>
      <c r="N1192" s="8" t="s">
        <v>345</v>
      </c>
      <c r="O1192" s="10">
        <v>44911</v>
      </c>
      <c r="P1192" s="101">
        <v>1.5</v>
      </c>
      <c r="Q1192" s="10">
        <v>44916</v>
      </c>
      <c r="R1192" s="10">
        <v>44963</v>
      </c>
      <c r="S1192" s="11" t="s">
        <v>46</v>
      </c>
      <c r="T1192" s="11"/>
      <c r="U1192" s="78"/>
      <c r="V1192" s="7"/>
      <c r="W1192" s="101">
        <v>1.5</v>
      </c>
      <c r="X1192" s="7"/>
      <c r="Y1192" s="7"/>
      <c r="Z1192" s="11">
        <v>44963</v>
      </c>
      <c r="AA1192" s="16">
        <v>6987000</v>
      </c>
      <c r="AB1192" s="17"/>
      <c r="AC1192" s="18">
        <f t="shared" si="18"/>
        <v>6987000</v>
      </c>
      <c r="AD1192" s="31" t="s">
        <v>48</v>
      </c>
      <c r="AE1192" s="168" t="s">
        <v>98</v>
      </c>
      <c r="AF1192" s="8" t="s">
        <v>5144</v>
      </c>
      <c r="AG1192" s="12" t="s">
        <v>390</v>
      </c>
      <c r="AH1192" s="12" t="s">
        <v>386</v>
      </c>
      <c r="AI1192" s="30" t="s">
        <v>5145</v>
      </c>
    </row>
    <row r="1193" spans="1:35" ht="15.75" x14ac:dyDescent="0.3">
      <c r="A1193" s="7">
        <v>2022</v>
      </c>
      <c r="B1193" s="7">
        <v>633</v>
      </c>
      <c r="C1193" s="101" t="s">
        <v>35</v>
      </c>
      <c r="D1193" s="15" t="s">
        <v>91</v>
      </c>
      <c r="E1193" s="9" t="s">
        <v>4028</v>
      </c>
      <c r="F1193" s="8" t="s">
        <v>38</v>
      </c>
      <c r="G1193" s="7" t="s">
        <v>39</v>
      </c>
      <c r="H1193" s="8" t="s">
        <v>54</v>
      </c>
      <c r="I1193" s="9" t="s">
        <v>5155</v>
      </c>
      <c r="J1193" s="9" t="s">
        <v>5156</v>
      </c>
      <c r="K1193" s="9" t="s">
        <v>4031</v>
      </c>
      <c r="L1193" s="9" t="s">
        <v>794</v>
      </c>
      <c r="M1193" s="7">
        <v>1023877293</v>
      </c>
      <c r="N1193" s="8" t="s">
        <v>339</v>
      </c>
      <c r="O1193" s="10">
        <v>44911</v>
      </c>
      <c r="P1193" s="101">
        <v>1.5</v>
      </c>
      <c r="Q1193" s="10">
        <v>44923</v>
      </c>
      <c r="R1193" s="10">
        <v>44968</v>
      </c>
      <c r="S1193" s="11" t="s">
        <v>46</v>
      </c>
      <c r="T1193" s="11"/>
      <c r="U1193" s="78"/>
      <c r="V1193" s="7"/>
      <c r="W1193" s="101">
        <v>1.5</v>
      </c>
      <c r="X1193" s="7"/>
      <c r="Y1193" s="7"/>
      <c r="Z1193" s="11">
        <v>44968</v>
      </c>
      <c r="AA1193" s="16">
        <v>3600000</v>
      </c>
      <c r="AB1193" s="17"/>
      <c r="AC1193" s="18">
        <f t="shared" si="18"/>
        <v>3600000</v>
      </c>
      <c r="AD1193" s="31" t="s">
        <v>48</v>
      </c>
      <c r="AE1193" s="168" t="s">
        <v>98</v>
      </c>
      <c r="AF1193" s="8" t="s">
        <v>5129</v>
      </c>
      <c r="AG1193" s="12" t="s">
        <v>365</v>
      </c>
      <c r="AH1193" s="12" t="s">
        <v>366</v>
      </c>
      <c r="AI1193" s="30" t="s">
        <v>4035</v>
      </c>
    </row>
    <row r="1194" spans="1:35" ht="15.75" x14ac:dyDescent="0.3">
      <c r="A1194" s="7">
        <v>2022</v>
      </c>
      <c r="B1194" s="7">
        <v>634</v>
      </c>
      <c r="C1194" s="101" t="s">
        <v>795</v>
      </c>
      <c r="D1194" s="15" t="s">
        <v>2639</v>
      </c>
      <c r="E1194" s="9" t="s">
        <v>2639</v>
      </c>
      <c r="F1194" s="8" t="s">
        <v>38</v>
      </c>
      <c r="G1194" s="7" t="s">
        <v>39</v>
      </c>
      <c r="H1194" s="8" t="s">
        <v>54</v>
      </c>
      <c r="I1194" s="9" t="s">
        <v>3594</v>
      </c>
      <c r="J1194" s="9" t="s">
        <v>5157</v>
      </c>
      <c r="K1194" s="9" t="s">
        <v>5051</v>
      </c>
      <c r="L1194" s="9" t="s">
        <v>5158</v>
      </c>
      <c r="M1194" s="7">
        <v>1013640568</v>
      </c>
      <c r="N1194" s="8" t="s">
        <v>4812</v>
      </c>
      <c r="O1194" s="10" t="s">
        <v>1535</v>
      </c>
      <c r="P1194" s="101" t="s">
        <v>1535</v>
      </c>
      <c r="Q1194" s="10" t="s">
        <v>1535</v>
      </c>
      <c r="R1194" s="10" t="s">
        <v>1535</v>
      </c>
      <c r="S1194" s="11" t="s">
        <v>1535</v>
      </c>
      <c r="T1194" s="11" t="s">
        <v>1535</v>
      </c>
      <c r="U1194" s="78" t="s">
        <v>1535</v>
      </c>
      <c r="V1194" s="7" t="s">
        <v>1535</v>
      </c>
      <c r="W1194" s="101" t="s">
        <v>1535</v>
      </c>
      <c r="X1194" s="7" t="s">
        <v>1535</v>
      </c>
      <c r="Y1194" s="7" t="s">
        <v>1535</v>
      </c>
      <c r="Z1194" s="11" t="s">
        <v>1535</v>
      </c>
      <c r="AA1194" s="16">
        <v>0</v>
      </c>
      <c r="AB1194" s="17">
        <v>0</v>
      </c>
      <c r="AC1194" s="18">
        <f t="shared" si="18"/>
        <v>0</v>
      </c>
      <c r="AD1194" s="31" t="s">
        <v>4279</v>
      </c>
      <c r="AE1194" s="168" t="s">
        <v>4279</v>
      </c>
      <c r="AF1194" s="8" t="s">
        <v>5053</v>
      </c>
      <c r="AG1194" s="12" t="s">
        <v>1535</v>
      </c>
      <c r="AH1194" s="12" t="s">
        <v>1535</v>
      </c>
      <c r="AI1194" s="30" t="s">
        <v>1535</v>
      </c>
    </row>
    <row r="1195" spans="1:35" ht="15.75" x14ac:dyDescent="0.3">
      <c r="A1195" s="7">
        <v>2022</v>
      </c>
      <c r="B1195" s="7">
        <v>635</v>
      </c>
      <c r="C1195" s="101" t="s">
        <v>35</v>
      </c>
      <c r="D1195" s="15" t="s">
        <v>91</v>
      </c>
      <c r="E1195" s="9" t="s">
        <v>4028</v>
      </c>
      <c r="F1195" s="8" t="s">
        <v>38</v>
      </c>
      <c r="G1195" s="7" t="s">
        <v>39</v>
      </c>
      <c r="H1195" s="8" t="s">
        <v>54</v>
      </c>
      <c r="I1195" s="9" t="s">
        <v>5159</v>
      </c>
      <c r="J1195" s="9" t="s">
        <v>5160</v>
      </c>
      <c r="K1195" s="9" t="s">
        <v>5161</v>
      </c>
      <c r="L1195" s="9" t="s">
        <v>5162</v>
      </c>
      <c r="M1195" s="7">
        <v>79235519</v>
      </c>
      <c r="N1195" s="8" t="s">
        <v>170</v>
      </c>
      <c r="O1195" s="10">
        <v>44917</v>
      </c>
      <c r="P1195" s="101">
        <v>1</v>
      </c>
      <c r="Q1195" s="10">
        <v>44918</v>
      </c>
      <c r="R1195" s="10">
        <v>44946</v>
      </c>
      <c r="S1195" s="11" t="s">
        <v>46</v>
      </c>
      <c r="T1195" s="11"/>
      <c r="U1195" s="78"/>
      <c r="V1195" s="7"/>
      <c r="W1195" s="101">
        <v>1</v>
      </c>
      <c r="X1195" s="7"/>
      <c r="Y1195" s="7"/>
      <c r="Z1195" s="11">
        <v>44946</v>
      </c>
      <c r="AA1195" s="16">
        <v>6000000</v>
      </c>
      <c r="AB1195" s="17"/>
      <c r="AC1195" s="18">
        <f t="shared" si="18"/>
        <v>6000000</v>
      </c>
      <c r="AD1195" s="31" t="s">
        <v>48</v>
      </c>
      <c r="AE1195" s="168" t="s">
        <v>98</v>
      </c>
      <c r="AF1195" s="8" t="s">
        <v>5163</v>
      </c>
      <c r="AG1195" s="12" t="s">
        <v>74</v>
      </c>
      <c r="AH1195" s="12" t="s">
        <v>4875</v>
      </c>
      <c r="AI1195" s="30" t="s">
        <v>524</v>
      </c>
    </row>
    <row r="1196" spans="1:35" ht="15.75" x14ac:dyDescent="0.3">
      <c r="A1196" s="7">
        <v>2022</v>
      </c>
      <c r="B1196" s="7">
        <v>636</v>
      </c>
      <c r="C1196" s="101" t="s">
        <v>35</v>
      </c>
      <c r="D1196" s="15" t="s">
        <v>1164</v>
      </c>
      <c r="E1196" s="9" t="s">
        <v>4961</v>
      </c>
      <c r="F1196" s="8" t="s">
        <v>38</v>
      </c>
      <c r="G1196" s="7" t="s">
        <v>39</v>
      </c>
      <c r="H1196" s="8" t="s">
        <v>54</v>
      </c>
      <c r="I1196" s="9" t="s">
        <v>2446</v>
      </c>
      <c r="J1196" s="9" t="s">
        <v>5164</v>
      </c>
      <c r="K1196" s="9" t="s">
        <v>5165</v>
      </c>
      <c r="L1196" s="9" t="s">
        <v>5166</v>
      </c>
      <c r="M1196" s="7">
        <v>80067519</v>
      </c>
      <c r="N1196" s="8" t="s">
        <v>269</v>
      </c>
      <c r="O1196" s="10">
        <v>44911</v>
      </c>
      <c r="P1196" s="101">
        <v>1.5</v>
      </c>
      <c r="Q1196" s="10">
        <v>44925</v>
      </c>
      <c r="R1196" s="10">
        <v>44971</v>
      </c>
      <c r="S1196" s="11" t="s">
        <v>46</v>
      </c>
      <c r="T1196" s="11"/>
      <c r="U1196" s="78"/>
      <c r="V1196" s="7"/>
      <c r="W1196" s="101">
        <v>1.5</v>
      </c>
      <c r="X1196" s="7"/>
      <c r="Y1196" s="7"/>
      <c r="Z1196" s="11">
        <v>44971</v>
      </c>
      <c r="AA1196" s="16">
        <v>5400000</v>
      </c>
      <c r="AB1196" s="17"/>
      <c r="AC1196" s="18">
        <f t="shared" si="18"/>
        <v>5400000</v>
      </c>
      <c r="AD1196" s="31" t="s">
        <v>48</v>
      </c>
      <c r="AE1196" s="168" t="s">
        <v>98</v>
      </c>
      <c r="AF1196" s="8" t="s">
        <v>5167</v>
      </c>
      <c r="AG1196" s="12" t="s">
        <v>1171</v>
      </c>
      <c r="AH1196" s="12" t="s">
        <v>1655</v>
      </c>
      <c r="AI1196" s="30" t="s">
        <v>5168</v>
      </c>
    </row>
    <row r="1197" spans="1:35" ht="15.75" x14ac:dyDescent="0.3">
      <c r="A1197" s="7">
        <v>2022</v>
      </c>
      <c r="B1197" s="7">
        <v>637</v>
      </c>
      <c r="C1197" s="101" t="s">
        <v>35</v>
      </c>
      <c r="D1197" s="15" t="s">
        <v>1266</v>
      </c>
      <c r="E1197" s="9" t="s">
        <v>4922</v>
      </c>
      <c r="F1197" s="8" t="s">
        <v>38</v>
      </c>
      <c r="G1197" s="7" t="s">
        <v>39</v>
      </c>
      <c r="H1197" s="8" t="s">
        <v>54</v>
      </c>
      <c r="I1197" s="9" t="s">
        <v>4054</v>
      </c>
      <c r="J1197" s="9" t="s">
        <v>5169</v>
      </c>
      <c r="K1197" s="9" t="s">
        <v>5170</v>
      </c>
      <c r="L1197" s="9" t="s">
        <v>870</v>
      </c>
      <c r="M1197" s="7">
        <v>1016072674</v>
      </c>
      <c r="N1197" s="8" t="s">
        <v>4812</v>
      </c>
      <c r="O1197" s="10">
        <v>44914</v>
      </c>
      <c r="P1197" s="101">
        <v>1</v>
      </c>
      <c r="Q1197" s="10">
        <v>44918</v>
      </c>
      <c r="R1197" s="10">
        <v>44948</v>
      </c>
      <c r="S1197" s="11" t="s">
        <v>46</v>
      </c>
      <c r="T1197" s="11"/>
      <c r="U1197" s="78"/>
      <c r="V1197" s="7"/>
      <c r="W1197" s="101">
        <v>1</v>
      </c>
      <c r="X1197" s="7"/>
      <c r="Y1197" s="7"/>
      <c r="Z1197" s="11">
        <v>44948</v>
      </c>
      <c r="AA1197" s="16">
        <v>2400000</v>
      </c>
      <c r="AB1197" s="17"/>
      <c r="AC1197" s="18">
        <f t="shared" si="18"/>
        <v>2400000</v>
      </c>
      <c r="AD1197" s="31" t="s">
        <v>48</v>
      </c>
      <c r="AE1197" s="168" t="s">
        <v>98</v>
      </c>
      <c r="AF1197" s="8" t="s">
        <v>5171</v>
      </c>
      <c r="AG1197" s="12" t="s">
        <v>811</v>
      </c>
      <c r="AH1197" s="12" t="s">
        <v>808</v>
      </c>
      <c r="AI1197" s="30" t="s">
        <v>4841</v>
      </c>
    </row>
    <row r="1198" spans="1:35" ht="15.75" x14ac:dyDescent="0.3">
      <c r="A1198" s="7">
        <v>2022</v>
      </c>
      <c r="B1198" s="7">
        <v>638</v>
      </c>
      <c r="C1198" s="101" t="s">
        <v>35</v>
      </c>
      <c r="D1198" s="15" t="s">
        <v>1266</v>
      </c>
      <c r="E1198" s="9" t="s">
        <v>4922</v>
      </c>
      <c r="F1198" s="8" t="s">
        <v>38</v>
      </c>
      <c r="G1198" s="7" t="s">
        <v>39</v>
      </c>
      <c r="H1198" s="8" t="s">
        <v>54</v>
      </c>
      <c r="I1198" s="9" t="s">
        <v>4054</v>
      </c>
      <c r="J1198" s="9" t="s">
        <v>5172</v>
      </c>
      <c r="K1198" s="9" t="s">
        <v>5170</v>
      </c>
      <c r="L1198" s="9" t="s">
        <v>1526</v>
      </c>
      <c r="M1198" s="7">
        <v>51988791</v>
      </c>
      <c r="N1198" s="8" t="s">
        <v>4812</v>
      </c>
      <c r="O1198" s="10">
        <v>44915</v>
      </c>
      <c r="P1198" s="101">
        <v>1</v>
      </c>
      <c r="Q1198" s="10">
        <v>44917</v>
      </c>
      <c r="R1198" s="10">
        <v>44947</v>
      </c>
      <c r="S1198" s="11" t="s">
        <v>46</v>
      </c>
      <c r="T1198" s="11"/>
      <c r="U1198" s="78"/>
      <c r="V1198" s="7"/>
      <c r="W1198" s="101">
        <v>1</v>
      </c>
      <c r="X1198" s="7"/>
      <c r="Y1198" s="7"/>
      <c r="Z1198" s="11">
        <v>44947</v>
      </c>
      <c r="AA1198" s="16">
        <v>2400000</v>
      </c>
      <c r="AB1198" s="17"/>
      <c r="AC1198" s="18">
        <f t="shared" si="18"/>
        <v>2400000</v>
      </c>
      <c r="AD1198" s="31" t="s">
        <v>48</v>
      </c>
      <c r="AE1198" s="168" t="s">
        <v>98</v>
      </c>
      <c r="AF1198" s="8" t="s">
        <v>5171</v>
      </c>
      <c r="AG1198" s="12" t="s">
        <v>811</v>
      </c>
      <c r="AH1198" s="12" t="s">
        <v>808</v>
      </c>
      <c r="AI1198" s="30" t="s">
        <v>5173</v>
      </c>
    </row>
    <row r="1199" spans="1:35" ht="15.75" x14ac:dyDescent="0.3">
      <c r="A1199" s="7">
        <v>2022</v>
      </c>
      <c r="B1199" s="7">
        <v>639</v>
      </c>
      <c r="C1199" s="101" t="s">
        <v>1134</v>
      </c>
      <c r="D1199" s="15" t="s">
        <v>5174</v>
      </c>
      <c r="E1199" s="9" t="s">
        <v>5175</v>
      </c>
      <c r="F1199" s="8" t="s">
        <v>3091</v>
      </c>
      <c r="G1199" s="7" t="s">
        <v>39</v>
      </c>
      <c r="H1199" s="8" t="s">
        <v>5176</v>
      </c>
      <c r="I1199" s="9" t="s">
        <v>5177</v>
      </c>
      <c r="J1199" s="9" t="s">
        <v>5178</v>
      </c>
      <c r="K1199" s="9" t="s">
        <v>5179</v>
      </c>
      <c r="L1199" s="9" t="s">
        <v>5180</v>
      </c>
      <c r="M1199" s="7">
        <v>900984598</v>
      </c>
      <c r="N1199" s="8" t="s">
        <v>463</v>
      </c>
      <c r="O1199" s="10">
        <v>44916</v>
      </c>
      <c r="P1199" s="101">
        <v>6</v>
      </c>
      <c r="Q1199" s="10">
        <v>44944</v>
      </c>
      <c r="R1199" s="10">
        <v>45124</v>
      </c>
      <c r="S1199" s="11" t="s">
        <v>46</v>
      </c>
      <c r="T1199" s="11"/>
      <c r="U1199" s="78"/>
      <c r="V1199" s="7"/>
      <c r="W1199" s="101">
        <v>6</v>
      </c>
      <c r="X1199" s="11"/>
      <c r="Y1199" s="11"/>
      <c r="Z1199" s="11">
        <v>45124</v>
      </c>
      <c r="AA1199" s="16">
        <f>107251275+37748725+14952550</f>
        <v>159952550</v>
      </c>
      <c r="AB1199" s="17"/>
      <c r="AC1199" s="18">
        <f t="shared" si="18"/>
        <v>159952550</v>
      </c>
      <c r="AD1199" s="31" t="s">
        <v>48</v>
      </c>
      <c r="AE1199" s="168" t="s">
        <v>98</v>
      </c>
      <c r="AF1199" s="8" t="s">
        <v>5181</v>
      </c>
      <c r="AG1199" s="12" t="s">
        <v>286</v>
      </c>
      <c r="AH1199" s="12" t="s">
        <v>5182</v>
      </c>
      <c r="AI1199" s="30" t="s">
        <v>5183</v>
      </c>
    </row>
    <row r="1200" spans="1:35" ht="57" x14ac:dyDescent="0.3">
      <c r="A1200" s="7">
        <v>2022</v>
      </c>
      <c r="B1200" s="7">
        <v>640</v>
      </c>
      <c r="C1200" s="101" t="s">
        <v>1134</v>
      </c>
      <c r="D1200" s="15" t="s">
        <v>839</v>
      </c>
      <c r="E1200" s="9" t="s">
        <v>5184</v>
      </c>
      <c r="F1200" s="8" t="s">
        <v>5185</v>
      </c>
      <c r="G1200" s="7" t="s">
        <v>5186</v>
      </c>
      <c r="H1200" s="8" t="s">
        <v>5176</v>
      </c>
      <c r="I1200" s="9" t="s">
        <v>5187</v>
      </c>
      <c r="J1200" s="9" t="s">
        <v>5188</v>
      </c>
      <c r="K1200" s="9" t="s">
        <v>5189</v>
      </c>
      <c r="L1200" s="9" t="s">
        <v>5190</v>
      </c>
      <c r="M1200" s="7">
        <v>900331710</v>
      </c>
      <c r="N1200" s="8" t="s">
        <v>463</v>
      </c>
      <c r="O1200" s="10">
        <v>44916</v>
      </c>
      <c r="P1200" s="101">
        <v>6</v>
      </c>
      <c r="Q1200" s="10">
        <v>44942</v>
      </c>
      <c r="R1200" s="10">
        <v>45122</v>
      </c>
      <c r="S1200" s="11" t="s">
        <v>46</v>
      </c>
      <c r="T1200" s="11"/>
      <c r="U1200" s="78"/>
      <c r="V1200" s="7" t="s">
        <v>3224</v>
      </c>
      <c r="W1200" s="101">
        <v>6</v>
      </c>
      <c r="X1200" s="167" t="s">
        <v>5191</v>
      </c>
      <c r="Y1200" s="167" t="s">
        <v>5192</v>
      </c>
      <c r="Z1200" s="11">
        <v>45356</v>
      </c>
      <c r="AA1200" s="16">
        <v>147674873</v>
      </c>
      <c r="AB1200" s="17">
        <v>70777567</v>
      </c>
      <c r="AC1200" s="18">
        <f t="shared" si="18"/>
        <v>218452440</v>
      </c>
      <c r="AD1200" s="249" t="s">
        <v>3248</v>
      </c>
      <c r="AE1200" s="168" t="s">
        <v>98</v>
      </c>
      <c r="AF1200" s="8" t="s">
        <v>5193</v>
      </c>
      <c r="AG1200" s="12" t="s">
        <v>286</v>
      </c>
      <c r="AH1200" s="12" t="s">
        <v>5194</v>
      </c>
      <c r="AI1200" s="30" t="s">
        <v>5195</v>
      </c>
    </row>
    <row r="1201" spans="1:35" ht="15.75" x14ac:dyDescent="0.3">
      <c r="A1201" s="7">
        <v>2022</v>
      </c>
      <c r="B1201" s="7">
        <v>641</v>
      </c>
      <c r="C1201" s="101" t="s">
        <v>1134</v>
      </c>
      <c r="D1201" s="15" t="s">
        <v>4862</v>
      </c>
      <c r="E1201" s="9" t="s">
        <v>4365</v>
      </c>
      <c r="F1201" s="8" t="s">
        <v>3091</v>
      </c>
      <c r="G1201" s="7" t="s">
        <v>39</v>
      </c>
      <c r="H1201" s="8" t="s">
        <v>5101</v>
      </c>
      <c r="I1201" s="9" t="s">
        <v>5196</v>
      </c>
      <c r="J1201" s="9" t="s">
        <v>5197</v>
      </c>
      <c r="K1201" s="9" t="s">
        <v>5198</v>
      </c>
      <c r="L1201" s="9" t="s">
        <v>5199</v>
      </c>
      <c r="M1201" s="7">
        <v>900129311</v>
      </c>
      <c r="N1201" s="8" t="s">
        <v>138</v>
      </c>
      <c r="O1201" s="10">
        <v>44916</v>
      </c>
      <c r="P1201" s="101">
        <v>5</v>
      </c>
      <c r="Q1201" s="10">
        <v>44918</v>
      </c>
      <c r="R1201" s="10">
        <v>45068</v>
      </c>
      <c r="S1201" s="11" t="s">
        <v>46</v>
      </c>
      <c r="T1201" s="11"/>
      <c r="U1201" s="78"/>
      <c r="V1201" s="7" t="s">
        <v>5200</v>
      </c>
      <c r="W1201" s="101" t="s">
        <v>5201</v>
      </c>
      <c r="X1201" s="11"/>
      <c r="Y1201" s="11"/>
      <c r="Z1201" s="11">
        <v>45133</v>
      </c>
      <c r="AA1201" s="16">
        <v>879896353</v>
      </c>
      <c r="AB1201" s="17">
        <v>294304829</v>
      </c>
      <c r="AC1201" s="18">
        <f t="shared" si="18"/>
        <v>1174201182</v>
      </c>
      <c r="AD1201" s="31" t="s">
        <v>48</v>
      </c>
      <c r="AE1201" s="168" t="s">
        <v>98</v>
      </c>
      <c r="AF1201" s="8" t="s">
        <v>5202</v>
      </c>
      <c r="AG1201" s="12" t="s">
        <v>258</v>
      </c>
      <c r="AH1201" s="12" t="s">
        <v>4371</v>
      </c>
      <c r="AI1201" s="30" t="s">
        <v>4372</v>
      </c>
    </row>
    <row r="1202" spans="1:35" ht="57" x14ac:dyDescent="0.3">
      <c r="A1202" s="7">
        <v>2022</v>
      </c>
      <c r="B1202" s="7">
        <v>642</v>
      </c>
      <c r="C1202" s="101" t="s">
        <v>1134</v>
      </c>
      <c r="D1202" s="15" t="s">
        <v>839</v>
      </c>
      <c r="E1202" s="9" t="s">
        <v>5184</v>
      </c>
      <c r="F1202" s="8" t="s">
        <v>3173</v>
      </c>
      <c r="G1202" s="7" t="s">
        <v>3174</v>
      </c>
      <c r="H1202" s="8" t="s">
        <v>5176</v>
      </c>
      <c r="I1202" s="9" t="s">
        <v>5203</v>
      </c>
      <c r="J1202" s="9" t="s">
        <v>5195</v>
      </c>
      <c r="K1202" s="9" t="s">
        <v>5204</v>
      </c>
      <c r="L1202" s="9" t="s">
        <v>5194</v>
      </c>
      <c r="M1202" s="7">
        <v>900160387</v>
      </c>
      <c r="N1202" s="8" t="s">
        <v>463</v>
      </c>
      <c r="O1202" s="10">
        <v>44918</v>
      </c>
      <c r="P1202" s="101">
        <v>6</v>
      </c>
      <c r="Q1202" s="10">
        <v>44942</v>
      </c>
      <c r="R1202" s="10">
        <v>45122</v>
      </c>
      <c r="S1202" s="11" t="s">
        <v>46</v>
      </c>
      <c r="T1202" s="11"/>
      <c r="U1202" s="78"/>
      <c r="V1202" s="7" t="s">
        <v>3224</v>
      </c>
      <c r="W1202" s="101">
        <v>6</v>
      </c>
      <c r="X1202" s="167" t="s">
        <v>5191</v>
      </c>
      <c r="Y1202" s="167" t="s">
        <v>5192</v>
      </c>
      <c r="Z1202" s="11">
        <v>45356</v>
      </c>
      <c r="AA1202" s="16">
        <v>51524376</v>
      </c>
      <c r="AB1202" s="17">
        <v>25762187</v>
      </c>
      <c r="AC1202" s="18">
        <f t="shared" si="18"/>
        <v>77286563</v>
      </c>
      <c r="AD1202" s="32" t="s">
        <v>98</v>
      </c>
      <c r="AE1202" s="168" t="s">
        <v>98</v>
      </c>
      <c r="AF1202" s="8" t="s">
        <v>5205</v>
      </c>
      <c r="AG1202" s="12" t="s">
        <v>286</v>
      </c>
      <c r="AH1202" s="12" t="s">
        <v>584</v>
      </c>
      <c r="AI1202" s="30" t="s">
        <v>4543</v>
      </c>
    </row>
    <row r="1203" spans="1:35" ht="15.75" x14ac:dyDescent="0.3">
      <c r="A1203" s="7">
        <v>2022</v>
      </c>
      <c r="B1203" s="7">
        <v>643</v>
      </c>
      <c r="C1203" s="101" t="s">
        <v>35</v>
      </c>
      <c r="D1203" s="15" t="s">
        <v>1266</v>
      </c>
      <c r="E1203" s="9" t="s">
        <v>4922</v>
      </c>
      <c r="F1203" s="8" t="s">
        <v>38</v>
      </c>
      <c r="G1203" s="7" t="s">
        <v>39</v>
      </c>
      <c r="H1203" s="8" t="s">
        <v>54</v>
      </c>
      <c r="I1203" s="9" t="s">
        <v>5206</v>
      </c>
      <c r="J1203" s="9" t="s">
        <v>5207</v>
      </c>
      <c r="K1203" s="9" t="s">
        <v>5170</v>
      </c>
      <c r="L1203" s="9" t="s">
        <v>5208</v>
      </c>
      <c r="M1203" s="7">
        <v>80360423</v>
      </c>
      <c r="N1203" s="8" t="s">
        <v>345</v>
      </c>
      <c r="O1203" s="10">
        <v>44918</v>
      </c>
      <c r="P1203" s="101">
        <v>1</v>
      </c>
      <c r="Q1203" s="10">
        <v>44922</v>
      </c>
      <c r="R1203" s="10">
        <v>44952</v>
      </c>
      <c r="S1203" s="11" t="s">
        <v>46</v>
      </c>
      <c r="T1203" s="11"/>
      <c r="U1203" s="78"/>
      <c r="V1203" s="7"/>
      <c r="W1203" s="101">
        <v>1</v>
      </c>
      <c r="X1203" s="7"/>
      <c r="Y1203" s="7"/>
      <c r="Z1203" s="11">
        <v>44952</v>
      </c>
      <c r="AA1203" s="16">
        <v>2400000</v>
      </c>
      <c r="AB1203" s="17"/>
      <c r="AC1203" s="18">
        <f t="shared" si="18"/>
        <v>2400000</v>
      </c>
      <c r="AD1203" s="31" t="s">
        <v>48</v>
      </c>
      <c r="AE1203" s="168" t="s">
        <v>98</v>
      </c>
      <c r="AF1203" s="8" t="s">
        <v>5171</v>
      </c>
      <c r="AG1203" s="12" t="s">
        <v>811</v>
      </c>
      <c r="AH1203" s="12" t="s">
        <v>808</v>
      </c>
      <c r="AI1203" s="30" t="s">
        <v>4841</v>
      </c>
    </row>
    <row r="1204" spans="1:35" ht="15.75" x14ac:dyDescent="0.3">
      <c r="A1204" s="7">
        <v>2022</v>
      </c>
      <c r="B1204" s="7">
        <v>644</v>
      </c>
      <c r="C1204" s="101" t="s">
        <v>35</v>
      </c>
      <c r="D1204" s="15" t="s">
        <v>1266</v>
      </c>
      <c r="E1204" s="9" t="s">
        <v>4922</v>
      </c>
      <c r="F1204" s="8" t="s">
        <v>38</v>
      </c>
      <c r="G1204" s="7" t="s">
        <v>39</v>
      </c>
      <c r="H1204" s="8" t="s">
        <v>54</v>
      </c>
      <c r="I1204" s="9" t="s">
        <v>5206</v>
      </c>
      <c r="J1204" s="9" t="s">
        <v>5209</v>
      </c>
      <c r="K1204" s="9" t="s">
        <v>5170</v>
      </c>
      <c r="L1204" s="9" t="s">
        <v>5210</v>
      </c>
      <c r="M1204" s="7">
        <v>1000047002</v>
      </c>
      <c r="N1204" s="8" t="s">
        <v>345</v>
      </c>
      <c r="O1204" s="10">
        <v>44918</v>
      </c>
      <c r="P1204" s="101">
        <v>1</v>
      </c>
      <c r="Q1204" s="10">
        <v>44922</v>
      </c>
      <c r="R1204" s="10">
        <v>44952</v>
      </c>
      <c r="S1204" s="11" t="s">
        <v>46</v>
      </c>
      <c r="T1204" s="11"/>
      <c r="U1204" s="78"/>
      <c r="V1204" s="7"/>
      <c r="W1204" s="101">
        <v>1</v>
      </c>
      <c r="X1204" s="7"/>
      <c r="Y1204" s="7"/>
      <c r="Z1204" s="11">
        <v>44952</v>
      </c>
      <c r="AA1204" s="16">
        <v>2400000</v>
      </c>
      <c r="AB1204" s="17"/>
      <c r="AC1204" s="18">
        <f t="shared" si="18"/>
        <v>2400000</v>
      </c>
      <c r="AD1204" s="31" t="s">
        <v>48</v>
      </c>
      <c r="AE1204" s="168" t="s">
        <v>98</v>
      </c>
      <c r="AF1204" s="8" t="s">
        <v>5171</v>
      </c>
      <c r="AG1204" s="12" t="s">
        <v>811</v>
      </c>
      <c r="AH1204" s="12" t="s">
        <v>808</v>
      </c>
      <c r="AI1204" s="30" t="s">
        <v>4841</v>
      </c>
    </row>
    <row r="1205" spans="1:35" ht="15.75" x14ac:dyDescent="0.3">
      <c r="A1205" s="7">
        <v>2022</v>
      </c>
      <c r="B1205" s="7">
        <v>645</v>
      </c>
      <c r="C1205" s="101" t="s">
        <v>35</v>
      </c>
      <c r="D1205" s="15" t="s">
        <v>1741</v>
      </c>
      <c r="E1205" s="9" t="s">
        <v>5130</v>
      </c>
      <c r="F1205" s="8" t="s">
        <v>38</v>
      </c>
      <c r="G1205" s="7" t="s">
        <v>39</v>
      </c>
      <c r="H1205" s="8" t="s">
        <v>54</v>
      </c>
      <c r="I1205" s="9" t="s">
        <v>2566</v>
      </c>
      <c r="J1205" s="9" t="s">
        <v>5211</v>
      </c>
      <c r="K1205" s="9" t="s">
        <v>5212</v>
      </c>
      <c r="L1205" s="9" t="s">
        <v>5158</v>
      </c>
      <c r="M1205" s="7">
        <v>1013640568</v>
      </c>
      <c r="N1205" s="8" t="s">
        <v>4812</v>
      </c>
      <c r="O1205" s="10">
        <v>44918</v>
      </c>
      <c r="P1205" s="101">
        <v>1</v>
      </c>
      <c r="Q1205" s="10">
        <v>44924</v>
      </c>
      <c r="R1205" s="10">
        <v>44954</v>
      </c>
      <c r="S1205" s="11" t="s">
        <v>46</v>
      </c>
      <c r="T1205" s="11"/>
      <c r="U1205" s="78"/>
      <c r="V1205" s="7"/>
      <c r="W1205" s="101">
        <v>1</v>
      </c>
      <c r="X1205" s="7"/>
      <c r="Y1205" s="7"/>
      <c r="Z1205" s="11">
        <v>44954</v>
      </c>
      <c r="AA1205" s="16">
        <v>2400000</v>
      </c>
      <c r="AB1205" s="17"/>
      <c r="AC1205" s="18">
        <f t="shared" si="18"/>
        <v>2400000</v>
      </c>
      <c r="AD1205" s="31" t="s">
        <v>48</v>
      </c>
      <c r="AE1205" s="168" t="s">
        <v>98</v>
      </c>
      <c r="AF1205" s="8" t="s">
        <v>5213</v>
      </c>
      <c r="AG1205" s="12" t="s">
        <v>2161</v>
      </c>
      <c r="AH1205" s="12" t="s">
        <v>2157</v>
      </c>
      <c r="AI1205" s="30" t="s">
        <v>4442</v>
      </c>
    </row>
    <row r="1206" spans="1:35" ht="15.75" x14ac:dyDescent="0.3">
      <c r="A1206" s="7">
        <v>2022</v>
      </c>
      <c r="B1206" s="7">
        <v>646</v>
      </c>
      <c r="C1206" s="101" t="s">
        <v>35</v>
      </c>
      <c r="D1206" s="15" t="s">
        <v>293</v>
      </c>
      <c r="E1206" s="9" t="s">
        <v>5214</v>
      </c>
      <c r="F1206" s="8" t="s">
        <v>38</v>
      </c>
      <c r="G1206" s="7" t="s">
        <v>39</v>
      </c>
      <c r="H1206" s="8" t="s">
        <v>54</v>
      </c>
      <c r="I1206" s="9" t="s">
        <v>5215</v>
      </c>
      <c r="J1206" s="9" t="s">
        <v>5216</v>
      </c>
      <c r="K1206" s="9" t="s">
        <v>5217</v>
      </c>
      <c r="L1206" s="9" t="s">
        <v>5218</v>
      </c>
      <c r="M1206" s="7">
        <v>35318520</v>
      </c>
      <c r="N1206" s="8" t="s">
        <v>345</v>
      </c>
      <c r="O1206" s="10">
        <v>44923</v>
      </c>
      <c r="P1206" s="101">
        <v>1</v>
      </c>
      <c r="Q1206" s="10">
        <v>44925</v>
      </c>
      <c r="R1206" s="10">
        <v>44955</v>
      </c>
      <c r="S1206" s="11" t="s">
        <v>46</v>
      </c>
      <c r="T1206" s="11"/>
      <c r="U1206" s="78"/>
      <c r="V1206" s="7"/>
      <c r="W1206" s="101">
        <v>1</v>
      </c>
      <c r="X1206" s="7"/>
      <c r="Y1206" s="7"/>
      <c r="Z1206" s="11">
        <v>44955</v>
      </c>
      <c r="AA1206" s="16">
        <v>2400000</v>
      </c>
      <c r="AB1206" s="17"/>
      <c r="AC1206" s="18">
        <f t="shared" si="18"/>
        <v>2400000</v>
      </c>
      <c r="AD1206" s="31" t="s">
        <v>48</v>
      </c>
      <c r="AE1206" s="168" t="s">
        <v>98</v>
      </c>
      <c r="AF1206" s="8" t="s">
        <v>5219</v>
      </c>
      <c r="AG1206" s="12" t="s">
        <v>302</v>
      </c>
      <c r="AH1206" s="12" t="s">
        <v>303</v>
      </c>
      <c r="AI1206" s="30" t="s">
        <v>5220</v>
      </c>
    </row>
    <row r="1207" spans="1:35" ht="15.75" x14ac:dyDescent="0.3">
      <c r="A1207" s="7">
        <v>2022</v>
      </c>
      <c r="B1207" s="7">
        <v>647</v>
      </c>
      <c r="C1207" s="101" t="s">
        <v>35</v>
      </c>
      <c r="D1207" s="15" t="s">
        <v>91</v>
      </c>
      <c r="E1207" s="9" t="s">
        <v>4028</v>
      </c>
      <c r="F1207" s="8" t="s">
        <v>38</v>
      </c>
      <c r="G1207" s="7" t="s">
        <v>39</v>
      </c>
      <c r="H1207" s="8" t="s">
        <v>54</v>
      </c>
      <c r="I1207" s="9" t="s">
        <v>676</v>
      </c>
      <c r="J1207" s="9" t="s">
        <v>5221</v>
      </c>
      <c r="K1207" s="9" t="s">
        <v>5222</v>
      </c>
      <c r="L1207" s="9" t="s">
        <v>5223</v>
      </c>
      <c r="M1207" s="7">
        <v>1016020708</v>
      </c>
      <c r="N1207" s="8" t="s">
        <v>170</v>
      </c>
      <c r="O1207" s="10">
        <v>44918</v>
      </c>
      <c r="P1207" s="101">
        <v>1</v>
      </c>
      <c r="Q1207" s="10">
        <v>44925</v>
      </c>
      <c r="R1207" s="10">
        <v>44955</v>
      </c>
      <c r="S1207" s="11" t="s">
        <v>46</v>
      </c>
      <c r="T1207" s="11"/>
      <c r="U1207" s="78"/>
      <c r="V1207" s="7"/>
      <c r="W1207" s="101">
        <v>1</v>
      </c>
      <c r="X1207" s="7"/>
      <c r="Y1207" s="7"/>
      <c r="Z1207" s="11">
        <v>44955</v>
      </c>
      <c r="AA1207" s="16">
        <v>4514000</v>
      </c>
      <c r="AB1207" s="17"/>
      <c r="AC1207" s="18">
        <f t="shared" si="18"/>
        <v>4514000</v>
      </c>
      <c r="AD1207" s="31" t="s">
        <v>48</v>
      </c>
      <c r="AE1207" s="168" t="s">
        <v>98</v>
      </c>
      <c r="AF1207" s="8" t="s">
        <v>5224</v>
      </c>
      <c r="AG1207" s="12" t="s">
        <v>380</v>
      </c>
      <c r="AH1207" s="12" t="s">
        <v>595</v>
      </c>
      <c r="AI1207" s="30" t="s">
        <v>5225</v>
      </c>
    </row>
    <row r="1208" spans="1:35" ht="15.75" x14ac:dyDescent="0.3">
      <c r="A1208" s="7">
        <v>2022</v>
      </c>
      <c r="B1208" s="7">
        <v>648</v>
      </c>
      <c r="C1208" s="101" t="s">
        <v>1134</v>
      </c>
      <c r="D1208" s="15" t="s">
        <v>2218</v>
      </c>
      <c r="E1208" s="9" t="s">
        <v>5115</v>
      </c>
      <c r="F1208" s="8" t="s">
        <v>3211</v>
      </c>
      <c r="G1208" s="7" t="s">
        <v>2195</v>
      </c>
      <c r="H1208" s="8" t="s">
        <v>2196</v>
      </c>
      <c r="I1208" s="9" t="s">
        <v>5226</v>
      </c>
      <c r="J1208" s="9" t="s">
        <v>5227</v>
      </c>
      <c r="K1208" s="9" t="s">
        <v>5228</v>
      </c>
      <c r="L1208" s="9" t="s">
        <v>5229</v>
      </c>
      <c r="M1208" s="7">
        <v>901659143</v>
      </c>
      <c r="N1208" s="8" t="s">
        <v>170</v>
      </c>
      <c r="O1208" s="10">
        <v>44923</v>
      </c>
      <c r="P1208" s="101">
        <v>3</v>
      </c>
      <c r="Q1208" s="10">
        <v>45290</v>
      </c>
      <c r="R1208" s="10">
        <v>45014</v>
      </c>
      <c r="S1208" s="11" t="s">
        <v>46</v>
      </c>
      <c r="T1208" s="11"/>
      <c r="U1208" s="78"/>
      <c r="V1208" s="7" t="s">
        <v>5230</v>
      </c>
      <c r="W1208" s="101">
        <v>7</v>
      </c>
      <c r="X1208" s="11"/>
      <c r="Y1208" s="11"/>
      <c r="Z1208" s="11">
        <v>45136</v>
      </c>
      <c r="AA1208" s="16">
        <v>400000000</v>
      </c>
      <c r="AB1208" s="17">
        <v>53927739</v>
      </c>
      <c r="AC1208" s="18">
        <f t="shared" si="18"/>
        <v>453927739</v>
      </c>
      <c r="AD1208" s="31" t="s">
        <v>48</v>
      </c>
      <c r="AE1208" s="168" t="s">
        <v>98</v>
      </c>
      <c r="AF1208" s="8" t="s">
        <v>5231</v>
      </c>
      <c r="AG1208" s="12" t="s">
        <v>1753</v>
      </c>
      <c r="AH1208" s="12" t="s">
        <v>2227</v>
      </c>
      <c r="AI1208" s="30" t="s">
        <v>3139</v>
      </c>
    </row>
    <row r="1209" spans="1:35" ht="15.75" x14ac:dyDescent="0.3">
      <c r="A1209" s="7">
        <v>2022</v>
      </c>
      <c r="B1209" s="7">
        <v>649</v>
      </c>
      <c r="C1209" s="101" t="s">
        <v>1134</v>
      </c>
      <c r="D1209" s="15" t="s">
        <v>1741</v>
      </c>
      <c r="E1209" s="9" t="s">
        <v>1742</v>
      </c>
      <c r="F1209" s="8" t="s">
        <v>3211</v>
      </c>
      <c r="G1209" s="7" t="s">
        <v>2195</v>
      </c>
      <c r="H1209" s="8" t="s">
        <v>2765</v>
      </c>
      <c r="I1209" s="9" t="s">
        <v>5232</v>
      </c>
      <c r="J1209" s="9" t="s">
        <v>5233</v>
      </c>
      <c r="K1209" s="9" t="s">
        <v>5234</v>
      </c>
      <c r="L1209" s="9" t="s">
        <v>5235</v>
      </c>
      <c r="M1209" s="7">
        <v>901301045</v>
      </c>
      <c r="N1209" s="8" t="s">
        <v>171</v>
      </c>
      <c r="O1209" s="10">
        <v>44923</v>
      </c>
      <c r="P1209" s="101">
        <v>2</v>
      </c>
      <c r="Q1209" s="10">
        <v>44930</v>
      </c>
      <c r="R1209" s="10">
        <v>44988</v>
      </c>
      <c r="S1209" s="11" t="s">
        <v>46</v>
      </c>
      <c r="T1209" s="11"/>
      <c r="U1209" s="78"/>
      <c r="V1209" s="7" t="s">
        <v>480</v>
      </c>
      <c r="W1209" s="101">
        <v>3</v>
      </c>
      <c r="X1209" s="7"/>
      <c r="Y1209" s="7"/>
      <c r="Z1209" s="11">
        <v>45019</v>
      </c>
      <c r="AA1209" s="16">
        <v>35118000</v>
      </c>
      <c r="AB1209" s="17"/>
      <c r="AC1209" s="18">
        <f t="shared" si="18"/>
        <v>35118000</v>
      </c>
      <c r="AD1209" s="31" t="s">
        <v>48</v>
      </c>
      <c r="AE1209" s="168" t="s">
        <v>98</v>
      </c>
      <c r="AF1209" s="8" t="s">
        <v>5236</v>
      </c>
      <c r="AG1209" s="12" t="s">
        <v>5237</v>
      </c>
      <c r="AH1209" s="12" t="s">
        <v>5238</v>
      </c>
      <c r="AI1209" s="30" t="s">
        <v>5239</v>
      </c>
    </row>
    <row r="1210" spans="1:35" ht="57" x14ac:dyDescent="0.3">
      <c r="A1210" s="7">
        <v>2022</v>
      </c>
      <c r="B1210" s="7">
        <v>650</v>
      </c>
      <c r="C1210" s="101" t="s">
        <v>1134</v>
      </c>
      <c r="D1210" s="15" t="s">
        <v>5240</v>
      </c>
      <c r="E1210" s="9" t="s">
        <v>1742</v>
      </c>
      <c r="F1210" s="8" t="s">
        <v>3277</v>
      </c>
      <c r="G1210" s="7" t="s">
        <v>3278</v>
      </c>
      <c r="H1210" s="8" t="s">
        <v>2196</v>
      </c>
      <c r="I1210" s="9" t="s">
        <v>5241</v>
      </c>
      <c r="J1210" s="9" t="s">
        <v>5242</v>
      </c>
      <c r="K1210" s="9" t="s">
        <v>5243</v>
      </c>
      <c r="L1210" s="9" t="s">
        <v>4897</v>
      </c>
      <c r="M1210" s="7">
        <v>830005066</v>
      </c>
      <c r="N1210" s="8" t="s">
        <v>192</v>
      </c>
      <c r="O1210" s="10">
        <v>44922</v>
      </c>
      <c r="P1210" s="101">
        <v>4</v>
      </c>
      <c r="Q1210" s="10">
        <v>44936</v>
      </c>
      <c r="R1210" s="10">
        <v>45055</v>
      </c>
      <c r="S1210" s="11" t="s">
        <v>46</v>
      </c>
      <c r="T1210" s="11"/>
      <c r="U1210" s="78"/>
      <c r="V1210" s="13" t="s">
        <v>5244</v>
      </c>
      <c r="W1210" s="175" t="s">
        <v>5245</v>
      </c>
      <c r="X1210" s="11"/>
      <c r="Y1210" s="11"/>
      <c r="Z1210" s="11">
        <v>45264</v>
      </c>
      <c r="AA1210" s="16">
        <v>612380021</v>
      </c>
      <c r="AB1210" s="17">
        <v>161000000</v>
      </c>
      <c r="AC1210" s="18">
        <f t="shared" si="18"/>
        <v>773380021</v>
      </c>
      <c r="AD1210" s="85" t="s">
        <v>48</v>
      </c>
      <c r="AE1210" s="168" t="s">
        <v>98</v>
      </c>
      <c r="AF1210" s="8" t="s">
        <v>5246</v>
      </c>
      <c r="AG1210" s="12" t="s">
        <v>655</v>
      </c>
      <c r="AH1210" s="12" t="s">
        <v>1699</v>
      </c>
      <c r="AI1210" s="30">
        <v>20235410000063</v>
      </c>
    </row>
    <row r="1211" spans="1:35" ht="28.5" x14ac:dyDescent="0.3">
      <c r="A1211" s="7">
        <v>2022</v>
      </c>
      <c r="B1211" s="7">
        <v>651</v>
      </c>
      <c r="C1211" s="101" t="s">
        <v>1134</v>
      </c>
      <c r="D1211" s="15" t="s">
        <v>1799</v>
      </c>
      <c r="E1211" s="9" t="s">
        <v>5247</v>
      </c>
      <c r="F1211" s="8" t="s">
        <v>3091</v>
      </c>
      <c r="G1211" s="7" t="s">
        <v>39</v>
      </c>
      <c r="H1211" s="8" t="s">
        <v>5248</v>
      </c>
      <c r="I1211" s="9" t="s">
        <v>5249</v>
      </c>
      <c r="J1211" s="9" t="s">
        <v>5250</v>
      </c>
      <c r="K1211" s="9" t="s">
        <v>5251</v>
      </c>
      <c r="L1211" s="9" t="s">
        <v>5252</v>
      </c>
      <c r="M1211" s="7">
        <v>900219569</v>
      </c>
      <c r="N1211" s="8" t="s">
        <v>192</v>
      </c>
      <c r="O1211" s="10">
        <v>44922</v>
      </c>
      <c r="P1211" s="101">
        <v>6</v>
      </c>
      <c r="Q1211" s="10">
        <v>44925</v>
      </c>
      <c r="R1211" s="10">
        <v>45106</v>
      </c>
      <c r="S1211" s="11" t="s">
        <v>46</v>
      </c>
      <c r="T1211" s="11"/>
      <c r="U1211" s="78"/>
      <c r="V1211" s="13" t="s">
        <v>5253</v>
      </c>
      <c r="W1211" s="175" t="s">
        <v>5254</v>
      </c>
      <c r="X1211" s="11"/>
      <c r="Y1211" s="11"/>
      <c r="Z1211" s="11">
        <v>45156</v>
      </c>
      <c r="AA1211" s="16">
        <v>262864000</v>
      </c>
      <c r="AB1211" s="17">
        <v>64875905</v>
      </c>
      <c r="AC1211" s="18">
        <f t="shared" si="18"/>
        <v>327739905</v>
      </c>
      <c r="AD1211" s="86" t="s">
        <v>48</v>
      </c>
      <c r="AE1211" s="168" t="s">
        <v>98</v>
      </c>
      <c r="AF1211" s="8" t="s">
        <v>5255</v>
      </c>
      <c r="AG1211" s="12" t="s">
        <v>62</v>
      </c>
      <c r="AH1211" s="12" t="s">
        <v>63</v>
      </c>
      <c r="AI1211" s="30" t="s">
        <v>5256</v>
      </c>
    </row>
    <row r="1212" spans="1:35" ht="15.75" x14ac:dyDescent="0.3">
      <c r="A1212" s="7">
        <v>2022</v>
      </c>
      <c r="B1212" s="7">
        <v>652</v>
      </c>
      <c r="C1212" s="101" t="s">
        <v>1134</v>
      </c>
      <c r="D1212" s="15" t="s">
        <v>91</v>
      </c>
      <c r="E1212" s="9" t="s">
        <v>1742</v>
      </c>
      <c r="F1212" s="8" t="s">
        <v>3091</v>
      </c>
      <c r="G1212" s="7" t="s">
        <v>39</v>
      </c>
      <c r="H1212" s="8" t="s">
        <v>5257</v>
      </c>
      <c r="I1212" s="9" t="s">
        <v>5258</v>
      </c>
      <c r="J1212" s="9" t="s">
        <v>5259</v>
      </c>
      <c r="K1212" s="9" t="s">
        <v>5260</v>
      </c>
      <c r="L1212" s="9" t="s">
        <v>5261</v>
      </c>
      <c r="M1212" s="7">
        <v>830118188</v>
      </c>
      <c r="N1212" s="8" t="s">
        <v>171</v>
      </c>
      <c r="O1212" s="10">
        <v>44923</v>
      </c>
      <c r="P1212" s="101">
        <v>1</v>
      </c>
      <c r="Q1212" s="10">
        <v>44932</v>
      </c>
      <c r="R1212" s="10">
        <v>44990</v>
      </c>
      <c r="S1212" s="11" t="s">
        <v>46</v>
      </c>
      <c r="T1212" s="11"/>
      <c r="U1212" s="78"/>
      <c r="V1212" s="7"/>
      <c r="W1212" s="101">
        <v>1</v>
      </c>
      <c r="X1212" s="7"/>
      <c r="Y1212" s="7"/>
      <c r="Z1212" s="11">
        <v>44990</v>
      </c>
      <c r="AA1212" s="16">
        <v>3570000</v>
      </c>
      <c r="AB1212" s="17"/>
      <c r="AC1212" s="18">
        <f t="shared" si="18"/>
        <v>3570000</v>
      </c>
      <c r="AD1212" s="31" t="s">
        <v>48</v>
      </c>
      <c r="AE1212" s="168" t="s">
        <v>98</v>
      </c>
      <c r="AF1212" s="8" t="s">
        <v>5262</v>
      </c>
      <c r="AG1212" s="12" t="s">
        <v>1241</v>
      </c>
      <c r="AH1212" s="12" t="s">
        <v>1238</v>
      </c>
      <c r="AI1212" s="30" t="s">
        <v>5263</v>
      </c>
    </row>
    <row r="1213" spans="1:35" ht="28.5" x14ac:dyDescent="0.3">
      <c r="A1213" s="7">
        <v>2022</v>
      </c>
      <c r="B1213" s="7">
        <v>653</v>
      </c>
      <c r="C1213" s="101" t="s">
        <v>1134</v>
      </c>
      <c r="D1213" s="15" t="s">
        <v>91</v>
      </c>
      <c r="E1213" s="9" t="s">
        <v>4028</v>
      </c>
      <c r="F1213" s="8" t="s">
        <v>3211</v>
      </c>
      <c r="G1213" s="7" t="s">
        <v>2195</v>
      </c>
      <c r="H1213" s="8" t="s">
        <v>5257</v>
      </c>
      <c r="I1213" s="9" t="s">
        <v>5264</v>
      </c>
      <c r="J1213" s="9" t="s">
        <v>5265</v>
      </c>
      <c r="K1213" s="9" t="s">
        <v>5234</v>
      </c>
      <c r="L1213" s="9" t="s">
        <v>5266</v>
      </c>
      <c r="M1213" s="7">
        <v>800250589</v>
      </c>
      <c r="N1213" s="8" t="s">
        <v>171</v>
      </c>
      <c r="O1213" s="10">
        <v>44913</v>
      </c>
      <c r="P1213" s="101">
        <v>4</v>
      </c>
      <c r="Q1213" s="10">
        <v>44936</v>
      </c>
      <c r="R1213" s="10">
        <v>45055</v>
      </c>
      <c r="S1213" s="11" t="s">
        <v>46</v>
      </c>
      <c r="T1213" s="11"/>
      <c r="U1213" s="78"/>
      <c r="V1213" s="7" t="s">
        <v>2309</v>
      </c>
      <c r="W1213" s="101" t="s">
        <v>4218</v>
      </c>
      <c r="X1213" s="7"/>
      <c r="Y1213" s="7"/>
      <c r="Z1213" s="11">
        <v>45077</v>
      </c>
      <c r="AA1213" s="16">
        <v>29962000</v>
      </c>
      <c r="AB1213" s="17"/>
      <c r="AC1213" s="18">
        <f t="shared" si="18"/>
        <v>29962000</v>
      </c>
      <c r="AD1213" s="31" t="s">
        <v>48</v>
      </c>
      <c r="AE1213" s="168" t="s">
        <v>98</v>
      </c>
      <c r="AF1213" s="8" t="s">
        <v>5236</v>
      </c>
      <c r="AG1213" s="12" t="s">
        <v>277</v>
      </c>
      <c r="AH1213" s="192" t="s">
        <v>5267</v>
      </c>
      <c r="AI1213" s="193" t="s">
        <v>5268</v>
      </c>
    </row>
    <row r="1214" spans="1:35" ht="28.5" x14ac:dyDescent="0.3">
      <c r="A1214" s="7">
        <v>2022</v>
      </c>
      <c r="B1214" s="7">
        <v>654</v>
      </c>
      <c r="C1214" s="101" t="s">
        <v>1134</v>
      </c>
      <c r="D1214" s="15" t="s">
        <v>5269</v>
      </c>
      <c r="E1214" s="9" t="s">
        <v>5270</v>
      </c>
      <c r="F1214" s="8" t="s">
        <v>3277</v>
      </c>
      <c r="G1214" s="7" t="s">
        <v>3278</v>
      </c>
      <c r="H1214" s="8" t="s">
        <v>2196</v>
      </c>
      <c r="I1214" s="9" t="s">
        <v>5271</v>
      </c>
      <c r="J1214" s="9" t="s">
        <v>5272</v>
      </c>
      <c r="K1214" s="9" t="s">
        <v>5273</v>
      </c>
      <c r="L1214" s="9" t="s">
        <v>5274</v>
      </c>
      <c r="M1214" s="7">
        <v>901061836</v>
      </c>
      <c r="N1214" s="8" t="s">
        <v>345</v>
      </c>
      <c r="O1214" s="10">
        <v>44922</v>
      </c>
      <c r="P1214" s="101">
        <v>4</v>
      </c>
      <c r="Q1214" s="10">
        <v>44936</v>
      </c>
      <c r="R1214" s="10">
        <v>45055</v>
      </c>
      <c r="S1214" s="11" t="s">
        <v>46</v>
      </c>
      <c r="T1214" s="11"/>
      <c r="U1214" s="78"/>
      <c r="V1214" s="7" t="s">
        <v>322</v>
      </c>
      <c r="W1214" s="101">
        <v>6</v>
      </c>
      <c r="X1214" s="87" t="s">
        <v>5275</v>
      </c>
      <c r="Y1214" s="87" t="s">
        <v>5276</v>
      </c>
      <c r="Z1214" s="11">
        <v>45143</v>
      </c>
      <c r="AA1214" s="16">
        <v>160100500</v>
      </c>
      <c r="AB1214" s="17"/>
      <c r="AC1214" s="18">
        <f t="shared" si="18"/>
        <v>160100500</v>
      </c>
      <c r="AD1214" s="86" t="s">
        <v>48</v>
      </c>
      <c r="AE1214" s="168" t="s">
        <v>98</v>
      </c>
      <c r="AF1214" s="8" t="s">
        <v>5277</v>
      </c>
      <c r="AG1214" s="12" t="s">
        <v>277</v>
      </c>
      <c r="AH1214" s="12" t="s">
        <v>5278</v>
      </c>
      <c r="AI1214" s="30" t="s">
        <v>5279</v>
      </c>
    </row>
    <row r="1215" spans="1:35" ht="15.75" x14ac:dyDescent="0.3">
      <c r="A1215" s="7">
        <v>2022</v>
      </c>
      <c r="B1215" s="7">
        <v>655</v>
      </c>
      <c r="C1215" s="101" t="s">
        <v>1134</v>
      </c>
      <c r="D1215" s="15" t="s">
        <v>1266</v>
      </c>
      <c r="E1215" s="9" t="s">
        <v>4922</v>
      </c>
      <c r="F1215" s="8" t="s">
        <v>3211</v>
      </c>
      <c r="G1215" s="7" t="s">
        <v>2195</v>
      </c>
      <c r="H1215" s="8" t="s">
        <v>2196</v>
      </c>
      <c r="I1215" s="9" t="s">
        <v>5280</v>
      </c>
      <c r="J1215" s="9" t="s">
        <v>5281</v>
      </c>
      <c r="K1215" s="9" t="s">
        <v>5282</v>
      </c>
      <c r="L1215" s="9" t="s">
        <v>5283</v>
      </c>
      <c r="M1215" s="7">
        <v>901151222</v>
      </c>
      <c r="N1215" s="8" t="s">
        <v>463</v>
      </c>
      <c r="O1215" s="10">
        <v>44923</v>
      </c>
      <c r="P1215" s="101">
        <v>8</v>
      </c>
      <c r="Q1215" s="10">
        <v>44943</v>
      </c>
      <c r="R1215" s="10">
        <v>45185</v>
      </c>
      <c r="S1215" s="11" t="s">
        <v>46</v>
      </c>
      <c r="T1215" s="11"/>
      <c r="U1215" s="78"/>
      <c r="V1215" s="7" t="s">
        <v>5284</v>
      </c>
      <c r="W1215" s="101" t="s">
        <v>5285</v>
      </c>
      <c r="X1215" s="11"/>
      <c r="Y1215" s="11"/>
      <c r="Z1215" s="11">
        <v>45268</v>
      </c>
      <c r="AA1215" s="16">
        <v>150000000</v>
      </c>
      <c r="AB1215" s="17"/>
      <c r="AC1215" s="18">
        <f t="shared" si="18"/>
        <v>150000000</v>
      </c>
      <c r="AD1215" s="85" t="s">
        <v>48</v>
      </c>
      <c r="AE1215" s="168" t="s">
        <v>98</v>
      </c>
      <c r="AF1215" s="8" t="s">
        <v>5286</v>
      </c>
      <c r="AG1215" s="12" t="s">
        <v>811</v>
      </c>
      <c r="AH1215" s="12" t="s">
        <v>5287</v>
      </c>
      <c r="AI1215" s="30">
        <v>20235420003343</v>
      </c>
    </row>
    <row r="1216" spans="1:35" ht="15.75" x14ac:dyDescent="0.3">
      <c r="A1216" s="7">
        <v>2022</v>
      </c>
      <c r="B1216" s="7">
        <v>656</v>
      </c>
      <c r="C1216" s="101" t="s">
        <v>1134</v>
      </c>
      <c r="D1216" s="15" t="s">
        <v>1266</v>
      </c>
      <c r="E1216" s="9" t="s">
        <v>4922</v>
      </c>
      <c r="F1216" s="8" t="s">
        <v>3211</v>
      </c>
      <c r="G1216" s="7" t="s">
        <v>2195</v>
      </c>
      <c r="H1216" s="8" t="s">
        <v>2196</v>
      </c>
      <c r="I1216" s="9" t="s">
        <v>5280</v>
      </c>
      <c r="J1216" s="9" t="s">
        <v>5288</v>
      </c>
      <c r="K1216" s="9" t="s">
        <v>5289</v>
      </c>
      <c r="L1216" s="9" t="s">
        <v>5290</v>
      </c>
      <c r="M1216" s="7">
        <v>830109420</v>
      </c>
      <c r="N1216" s="8" t="s">
        <v>463</v>
      </c>
      <c r="O1216" s="10">
        <v>44923</v>
      </c>
      <c r="P1216" s="101">
        <v>8</v>
      </c>
      <c r="Q1216" s="10">
        <v>44943</v>
      </c>
      <c r="R1216" s="10">
        <v>45185</v>
      </c>
      <c r="S1216" s="11" t="s">
        <v>46</v>
      </c>
      <c r="T1216" s="11"/>
      <c r="U1216" s="78"/>
      <c r="V1216" s="13" t="s">
        <v>5284</v>
      </c>
      <c r="W1216" s="101" t="s">
        <v>5285</v>
      </c>
      <c r="X1216" s="11"/>
      <c r="Y1216" s="103"/>
      <c r="Z1216" s="103">
        <v>45299</v>
      </c>
      <c r="AA1216" s="200">
        <v>150000000</v>
      </c>
      <c r="AB1216" s="201"/>
      <c r="AC1216" s="202">
        <f t="shared" si="18"/>
        <v>150000000</v>
      </c>
      <c r="AD1216" s="203" t="s">
        <v>98</v>
      </c>
      <c r="AE1216" s="168" t="s">
        <v>98</v>
      </c>
      <c r="AF1216" s="8" t="s">
        <v>5286</v>
      </c>
      <c r="AG1216" s="12" t="s">
        <v>811</v>
      </c>
      <c r="AH1216" s="12" t="s">
        <v>5287</v>
      </c>
      <c r="AI1216" s="30" t="s">
        <v>5239</v>
      </c>
    </row>
    <row r="1217" spans="1:35" ht="28.5" x14ac:dyDescent="0.3">
      <c r="A1217" s="7">
        <v>2022</v>
      </c>
      <c r="B1217" s="7">
        <v>657</v>
      </c>
      <c r="C1217" s="101" t="s">
        <v>1134</v>
      </c>
      <c r="D1217" s="15" t="s">
        <v>1266</v>
      </c>
      <c r="E1217" s="9" t="s">
        <v>4922</v>
      </c>
      <c r="F1217" s="8" t="s">
        <v>3211</v>
      </c>
      <c r="G1217" s="7" t="s">
        <v>2195</v>
      </c>
      <c r="H1217" s="8" t="s">
        <v>2196</v>
      </c>
      <c r="I1217" s="9" t="s">
        <v>5280</v>
      </c>
      <c r="J1217" s="9" t="s">
        <v>5291</v>
      </c>
      <c r="K1217" s="9" t="s">
        <v>5292</v>
      </c>
      <c r="L1217" s="9" t="s">
        <v>5293</v>
      </c>
      <c r="M1217" s="7">
        <v>901114836</v>
      </c>
      <c r="N1217" s="8" t="s">
        <v>463</v>
      </c>
      <c r="O1217" s="10">
        <v>44923</v>
      </c>
      <c r="P1217" s="101">
        <v>8</v>
      </c>
      <c r="Q1217" s="10">
        <v>44943</v>
      </c>
      <c r="R1217" s="10">
        <v>45185</v>
      </c>
      <c r="S1217" s="11" t="s">
        <v>46</v>
      </c>
      <c r="T1217" s="11"/>
      <c r="U1217" s="78"/>
      <c r="V1217" s="13" t="s">
        <v>5294</v>
      </c>
      <c r="W1217" s="101" t="s">
        <v>5285</v>
      </c>
      <c r="X1217" s="11"/>
      <c r="Y1217" s="11"/>
      <c r="Z1217" s="11">
        <v>45299</v>
      </c>
      <c r="AA1217" s="16">
        <v>100000000</v>
      </c>
      <c r="AB1217" s="17">
        <v>50000000</v>
      </c>
      <c r="AC1217" s="18">
        <f t="shared" si="18"/>
        <v>150000000</v>
      </c>
      <c r="AD1217" s="32" t="s">
        <v>98</v>
      </c>
      <c r="AE1217" s="168" t="s">
        <v>98</v>
      </c>
      <c r="AF1217" s="8" t="s">
        <v>5286</v>
      </c>
      <c r="AG1217" s="12" t="s">
        <v>811</v>
      </c>
      <c r="AH1217" s="12" t="s">
        <v>5287</v>
      </c>
      <c r="AI1217" s="30" t="s">
        <v>5239</v>
      </c>
    </row>
    <row r="1218" spans="1:35" ht="15.75" x14ac:dyDescent="0.3">
      <c r="A1218" s="7">
        <v>2022</v>
      </c>
      <c r="B1218" s="7">
        <v>658</v>
      </c>
      <c r="C1218" s="101" t="s">
        <v>35</v>
      </c>
      <c r="D1218" s="15" t="s">
        <v>5295</v>
      </c>
      <c r="E1218" s="9" t="s">
        <v>5130</v>
      </c>
      <c r="F1218" s="8" t="s">
        <v>38</v>
      </c>
      <c r="G1218" s="7" t="s">
        <v>39</v>
      </c>
      <c r="H1218" s="8" t="s">
        <v>54</v>
      </c>
      <c r="I1218" s="9" t="s">
        <v>5131</v>
      </c>
      <c r="J1218" s="9" t="s">
        <v>5296</v>
      </c>
      <c r="K1218" s="9" t="s">
        <v>5297</v>
      </c>
      <c r="L1218" s="9" t="s">
        <v>5298</v>
      </c>
      <c r="M1218" s="7">
        <v>80724704</v>
      </c>
      <c r="N1218" s="8" t="s">
        <v>170</v>
      </c>
      <c r="O1218" s="10">
        <v>44923</v>
      </c>
      <c r="P1218" s="101">
        <v>6</v>
      </c>
      <c r="Q1218" s="10">
        <v>44925</v>
      </c>
      <c r="R1218" s="10">
        <v>45106</v>
      </c>
      <c r="S1218" s="11" t="s">
        <v>46</v>
      </c>
      <c r="T1218" s="11"/>
      <c r="U1218" s="78"/>
      <c r="V1218" s="7"/>
      <c r="W1218" s="101">
        <v>6</v>
      </c>
      <c r="X1218" s="7"/>
      <c r="Y1218" s="7"/>
      <c r="Z1218" s="11">
        <v>45106</v>
      </c>
      <c r="AA1218" s="16">
        <v>23400000</v>
      </c>
      <c r="AB1218" s="17"/>
      <c r="AC1218" s="18">
        <f t="shared" ref="AC1218:AC1281" si="19">+AA1218+AB1218</f>
        <v>23400000</v>
      </c>
      <c r="AD1218" s="31" t="s">
        <v>48</v>
      </c>
      <c r="AE1218" s="168" t="s">
        <v>98</v>
      </c>
      <c r="AF1218" s="8" t="s">
        <v>5299</v>
      </c>
      <c r="AG1218" s="12" t="s">
        <v>2161</v>
      </c>
      <c r="AH1218" s="12" t="s">
        <v>2157</v>
      </c>
      <c r="AI1218" s="30" t="s">
        <v>5300</v>
      </c>
    </row>
    <row r="1219" spans="1:35" ht="15.75" x14ac:dyDescent="0.3">
      <c r="A1219" s="7">
        <v>2022</v>
      </c>
      <c r="B1219" s="7">
        <v>659</v>
      </c>
      <c r="C1219" s="101" t="s">
        <v>1134</v>
      </c>
      <c r="D1219" s="15" t="s">
        <v>1799</v>
      </c>
      <c r="E1219" s="9" t="s">
        <v>5247</v>
      </c>
      <c r="F1219" s="8" t="s">
        <v>3091</v>
      </c>
      <c r="G1219" s="7" t="s">
        <v>39</v>
      </c>
      <c r="H1219" s="8" t="s">
        <v>5248</v>
      </c>
      <c r="I1219" s="9" t="s">
        <v>5301</v>
      </c>
      <c r="J1219" s="9" t="s">
        <v>5302</v>
      </c>
      <c r="K1219" s="9" t="s">
        <v>5303</v>
      </c>
      <c r="L1219" s="9" t="s">
        <v>5304</v>
      </c>
      <c r="M1219" s="7">
        <v>860506842</v>
      </c>
      <c r="N1219" s="8" t="s">
        <v>59</v>
      </c>
      <c r="O1219" s="10">
        <v>44923</v>
      </c>
      <c r="P1219" s="101">
        <v>5</v>
      </c>
      <c r="Q1219" s="10">
        <v>44992</v>
      </c>
      <c r="R1219" s="10">
        <v>45144</v>
      </c>
      <c r="S1219" s="11" t="s">
        <v>46</v>
      </c>
      <c r="T1219" s="11"/>
      <c r="U1219" s="78"/>
      <c r="V1219" s="7"/>
      <c r="W1219" s="101">
        <v>5</v>
      </c>
      <c r="X1219" s="11"/>
      <c r="Y1219" s="11"/>
      <c r="Z1219" s="11">
        <v>45144</v>
      </c>
      <c r="AA1219" s="16">
        <v>89474239</v>
      </c>
      <c r="AB1219" s="17"/>
      <c r="AC1219" s="18">
        <f t="shared" si="19"/>
        <v>89474239</v>
      </c>
      <c r="AD1219" s="86" t="s">
        <v>48</v>
      </c>
      <c r="AE1219" s="168" t="s">
        <v>98</v>
      </c>
      <c r="AF1219" s="8" t="s">
        <v>5305</v>
      </c>
      <c r="AG1219" s="12" t="s">
        <v>62</v>
      </c>
      <c r="AH1219" s="12" t="s">
        <v>4875</v>
      </c>
      <c r="AI1219" s="30" t="s">
        <v>4875</v>
      </c>
    </row>
    <row r="1220" spans="1:35" ht="15.75" x14ac:dyDescent="0.3">
      <c r="A1220" s="7">
        <v>2022</v>
      </c>
      <c r="B1220" s="7">
        <v>660</v>
      </c>
      <c r="C1220" s="101" t="s">
        <v>1134</v>
      </c>
      <c r="D1220" s="15" t="s">
        <v>76</v>
      </c>
      <c r="E1220" s="9" t="s">
        <v>5054</v>
      </c>
      <c r="F1220" s="8" t="s">
        <v>3091</v>
      </c>
      <c r="G1220" s="7" t="s">
        <v>39</v>
      </c>
      <c r="H1220" s="8" t="s">
        <v>5248</v>
      </c>
      <c r="I1220" s="9" t="s">
        <v>5306</v>
      </c>
      <c r="J1220" s="9" t="s">
        <v>5307</v>
      </c>
      <c r="K1220" s="9" t="s">
        <v>5308</v>
      </c>
      <c r="L1220" s="9" t="s">
        <v>5309</v>
      </c>
      <c r="M1220" s="7">
        <v>900164390</v>
      </c>
      <c r="N1220" s="8" t="s">
        <v>59</v>
      </c>
      <c r="O1220" s="10">
        <v>44923</v>
      </c>
      <c r="P1220" s="101">
        <v>6</v>
      </c>
      <c r="Q1220" s="10">
        <v>44967</v>
      </c>
      <c r="R1220" s="10">
        <v>45147</v>
      </c>
      <c r="S1220" s="11" t="s">
        <v>46</v>
      </c>
      <c r="T1220" s="11"/>
      <c r="U1220" s="78"/>
      <c r="V1220" s="7"/>
      <c r="W1220" s="101">
        <v>6</v>
      </c>
      <c r="X1220" s="11"/>
      <c r="Y1220" s="11"/>
      <c r="Z1220" s="11">
        <v>45174</v>
      </c>
      <c r="AA1220" s="16">
        <v>296164577</v>
      </c>
      <c r="AB1220" s="17"/>
      <c r="AC1220" s="18">
        <f t="shared" si="19"/>
        <v>296164577</v>
      </c>
      <c r="AD1220" s="84" t="s">
        <v>48</v>
      </c>
      <c r="AE1220" s="168" t="s">
        <v>98</v>
      </c>
      <c r="AF1220" s="75" t="s">
        <v>5310</v>
      </c>
      <c r="AG1220" s="12" t="s">
        <v>62</v>
      </c>
      <c r="AH1220" s="12" t="s">
        <v>4875</v>
      </c>
      <c r="AI1220" s="30" t="s">
        <v>4875</v>
      </c>
    </row>
    <row r="1221" spans="1:35" ht="15.75" x14ac:dyDescent="0.3">
      <c r="A1221" s="7">
        <v>2022</v>
      </c>
      <c r="B1221" s="7">
        <v>661</v>
      </c>
      <c r="C1221" s="101" t="s">
        <v>1134</v>
      </c>
      <c r="D1221" s="15" t="s">
        <v>91</v>
      </c>
      <c r="E1221" s="9" t="s">
        <v>4028</v>
      </c>
      <c r="F1221" s="8" t="s">
        <v>3277</v>
      </c>
      <c r="G1221" s="7" t="s">
        <v>3278</v>
      </c>
      <c r="H1221" s="8" t="s">
        <v>2765</v>
      </c>
      <c r="I1221" s="9" t="s">
        <v>5311</v>
      </c>
      <c r="J1221" s="9" t="s">
        <v>5312</v>
      </c>
      <c r="K1221" s="9" t="s">
        <v>5313</v>
      </c>
      <c r="L1221" s="9" t="s">
        <v>5314</v>
      </c>
      <c r="M1221" s="7">
        <v>1102720365</v>
      </c>
      <c r="N1221" s="8" t="s">
        <v>171</v>
      </c>
      <c r="O1221" s="10">
        <v>44923</v>
      </c>
      <c r="P1221" s="101">
        <v>2</v>
      </c>
      <c r="Q1221" s="10">
        <v>44936</v>
      </c>
      <c r="R1221" s="10">
        <v>44994</v>
      </c>
      <c r="S1221" s="11" t="s">
        <v>46</v>
      </c>
      <c r="T1221" s="11"/>
      <c r="U1221" s="78"/>
      <c r="V1221" s="7"/>
      <c r="W1221" s="101">
        <v>2</v>
      </c>
      <c r="X1221" s="7"/>
      <c r="Y1221" s="7"/>
      <c r="Z1221" s="11">
        <v>44994</v>
      </c>
      <c r="AA1221" s="16">
        <v>29155000</v>
      </c>
      <c r="AB1221" s="17"/>
      <c r="AC1221" s="18">
        <f t="shared" si="19"/>
        <v>29155000</v>
      </c>
      <c r="AD1221" s="31" t="s">
        <v>48</v>
      </c>
      <c r="AE1221" s="168" t="s">
        <v>98</v>
      </c>
      <c r="AF1221" s="8" t="s">
        <v>5315</v>
      </c>
      <c r="AG1221" s="12" t="s">
        <v>1241</v>
      </c>
      <c r="AH1221" s="12" t="s">
        <v>1238</v>
      </c>
      <c r="AI1221" s="30" t="s">
        <v>5263</v>
      </c>
    </row>
    <row r="1222" spans="1:35" ht="15.75" x14ac:dyDescent="0.3">
      <c r="A1222" s="7">
        <v>2022</v>
      </c>
      <c r="B1222" s="7">
        <v>662</v>
      </c>
      <c r="C1222" s="101" t="s">
        <v>1134</v>
      </c>
      <c r="D1222" s="15" t="s">
        <v>1266</v>
      </c>
      <c r="E1222" s="9" t="s">
        <v>4922</v>
      </c>
      <c r="F1222" s="8" t="s">
        <v>3211</v>
      </c>
      <c r="G1222" s="7" t="s">
        <v>2195</v>
      </c>
      <c r="H1222" s="8" t="s">
        <v>2765</v>
      </c>
      <c r="I1222" s="9" t="s">
        <v>5316</v>
      </c>
      <c r="J1222" s="9" t="s">
        <v>5317</v>
      </c>
      <c r="K1222" s="9" t="s">
        <v>5318</v>
      </c>
      <c r="L1222" s="9" t="s">
        <v>5319</v>
      </c>
      <c r="M1222" s="7">
        <v>830081460</v>
      </c>
      <c r="N1222" s="8" t="s">
        <v>171</v>
      </c>
      <c r="O1222" s="10">
        <v>44923</v>
      </c>
      <c r="P1222" s="101">
        <v>4</v>
      </c>
      <c r="Q1222" s="10">
        <v>44931</v>
      </c>
      <c r="R1222" s="10">
        <v>45020</v>
      </c>
      <c r="S1222" s="11" t="s">
        <v>46</v>
      </c>
      <c r="T1222" s="11"/>
      <c r="U1222" s="78"/>
      <c r="V1222" s="7" t="s">
        <v>322</v>
      </c>
      <c r="W1222" s="101">
        <v>6</v>
      </c>
      <c r="X1222" s="7"/>
      <c r="Y1222" s="7"/>
      <c r="Z1222" s="11">
        <v>45111</v>
      </c>
      <c r="AA1222" s="16">
        <v>23944228</v>
      </c>
      <c r="AB1222" s="17"/>
      <c r="AC1222" s="18">
        <f t="shared" si="19"/>
        <v>23944228</v>
      </c>
      <c r="AD1222" s="31" t="s">
        <v>48</v>
      </c>
      <c r="AE1222" s="168" t="s">
        <v>98</v>
      </c>
      <c r="AF1222" s="8" t="s">
        <v>5320</v>
      </c>
      <c r="AG1222" s="12" t="s">
        <v>811</v>
      </c>
      <c r="AH1222" s="12" t="s">
        <v>5287</v>
      </c>
      <c r="AI1222" s="30" t="s">
        <v>5239</v>
      </c>
    </row>
    <row r="1223" spans="1:35" ht="15.75" x14ac:dyDescent="0.3">
      <c r="A1223" s="7">
        <v>2022</v>
      </c>
      <c r="B1223" s="7">
        <v>663</v>
      </c>
      <c r="C1223" s="101" t="s">
        <v>1134</v>
      </c>
      <c r="D1223" s="15" t="s">
        <v>91</v>
      </c>
      <c r="E1223" s="9" t="s">
        <v>4028</v>
      </c>
      <c r="F1223" s="8" t="s">
        <v>3277</v>
      </c>
      <c r="G1223" s="7" t="s">
        <v>3278</v>
      </c>
      <c r="H1223" s="8" t="s">
        <v>2765</v>
      </c>
      <c r="I1223" s="9" t="s">
        <v>5321</v>
      </c>
      <c r="J1223" s="9" t="s">
        <v>5322</v>
      </c>
      <c r="K1223" s="9" t="s">
        <v>5323</v>
      </c>
      <c r="L1223" s="9" t="s">
        <v>4553</v>
      </c>
      <c r="M1223" s="7">
        <v>830038304</v>
      </c>
      <c r="N1223" s="8" t="s">
        <v>171</v>
      </c>
      <c r="O1223" s="10">
        <v>44922</v>
      </c>
      <c r="P1223" s="101">
        <v>3</v>
      </c>
      <c r="Q1223" s="10">
        <v>44930</v>
      </c>
      <c r="R1223" s="10">
        <v>45019</v>
      </c>
      <c r="S1223" s="11" t="s">
        <v>46</v>
      </c>
      <c r="T1223" s="11"/>
      <c r="U1223" s="78"/>
      <c r="V1223" s="7"/>
      <c r="W1223" s="101">
        <v>3</v>
      </c>
      <c r="X1223" s="7"/>
      <c r="Y1223" s="7"/>
      <c r="Z1223" s="11">
        <v>45019</v>
      </c>
      <c r="AA1223" s="16">
        <v>9542739</v>
      </c>
      <c r="AB1223" s="17"/>
      <c r="AC1223" s="18">
        <f t="shared" si="19"/>
        <v>9542739</v>
      </c>
      <c r="AD1223" s="31" t="s">
        <v>48</v>
      </c>
      <c r="AE1223" s="168" t="s">
        <v>98</v>
      </c>
      <c r="AF1223" s="8" t="s">
        <v>5324</v>
      </c>
      <c r="AG1223" s="12" t="s">
        <v>160</v>
      </c>
      <c r="AH1223" s="12" t="s">
        <v>156</v>
      </c>
      <c r="AI1223" s="30" t="s">
        <v>1144</v>
      </c>
    </row>
    <row r="1224" spans="1:35" ht="15.75" x14ac:dyDescent="0.3">
      <c r="A1224" s="7">
        <v>2022</v>
      </c>
      <c r="B1224" s="7">
        <v>664</v>
      </c>
      <c r="C1224" s="101" t="s">
        <v>1134</v>
      </c>
      <c r="D1224" s="15" t="s">
        <v>4862</v>
      </c>
      <c r="E1224" s="9" t="s">
        <v>4365</v>
      </c>
      <c r="F1224" s="8" t="s">
        <v>3277</v>
      </c>
      <c r="G1224" s="7" t="s">
        <v>3278</v>
      </c>
      <c r="H1224" s="8" t="s">
        <v>2196</v>
      </c>
      <c r="I1224" s="9" t="s">
        <v>5325</v>
      </c>
      <c r="J1224" s="9" t="s">
        <v>5326</v>
      </c>
      <c r="K1224" s="9" t="s">
        <v>5327</v>
      </c>
      <c r="L1224" s="9" t="s">
        <v>4867</v>
      </c>
      <c r="M1224" s="7">
        <v>900251139</v>
      </c>
      <c r="N1224" s="8" t="s">
        <v>5328</v>
      </c>
      <c r="O1224" s="10">
        <v>44923</v>
      </c>
      <c r="P1224" s="101">
        <v>3</v>
      </c>
      <c r="Q1224" s="10">
        <v>44930</v>
      </c>
      <c r="R1224" s="10">
        <v>45019</v>
      </c>
      <c r="S1224" s="11" t="s">
        <v>46</v>
      </c>
      <c r="T1224" s="11"/>
      <c r="U1224" s="78"/>
      <c r="V1224" s="7" t="s">
        <v>4033</v>
      </c>
      <c r="W1224" s="101" t="s">
        <v>3653</v>
      </c>
      <c r="X1224" s="7"/>
      <c r="Y1224" s="7"/>
      <c r="Z1224" s="11">
        <v>45064</v>
      </c>
      <c r="AA1224" s="16">
        <v>399185500</v>
      </c>
      <c r="AB1224" s="17"/>
      <c r="AC1224" s="18">
        <f t="shared" si="19"/>
        <v>399185500</v>
      </c>
      <c r="AD1224" s="31" t="s">
        <v>48</v>
      </c>
      <c r="AE1224" s="168" t="s">
        <v>98</v>
      </c>
      <c r="AF1224" s="8" t="s">
        <v>5329</v>
      </c>
      <c r="AG1224" s="12" t="s">
        <v>50</v>
      </c>
      <c r="AH1224" s="12" t="s">
        <v>4875</v>
      </c>
      <c r="AI1224" s="30" t="s">
        <v>4875</v>
      </c>
    </row>
    <row r="1225" spans="1:35" ht="15.75" x14ac:dyDescent="0.3">
      <c r="A1225" s="7">
        <v>2022</v>
      </c>
      <c r="B1225" s="7">
        <v>665</v>
      </c>
      <c r="C1225" s="101" t="s">
        <v>1134</v>
      </c>
      <c r="D1225" s="15" t="s">
        <v>1266</v>
      </c>
      <c r="E1225" s="9" t="s">
        <v>4922</v>
      </c>
      <c r="F1225" s="8" t="s">
        <v>3277</v>
      </c>
      <c r="G1225" s="7" t="s">
        <v>3278</v>
      </c>
      <c r="H1225" s="8" t="s">
        <v>2196</v>
      </c>
      <c r="I1225" s="9" t="s">
        <v>5330</v>
      </c>
      <c r="J1225" s="9" t="s">
        <v>5331</v>
      </c>
      <c r="K1225" s="9" t="s">
        <v>5332</v>
      </c>
      <c r="L1225" s="9" t="s">
        <v>5333</v>
      </c>
      <c r="M1225" s="7">
        <v>900505401</v>
      </c>
      <c r="N1225" s="8" t="s">
        <v>5328</v>
      </c>
      <c r="O1225" s="10">
        <v>44923</v>
      </c>
      <c r="P1225" s="101">
        <v>6</v>
      </c>
      <c r="Q1225" s="10">
        <v>44930</v>
      </c>
      <c r="R1225" s="10">
        <v>45110</v>
      </c>
      <c r="S1225" s="11" t="s">
        <v>46</v>
      </c>
      <c r="T1225" s="11"/>
      <c r="U1225" s="78"/>
      <c r="V1225" s="7"/>
      <c r="W1225" s="101">
        <v>6</v>
      </c>
      <c r="X1225" s="7"/>
      <c r="Y1225" s="7"/>
      <c r="Z1225" s="11">
        <v>45110</v>
      </c>
      <c r="AA1225" s="16">
        <v>204242910</v>
      </c>
      <c r="AB1225" s="17"/>
      <c r="AC1225" s="18">
        <f t="shared" si="19"/>
        <v>204242910</v>
      </c>
      <c r="AD1225" s="31" t="s">
        <v>48</v>
      </c>
      <c r="AE1225" s="168" t="s">
        <v>98</v>
      </c>
      <c r="AF1225" s="75" t="s">
        <v>5334</v>
      </c>
      <c r="AG1225" s="12" t="s">
        <v>811</v>
      </c>
      <c r="AH1225" s="12" t="s">
        <v>5287</v>
      </c>
      <c r="AI1225" s="30" t="s">
        <v>5239</v>
      </c>
    </row>
    <row r="1226" spans="1:35" ht="71.25" x14ac:dyDescent="0.3">
      <c r="A1226" s="7">
        <v>2022</v>
      </c>
      <c r="B1226" s="7">
        <v>666</v>
      </c>
      <c r="C1226" s="101" t="s">
        <v>1134</v>
      </c>
      <c r="D1226" s="183" t="s">
        <v>5335</v>
      </c>
      <c r="E1226" s="9" t="s">
        <v>5336</v>
      </c>
      <c r="F1226" s="8" t="s">
        <v>3091</v>
      </c>
      <c r="G1226" s="7" t="s">
        <v>39</v>
      </c>
      <c r="H1226" s="8" t="s">
        <v>5248</v>
      </c>
      <c r="I1226" s="9" t="s">
        <v>5337</v>
      </c>
      <c r="J1226" s="9" t="s">
        <v>5338</v>
      </c>
      <c r="K1226" s="9" t="s">
        <v>5339</v>
      </c>
      <c r="L1226" s="9" t="s">
        <v>5340</v>
      </c>
      <c r="M1226" s="7">
        <v>900521780</v>
      </c>
      <c r="N1226" s="8" t="s">
        <v>5328</v>
      </c>
      <c r="O1226" s="10">
        <v>44923</v>
      </c>
      <c r="P1226" s="101">
        <v>6</v>
      </c>
      <c r="Q1226" s="10">
        <v>44953</v>
      </c>
      <c r="R1226" s="10">
        <v>45133</v>
      </c>
      <c r="S1226" s="11" t="s">
        <v>46</v>
      </c>
      <c r="T1226" s="11"/>
      <c r="U1226" s="78"/>
      <c r="V1226" s="7"/>
      <c r="W1226" s="101">
        <v>6</v>
      </c>
      <c r="X1226" s="11"/>
      <c r="Y1226" s="11"/>
      <c r="Z1226" s="11">
        <v>45121</v>
      </c>
      <c r="AA1226" s="16">
        <f>39275532+79235989+44773595+51971024+229538116</f>
        <v>444794256</v>
      </c>
      <c r="AB1226" s="17"/>
      <c r="AC1226" s="18">
        <f t="shared" si="19"/>
        <v>444794256</v>
      </c>
      <c r="AD1226" s="31" t="s">
        <v>47</v>
      </c>
      <c r="AE1226" s="168" t="s">
        <v>48</v>
      </c>
      <c r="AF1226" s="75" t="s">
        <v>5341</v>
      </c>
      <c r="AG1226" s="12" t="s">
        <v>2771</v>
      </c>
      <c r="AH1226" s="12" t="s">
        <v>1827</v>
      </c>
      <c r="AI1226" s="30" t="s">
        <v>4210</v>
      </c>
    </row>
    <row r="1227" spans="1:35" ht="71.25" x14ac:dyDescent="0.3">
      <c r="A1227" s="7">
        <v>2022</v>
      </c>
      <c r="B1227" s="7">
        <v>667</v>
      </c>
      <c r="C1227" s="101" t="s">
        <v>1134</v>
      </c>
      <c r="D1227" s="183" t="s">
        <v>5342</v>
      </c>
      <c r="E1227" s="9" t="s">
        <v>5343</v>
      </c>
      <c r="F1227" s="8" t="s">
        <v>1137</v>
      </c>
      <c r="G1227" s="7" t="s">
        <v>1138</v>
      </c>
      <c r="H1227" s="8" t="s">
        <v>54</v>
      </c>
      <c r="I1227" s="9" t="s">
        <v>5344</v>
      </c>
      <c r="J1227" s="9" t="s">
        <v>5345</v>
      </c>
      <c r="K1227" s="9" t="s">
        <v>5346</v>
      </c>
      <c r="L1227" s="9" t="s">
        <v>5347</v>
      </c>
      <c r="M1227" s="7">
        <v>899999316</v>
      </c>
      <c r="N1227" s="8" t="s">
        <v>132</v>
      </c>
      <c r="O1227" s="10">
        <v>44924</v>
      </c>
      <c r="P1227" s="101">
        <v>8</v>
      </c>
      <c r="Q1227" s="10">
        <v>44965</v>
      </c>
      <c r="R1227" s="10">
        <v>45206</v>
      </c>
      <c r="S1227" s="11" t="s">
        <v>46</v>
      </c>
      <c r="T1227" s="11"/>
      <c r="U1227" s="78"/>
      <c r="V1227" s="7" t="s">
        <v>5348</v>
      </c>
      <c r="W1227" s="101" t="s">
        <v>1730</v>
      </c>
      <c r="X1227" s="11"/>
      <c r="Y1227" s="11"/>
      <c r="Z1227" s="11">
        <v>45290</v>
      </c>
      <c r="AA1227" s="16">
        <f>999498101+1515173164+537248867+1349935449+100000000</f>
        <v>4501855581</v>
      </c>
      <c r="AB1227" s="17">
        <v>1666000000</v>
      </c>
      <c r="AC1227" s="18">
        <f t="shared" si="19"/>
        <v>6167855581</v>
      </c>
      <c r="AD1227" s="32" t="s">
        <v>98</v>
      </c>
      <c r="AE1227" s="168" t="s">
        <v>98</v>
      </c>
      <c r="AF1227" s="75" t="s">
        <v>5349</v>
      </c>
      <c r="AG1227" s="12" t="s">
        <v>2771</v>
      </c>
      <c r="AH1227" s="76" t="s">
        <v>5350</v>
      </c>
      <c r="AI1227" s="30">
        <v>20235400002683</v>
      </c>
    </row>
    <row r="1228" spans="1:35" ht="174.75" customHeight="1" x14ac:dyDescent="0.3">
      <c r="A1228" s="7">
        <v>2022</v>
      </c>
      <c r="B1228" s="7">
        <v>668</v>
      </c>
      <c r="C1228" s="101" t="s">
        <v>1134</v>
      </c>
      <c r="D1228" s="15" t="s">
        <v>91</v>
      </c>
      <c r="E1228" s="9" t="s">
        <v>4028</v>
      </c>
      <c r="F1228" s="8" t="s">
        <v>2640</v>
      </c>
      <c r="G1228" s="7" t="s">
        <v>3256</v>
      </c>
      <c r="H1228" s="8" t="s">
        <v>54</v>
      </c>
      <c r="I1228" s="9" t="s">
        <v>5351</v>
      </c>
      <c r="J1228" s="9" t="s">
        <v>5352</v>
      </c>
      <c r="K1228" s="9" t="s">
        <v>5353</v>
      </c>
      <c r="L1228" s="9" t="s">
        <v>5354</v>
      </c>
      <c r="M1228" s="7">
        <v>901100455</v>
      </c>
      <c r="N1228" s="8" t="s">
        <v>132</v>
      </c>
      <c r="O1228" s="10">
        <v>44924</v>
      </c>
      <c r="P1228" s="101">
        <v>8</v>
      </c>
      <c r="Q1228" s="10">
        <v>44992</v>
      </c>
      <c r="R1228" s="10">
        <v>45167</v>
      </c>
      <c r="S1228" s="11" t="s">
        <v>46</v>
      </c>
      <c r="T1228" s="11"/>
      <c r="U1228" s="78"/>
      <c r="V1228" s="13" t="s">
        <v>5355</v>
      </c>
      <c r="W1228" s="101">
        <v>8</v>
      </c>
      <c r="X1228" s="11"/>
      <c r="Y1228" s="11"/>
      <c r="Z1228" s="11">
        <v>45382</v>
      </c>
      <c r="AA1228" s="16">
        <v>4182749530</v>
      </c>
      <c r="AB1228" s="17">
        <f>769169296+140000000+577378220+102000000</f>
        <v>1588547516</v>
      </c>
      <c r="AC1228" s="18">
        <f t="shared" si="19"/>
        <v>5771297046</v>
      </c>
      <c r="AD1228" s="205" t="s">
        <v>98</v>
      </c>
      <c r="AE1228" s="168" t="s">
        <v>98</v>
      </c>
      <c r="AF1228" s="8" t="s">
        <v>5356</v>
      </c>
      <c r="AG1228" s="12" t="s">
        <v>2771</v>
      </c>
      <c r="AH1228" s="76" t="s">
        <v>5357</v>
      </c>
      <c r="AI1228" s="30">
        <v>20235400002523</v>
      </c>
    </row>
    <row r="1229" spans="1:35" ht="28.5" x14ac:dyDescent="0.3">
      <c r="A1229" s="7">
        <v>2022</v>
      </c>
      <c r="B1229" s="7">
        <v>669</v>
      </c>
      <c r="C1229" s="101" t="s">
        <v>1134</v>
      </c>
      <c r="D1229" s="15" t="s">
        <v>5358</v>
      </c>
      <c r="E1229" s="9"/>
      <c r="F1229" s="8" t="s">
        <v>1137</v>
      </c>
      <c r="G1229" s="7" t="s">
        <v>1138</v>
      </c>
      <c r="H1229" s="8" t="s">
        <v>54</v>
      </c>
      <c r="I1229" s="9" t="s">
        <v>5359</v>
      </c>
      <c r="J1229" s="9" t="s">
        <v>5360</v>
      </c>
      <c r="K1229" s="9" t="s">
        <v>5361</v>
      </c>
      <c r="L1229" s="9" t="s">
        <v>5362</v>
      </c>
      <c r="M1229" s="7">
        <v>900258772</v>
      </c>
      <c r="N1229" s="8" t="s">
        <v>132</v>
      </c>
      <c r="O1229" s="10">
        <v>44924</v>
      </c>
      <c r="P1229" s="101">
        <v>8</v>
      </c>
      <c r="Q1229" s="10">
        <v>44939</v>
      </c>
      <c r="R1229" s="10">
        <v>45181</v>
      </c>
      <c r="S1229" s="11" t="s">
        <v>46</v>
      </c>
      <c r="T1229" s="11"/>
      <c r="U1229" s="78"/>
      <c r="V1229" s="7" t="s">
        <v>5363</v>
      </c>
      <c r="W1229" s="101" t="s">
        <v>5364</v>
      </c>
      <c r="X1229" s="11"/>
      <c r="Y1229" s="11"/>
      <c r="Z1229" s="11">
        <v>45275</v>
      </c>
      <c r="AA1229" s="16">
        <v>733516009</v>
      </c>
      <c r="AB1229" s="17"/>
      <c r="AC1229" s="18">
        <f t="shared" si="19"/>
        <v>733516009</v>
      </c>
      <c r="AD1229" s="32" t="s">
        <v>98</v>
      </c>
      <c r="AE1229" s="168" t="s">
        <v>98</v>
      </c>
      <c r="AF1229" s="8" t="s">
        <v>5365</v>
      </c>
      <c r="AG1229" s="12" t="s">
        <v>5366</v>
      </c>
      <c r="AH1229" s="76" t="s">
        <v>5367</v>
      </c>
      <c r="AI1229" s="30">
        <v>20235420002323</v>
      </c>
    </row>
    <row r="1230" spans="1:35" ht="15.75" x14ac:dyDescent="0.3">
      <c r="A1230" s="7">
        <v>2022</v>
      </c>
      <c r="B1230" s="7">
        <v>670</v>
      </c>
      <c r="C1230" s="101" t="s">
        <v>1134</v>
      </c>
      <c r="D1230" s="15" t="s">
        <v>695</v>
      </c>
      <c r="E1230" s="9" t="s">
        <v>5368</v>
      </c>
      <c r="F1230" s="8" t="s">
        <v>1137</v>
      </c>
      <c r="G1230" s="7" t="s">
        <v>1138</v>
      </c>
      <c r="H1230" s="8" t="s">
        <v>54</v>
      </c>
      <c r="I1230" s="9" t="s">
        <v>5369</v>
      </c>
      <c r="J1230" s="9" t="s">
        <v>5370</v>
      </c>
      <c r="K1230" s="9" t="s">
        <v>5371</v>
      </c>
      <c r="L1230" s="9" t="s">
        <v>5372</v>
      </c>
      <c r="M1230" s="7">
        <v>830032429</v>
      </c>
      <c r="N1230" s="8" t="s">
        <v>192</v>
      </c>
      <c r="O1230" s="10">
        <v>44923</v>
      </c>
      <c r="P1230" s="101">
        <v>6</v>
      </c>
      <c r="Q1230" s="10">
        <v>44949</v>
      </c>
      <c r="R1230" s="10">
        <v>45129</v>
      </c>
      <c r="S1230" s="11" t="s">
        <v>46</v>
      </c>
      <c r="T1230" s="11"/>
      <c r="U1230" s="78"/>
      <c r="V1230" s="7" t="s">
        <v>5373</v>
      </c>
      <c r="W1230" s="101">
        <v>7</v>
      </c>
      <c r="X1230" s="11"/>
      <c r="Y1230" s="11"/>
      <c r="Z1230" s="11">
        <v>45160</v>
      </c>
      <c r="AA1230" s="16">
        <v>194195000</v>
      </c>
      <c r="AB1230" s="17"/>
      <c r="AC1230" s="18">
        <f t="shared" si="19"/>
        <v>194195000</v>
      </c>
      <c r="AD1230" s="31" t="s">
        <v>48</v>
      </c>
      <c r="AE1230" s="168" t="s">
        <v>98</v>
      </c>
      <c r="AF1230" s="8" t="s">
        <v>5374</v>
      </c>
      <c r="AG1230" s="12" t="s">
        <v>701</v>
      </c>
      <c r="AH1230" s="12" t="s">
        <v>1892</v>
      </c>
      <c r="AI1230" s="30" t="s">
        <v>4769</v>
      </c>
    </row>
    <row r="1231" spans="1:35" ht="15.75" x14ac:dyDescent="0.3">
      <c r="A1231" s="7">
        <v>2022</v>
      </c>
      <c r="B1231" s="7">
        <v>671</v>
      </c>
      <c r="C1231" s="101" t="s">
        <v>1134</v>
      </c>
      <c r="D1231" s="15" t="s">
        <v>1932</v>
      </c>
      <c r="E1231" s="9" t="s">
        <v>5093</v>
      </c>
      <c r="F1231" s="8" t="s">
        <v>3091</v>
      </c>
      <c r="G1231" s="7" t="s">
        <v>39</v>
      </c>
      <c r="H1231" s="8" t="s">
        <v>5248</v>
      </c>
      <c r="I1231" s="9" t="s">
        <v>5375</v>
      </c>
      <c r="J1231" s="9" t="s">
        <v>5376</v>
      </c>
      <c r="K1231" s="9" t="s">
        <v>5377</v>
      </c>
      <c r="L1231" s="9" t="s">
        <v>5378</v>
      </c>
      <c r="M1231" s="7">
        <v>900126632</v>
      </c>
      <c r="N1231" s="8" t="s">
        <v>192</v>
      </c>
      <c r="O1231" s="10">
        <v>44923</v>
      </c>
      <c r="P1231" s="101">
        <v>6</v>
      </c>
      <c r="Q1231" s="10">
        <v>44936</v>
      </c>
      <c r="R1231" s="10">
        <v>45116</v>
      </c>
      <c r="S1231" s="11" t="s">
        <v>46</v>
      </c>
      <c r="T1231" s="11"/>
      <c r="U1231" s="78"/>
      <c r="V1231" s="7"/>
      <c r="W1231" s="101">
        <v>6</v>
      </c>
      <c r="X1231" s="7"/>
      <c r="Y1231" s="7"/>
      <c r="Z1231" s="11">
        <v>45116</v>
      </c>
      <c r="AA1231" s="16">
        <v>446866126</v>
      </c>
      <c r="AB1231" s="17"/>
      <c r="AC1231" s="18">
        <f t="shared" si="19"/>
        <v>446866126</v>
      </c>
      <c r="AD1231" s="31" t="s">
        <v>48</v>
      </c>
      <c r="AE1231" s="168" t="s">
        <v>98</v>
      </c>
      <c r="AF1231" s="8" t="s">
        <v>5379</v>
      </c>
      <c r="AG1231" s="12" t="s">
        <v>655</v>
      </c>
      <c r="AH1231" s="12" t="s">
        <v>1699</v>
      </c>
      <c r="AI1231" s="30" t="s">
        <v>3263</v>
      </c>
    </row>
    <row r="1232" spans="1:35" ht="15.75" x14ac:dyDescent="0.3">
      <c r="A1232" s="7">
        <v>2022</v>
      </c>
      <c r="B1232" s="7">
        <v>672</v>
      </c>
      <c r="C1232" s="101" t="s">
        <v>35</v>
      </c>
      <c r="D1232" s="15" t="s">
        <v>1741</v>
      </c>
      <c r="E1232" s="9" t="s">
        <v>5130</v>
      </c>
      <c r="F1232" s="8" t="s">
        <v>38</v>
      </c>
      <c r="G1232" s="7" t="s">
        <v>39</v>
      </c>
      <c r="H1232" s="8" t="s">
        <v>54</v>
      </c>
      <c r="I1232" s="9" t="s">
        <v>5380</v>
      </c>
      <c r="J1232" s="9" t="s">
        <v>5381</v>
      </c>
      <c r="K1232" s="9" t="s">
        <v>5382</v>
      </c>
      <c r="L1232" s="9" t="s">
        <v>5383</v>
      </c>
      <c r="M1232" s="7">
        <v>1023889457</v>
      </c>
      <c r="N1232" s="8" t="s">
        <v>339</v>
      </c>
      <c r="O1232" s="10">
        <v>44925</v>
      </c>
      <c r="P1232" s="101">
        <v>6</v>
      </c>
      <c r="Q1232" s="10">
        <v>44939</v>
      </c>
      <c r="R1232" s="10">
        <v>45119</v>
      </c>
      <c r="S1232" s="11" t="s">
        <v>46</v>
      </c>
      <c r="T1232" s="11" t="s">
        <v>1769</v>
      </c>
      <c r="U1232" s="78"/>
      <c r="V1232" s="7"/>
      <c r="W1232" s="101">
        <v>6</v>
      </c>
      <c r="X1232" s="7"/>
      <c r="Y1232" s="7"/>
      <c r="Z1232" s="11">
        <v>45103</v>
      </c>
      <c r="AA1232" s="16">
        <v>14400000</v>
      </c>
      <c r="AB1232" s="17"/>
      <c r="AC1232" s="18">
        <f t="shared" si="19"/>
        <v>14400000</v>
      </c>
      <c r="AD1232" s="31" t="s">
        <v>47</v>
      </c>
      <c r="AE1232" s="168" t="s">
        <v>98</v>
      </c>
      <c r="AF1232" s="8" t="s">
        <v>5384</v>
      </c>
      <c r="AG1232" s="12" t="s">
        <v>1113</v>
      </c>
      <c r="AH1232" s="12" t="s">
        <v>4875</v>
      </c>
      <c r="AI1232" s="30" t="s">
        <v>4875</v>
      </c>
    </row>
    <row r="1233" spans="1:35" ht="15.75" x14ac:dyDescent="0.3">
      <c r="A1233" s="7">
        <v>2022</v>
      </c>
      <c r="B1233" s="7">
        <v>673</v>
      </c>
      <c r="C1233" s="101" t="s">
        <v>35</v>
      </c>
      <c r="D1233" s="15" t="s">
        <v>1741</v>
      </c>
      <c r="E1233" s="9" t="s">
        <v>5130</v>
      </c>
      <c r="F1233" s="8" t="s">
        <v>38</v>
      </c>
      <c r="G1233" s="7" t="s">
        <v>39</v>
      </c>
      <c r="H1233" s="8" t="s">
        <v>54</v>
      </c>
      <c r="I1233" s="9" t="s">
        <v>5380</v>
      </c>
      <c r="J1233" s="9" t="s">
        <v>5385</v>
      </c>
      <c r="K1233" s="9" t="s">
        <v>5382</v>
      </c>
      <c r="L1233" s="9" t="s">
        <v>891</v>
      </c>
      <c r="M1233" s="7">
        <v>1031168743</v>
      </c>
      <c r="N1233" s="8" t="s">
        <v>339</v>
      </c>
      <c r="O1233" s="10">
        <v>44925</v>
      </c>
      <c r="P1233" s="101">
        <v>6</v>
      </c>
      <c r="Q1233" s="10">
        <v>44932</v>
      </c>
      <c r="R1233" s="10">
        <v>45112</v>
      </c>
      <c r="S1233" s="11" t="s">
        <v>46</v>
      </c>
      <c r="T1233" s="11"/>
      <c r="U1233" s="78"/>
      <c r="V1233" s="7"/>
      <c r="W1233" s="101">
        <v>6</v>
      </c>
      <c r="X1233" s="7"/>
      <c r="Y1233" s="7"/>
      <c r="Z1233" s="11">
        <v>45097</v>
      </c>
      <c r="AA1233" s="16">
        <v>14400000</v>
      </c>
      <c r="AB1233" s="17"/>
      <c r="AC1233" s="18">
        <f t="shared" si="19"/>
        <v>14400000</v>
      </c>
      <c r="AD1233" s="31" t="s">
        <v>47</v>
      </c>
      <c r="AE1233" s="168" t="s">
        <v>98</v>
      </c>
      <c r="AF1233" s="8" t="s">
        <v>5384</v>
      </c>
      <c r="AG1233" s="12" t="s">
        <v>1113</v>
      </c>
      <c r="AH1233" s="12" t="s">
        <v>4875</v>
      </c>
      <c r="AI1233" s="30" t="s">
        <v>4875</v>
      </c>
    </row>
    <row r="1234" spans="1:35" ht="15.75" x14ac:dyDescent="0.3">
      <c r="A1234" s="7">
        <v>2022</v>
      </c>
      <c r="B1234" s="7">
        <v>674</v>
      </c>
      <c r="C1234" s="101" t="s">
        <v>35</v>
      </c>
      <c r="D1234" s="15" t="s">
        <v>1741</v>
      </c>
      <c r="E1234" s="9" t="s">
        <v>5130</v>
      </c>
      <c r="F1234" s="8" t="s">
        <v>38</v>
      </c>
      <c r="G1234" s="7" t="s">
        <v>39</v>
      </c>
      <c r="H1234" s="8" t="s">
        <v>54</v>
      </c>
      <c r="I1234" s="9" t="s">
        <v>5380</v>
      </c>
      <c r="J1234" s="9" t="s">
        <v>5386</v>
      </c>
      <c r="K1234" s="9" t="s">
        <v>5382</v>
      </c>
      <c r="L1234" s="9" t="s">
        <v>5387</v>
      </c>
      <c r="M1234" s="7">
        <v>1013603721</v>
      </c>
      <c r="N1234" s="8" t="s">
        <v>339</v>
      </c>
      <c r="O1234" s="10">
        <v>44925</v>
      </c>
      <c r="P1234" s="101">
        <v>6</v>
      </c>
      <c r="Q1234" s="10">
        <v>44939</v>
      </c>
      <c r="R1234" s="10">
        <v>45119</v>
      </c>
      <c r="S1234" s="11" t="s">
        <v>46</v>
      </c>
      <c r="T1234" s="11" t="s">
        <v>1937</v>
      </c>
      <c r="U1234" s="78"/>
      <c r="V1234" s="7"/>
      <c r="W1234" s="101">
        <v>6</v>
      </c>
      <c r="X1234" s="7"/>
      <c r="Y1234" s="7"/>
      <c r="Z1234" s="11">
        <v>45103</v>
      </c>
      <c r="AA1234" s="16">
        <v>14400000</v>
      </c>
      <c r="AB1234" s="17"/>
      <c r="AC1234" s="18">
        <f t="shared" si="19"/>
        <v>14400000</v>
      </c>
      <c r="AD1234" s="31" t="s">
        <v>47</v>
      </c>
      <c r="AE1234" s="168" t="s">
        <v>98</v>
      </c>
      <c r="AF1234" s="8" t="s">
        <v>5384</v>
      </c>
      <c r="AG1234" s="12" t="s">
        <v>1113</v>
      </c>
      <c r="AH1234" s="12" t="s">
        <v>4875</v>
      </c>
      <c r="AI1234" s="30" t="s">
        <v>4875</v>
      </c>
    </row>
    <row r="1235" spans="1:35" ht="15.75" x14ac:dyDescent="0.3">
      <c r="A1235" s="7">
        <v>2022</v>
      </c>
      <c r="B1235" s="7">
        <v>675</v>
      </c>
      <c r="C1235" s="101" t="s">
        <v>35</v>
      </c>
      <c r="D1235" s="15" t="s">
        <v>1741</v>
      </c>
      <c r="E1235" s="9" t="s">
        <v>5130</v>
      </c>
      <c r="F1235" s="8" t="s">
        <v>38</v>
      </c>
      <c r="G1235" s="7" t="s">
        <v>39</v>
      </c>
      <c r="H1235" s="8" t="s">
        <v>54</v>
      </c>
      <c r="I1235" s="9" t="s">
        <v>5380</v>
      </c>
      <c r="J1235" s="9" t="s">
        <v>5388</v>
      </c>
      <c r="K1235" s="9" t="s">
        <v>5382</v>
      </c>
      <c r="L1235" s="9" t="s">
        <v>5389</v>
      </c>
      <c r="M1235" s="7">
        <v>52735473</v>
      </c>
      <c r="N1235" s="8" t="s">
        <v>339</v>
      </c>
      <c r="O1235" s="10">
        <v>44925</v>
      </c>
      <c r="P1235" s="101">
        <v>6</v>
      </c>
      <c r="Q1235" s="10">
        <v>44939</v>
      </c>
      <c r="R1235" s="10">
        <v>45119</v>
      </c>
      <c r="S1235" s="11" t="s">
        <v>46</v>
      </c>
      <c r="T1235" s="11"/>
      <c r="U1235" s="78"/>
      <c r="V1235" s="7"/>
      <c r="W1235" s="101">
        <v>6</v>
      </c>
      <c r="X1235" s="7"/>
      <c r="Y1235" s="7"/>
      <c r="Z1235" s="11">
        <v>45103</v>
      </c>
      <c r="AA1235" s="16">
        <v>14400000</v>
      </c>
      <c r="AB1235" s="17"/>
      <c r="AC1235" s="18">
        <f t="shared" si="19"/>
        <v>14400000</v>
      </c>
      <c r="AD1235" s="31" t="s">
        <v>47</v>
      </c>
      <c r="AE1235" s="168" t="s">
        <v>98</v>
      </c>
      <c r="AF1235" s="8" t="s">
        <v>5384</v>
      </c>
      <c r="AG1235" s="12" t="s">
        <v>1113</v>
      </c>
      <c r="AH1235" s="12" t="s">
        <v>4875</v>
      </c>
      <c r="AI1235" s="30" t="s">
        <v>4875</v>
      </c>
    </row>
    <row r="1236" spans="1:35" ht="15.75" x14ac:dyDescent="0.3">
      <c r="A1236" s="7">
        <v>2022</v>
      </c>
      <c r="B1236" s="7">
        <v>676</v>
      </c>
      <c r="C1236" s="101" t="s">
        <v>35</v>
      </c>
      <c r="D1236" s="15" t="s">
        <v>1741</v>
      </c>
      <c r="E1236" s="9" t="s">
        <v>5130</v>
      </c>
      <c r="F1236" s="8" t="s">
        <v>38</v>
      </c>
      <c r="G1236" s="7" t="s">
        <v>39</v>
      </c>
      <c r="H1236" s="8" t="s">
        <v>54</v>
      </c>
      <c r="I1236" s="9" t="s">
        <v>5380</v>
      </c>
      <c r="J1236" s="9" t="s">
        <v>5390</v>
      </c>
      <c r="K1236" s="9" t="s">
        <v>5382</v>
      </c>
      <c r="L1236" s="9" t="s">
        <v>3793</v>
      </c>
      <c r="M1236" s="7">
        <v>1023925635</v>
      </c>
      <c r="N1236" s="8" t="s">
        <v>339</v>
      </c>
      <c r="O1236" s="10">
        <v>44925</v>
      </c>
      <c r="P1236" s="101">
        <v>6</v>
      </c>
      <c r="Q1236" s="10">
        <v>44932</v>
      </c>
      <c r="R1236" s="10">
        <v>45112</v>
      </c>
      <c r="S1236" s="11" t="s">
        <v>46</v>
      </c>
      <c r="T1236" s="11"/>
      <c r="U1236" s="78"/>
      <c r="V1236" s="7"/>
      <c r="W1236" s="101">
        <v>6</v>
      </c>
      <c r="X1236" s="7"/>
      <c r="Y1236" s="7"/>
      <c r="Z1236" s="11">
        <v>45103</v>
      </c>
      <c r="AA1236" s="16">
        <v>14400000</v>
      </c>
      <c r="AB1236" s="17"/>
      <c r="AC1236" s="18">
        <f t="shared" si="19"/>
        <v>14400000</v>
      </c>
      <c r="AD1236" s="31" t="s">
        <v>47</v>
      </c>
      <c r="AE1236" s="168" t="s">
        <v>98</v>
      </c>
      <c r="AF1236" s="8" t="s">
        <v>5384</v>
      </c>
      <c r="AG1236" s="12" t="s">
        <v>1113</v>
      </c>
      <c r="AH1236" s="12" t="s">
        <v>4875</v>
      </c>
      <c r="AI1236" s="30" t="s">
        <v>4875</v>
      </c>
    </row>
    <row r="1237" spans="1:35" ht="15.75" x14ac:dyDescent="0.3">
      <c r="A1237" s="7">
        <v>2022</v>
      </c>
      <c r="B1237" s="7">
        <v>677</v>
      </c>
      <c r="C1237" s="101" t="s">
        <v>35</v>
      </c>
      <c r="D1237" s="15" t="s">
        <v>1741</v>
      </c>
      <c r="E1237" s="9" t="s">
        <v>5130</v>
      </c>
      <c r="F1237" s="8" t="s">
        <v>38</v>
      </c>
      <c r="G1237" s="7" t="s">
        <v>39</v>
      </c>
      <c r="H1237" s="8" t="s">
        <v>54</v>
      </c>
      <c r="I1237" s="9" t="s">
        <v>5380</v>
      </c>
      <c r="J1237" s="9" t="s">
        <v>5391</v>
      </c>
      <c r="K1237" s="9" t="s">
        <v>5382</v>
      </c>
      <c r="L1237" s="9" t="s">
        <v>5392</v>
      </c>
      <c r="M1237" s="7">
        <v>1023961891</v>
      </c>
      <c r="N1237" s="8" t="s">
        <v>339</v>
      </c>
      <c r="O1237" s="10">
        <v>44925</v>
      </c>
      <c r="P1237" s="101">
        <v>6</v>
      </c>
      <c r="Q1237" s="10">
        <v>44932</v>
      </c>
      <c r="R1237" s="10">
        <v>45112</v>
      </c>
      <c r="S1237" s="11" t="s">
        <v>46</v>
      </c>
      <c r="T1237" s="11" t="s">
        <v>5393</v>
      </c>
      <c r="U1237" s="78"/>
      <c r="V1237" s="7"/>
      <c r="W1237" s="101">
        <v>6</v>
      </c>
      <c r="X1237" s="7"/>
      <c r="Y1237" s="7"/>
      <c r="Z1237" s="11">
        <v>45112</v>
      </c>
      <c r="AA1237" s="16">
        <v>14400000</v>
      </c>
      <c r="AB1237" s="17"/>
      <c r="AC1237" s="18">
        <f t="shared" si="19"/>
        <v>14400000</v>
      </c>
      <c r="AD1237" s="31" t="s">
        <v>48</v>
      </c>
      <c r="AE1237" s="168" t="s">
        <v>98</v>
      </c>
      <c r="AF1237" s="8" t="s">
        <v>5384</v>
      </c>
      <c r="AG1237" s="12" t="s">
        <v>1113</v>
      </c>
      <c r="AH1237" s="12" t="s">
        <v>4875</v>
      </c>
      <c r="AI1237" s="30" t="s">
        <v>4875</v>
      </c>
    </row>
    <row r="1238" spans="1:35" ht="15.75" x14ac:dyDescent="0.3">
      <c r="A1238" s="7">
        <v>2022</v>
      </c>
      <c r="B1238" s="7">
        <v>678</v>
      </c>
      <c r="C1238" s="101" t="s">
        <v>35</v>
      </c>
      <c r="D1238" s="15" t="s">
        <v>1741</v>
      </c>
      <c r="E1238" s="9" t="s">
        <v>5130</v>
      </c>
      <c r="F1238" s="8" t="s">
        <v>38</v>
      </c>
      <c r="G1238" s="7" t="s">
        <v>39</v>
      </c>
      <c r="H1238" s="8" t="s">
        <v>54</v>
      </c>
      <c r="I1238" s="9" t="s">
        <v>5380</v>
      </c>
      <c r="J1238" s="9" t="s">
        <v>5394</v>
      </c>
      <c r="K1238" s="9" t="s">
        <v>5382</v>
      </c>
      <c r="L1238" s="9" t="s">
        <v>5395</v>
      </c>
      <c r="M1238" s="7">
        <v>80202627</v>
      </c>
      <c r="N1238" s="8" t="s">
        <v>339</v>
      </c>
      <c r="O1238" s="10">
        <v>44925</v>
      </c>
      <c r="P1238" s="101">
        <v>6</v>
      </c>
      <c r="Q1238" s="10">
        <v>44931</v>
      </c>
      <c r="R1238" s="10">
        <v>45111</v>
      </c>
      <c r="S1238" s="11" t="s">
        <v>46</v>
      </c>
      <c r="T1238" s="11"/>
      <c r="U1238" s="78"/>
      <c r="V1238" s="7"/>
      <c r="W1238" s="101">
        <v>6</v>
      </c>
      <c r="X1238" s="7"/>
      <c r="Y1238" s="7"/>
      <c r="Z1238" s="11">
        <v>45111</v>
      </c>
      <c r="AA1238" s="16">
        <v>14400000</v>
      </c>
      <c r="AB1238" s="17"/>
      <c r="AC1238" s="18">
        <f t="shared" si="19"/>
        <v>14400000</v>
      </c>
      <c r="AD1238" s="31" t="s">
        <v>48</v>
      </c>
      <c r="AE1238" s="168" t="s">
        <v>98</v>
      </c>
      <c r="AF1238" s="8" t="s">
        <v>5384</v>
      </c>
      <c r="AG1238" s="12" t="s">
        <v>1113</v>
      </c>
      <c r="AH1238" s="12" t="s">
        <v>4875</v>
      </c>
      <c r="AI1238" s="30" t="s">
        <v>4875</v>
      </c>
    </row>
    <row r="1239" spans="1:35" ht="15.75" x14ac:dyDescent="0.3">
      <c r="A1239" s="7">
        <v>2022</v>
      </c>
      <c r="B1239" s="7">
        <v>679</v>
      </c>
      <c r="C1239" s="101" t="s">
        <v>35</v>
      </c>
      <c r="D1239" s="15" t="s">
        <v>1741</v>
      </c>
      <c r="E1239" s="9" t="s">
        <v>5130</v>
      </c>
      <c r="F1239" s="8" t="s">
        <v>38</v>
      </c>
      <c r="G1239" s="7" t="s">
        <v>39</v>
      </c>
      <c r="H1239" s="8" t="s">
        <v>54</v>
      </c>
      <c r="I1239" s="9" t="s">
        <v>5380</v>
      </c>
      <c r="J1239" s="9" t="s">
        <v>5396</v>
      </c>
      <c r="K1239" s="9" t="s">
        <v>5382</v>
      </c>
      <c r="L1239" s="9" t="s">
        <v>3031</v>
      </c>
      <c r="M1239" s="7">
        <v>51979208</v>
      </c>
      <c r="N1239" s="8" t="s">
        <v>339</v>
      </c>
      <c r="O1239" s="10">
        <v>44925</v>
      </c>
      <c r="P1239" s="101">
        <v>6</v>
      </c>
      <c r="Q1239" s="10">
        <v>44932</v>
      </c>
      <c r="R1239" s="10">
        <v>45112</v>
      </c>
      <c r="S1239" s="11" t="s">
        <v>46</v>
      </c>
      <c r="T1239" s="11"/>
      <c r="U1239" s="78"/>
      <c r="V1239" s="7"/>
      <c r="W1239" s="101">
        <v>6</v>
      </c>
      <c r="X1239" s="7"/>
      <c r="Y1239" s="7"/>
      <c r="Z1239" s="11">
        <v>45085</v>
      </c>
      <c r="AA1239" s="16">
        <v>14400000</v>
      </c>
      <c r="AB1239" s="17"/>
      <c r="AC1239" s="18">
        <f t="shared" si="19"/>
        <v>14400000</v>
      </c>
      <c r="AD1239" s="31" t="s">
        <v>47</v>
      </c>
      <c r="AE1239" s="168" t="s">
        <v>48</v>
      </c>
      <c r="AF1239" s="8" t="s">
        <v>5384</v>
      </c>
      <c r="AG1239" s="12" t="s">
        <v>1113</v>
      </c>
      <c r="AH1239" s="12" t="s">
        <v>4875</v>
      </c>
      <c r="AI1239" s="30" t="s">
        <v>4875</v>
      </c>
    </row>
    <row r="1240" spans="1:35" ht="15.75" x14ac:dyDescent="0.3">
      <c r="A1240" s="7">
        <v>2022</v>
      </c>
      <c r="B1240" s="7">
        <v>680</v>
      </c>
      <c r="C1240" s="101" t="s">
        <v>35</v>
      </c>
      <c r="D1240" s="15" t="s">
        <v>1741</v>
      </c>
      <c r="E1240" s="9" t="s">
        <v>5130</v>
      </c>
      <c r="F1240" s="8" t="s">
        <v>38</v>
      </c>
      <c r="G1240" s="7" t="s">
        <v>39</v>
      </c>
      <c r="H1240" s="8" t="s">
        <v>54</v>
      </c>
      <c r="I1240" s="9" t="s">
        <v>5380</v>
      </c>
      <c r="J1240" s="9" t="s">
        <v>5397</v>
      </c>
      <c r="K1240" s="9" t="s">
        <v>5382</v>
      </c>
      <c r="L1240" s="9" t="s">
        <v>5398</v>
      </c>
      <c r="M1240" s="7">
        <v>52361158</v>
      </c>
      <c r="N1240" s="8" t="s">
        <v>339</v>
      </c>
      <c r="O1240" s="10">
        <v>44925</v>
      </c>
      <c r="P1240" s="101">
        <v>6</v>
      </c>
      <c r="Q1240" s="10">
        <v>44942</v>
      </c>
      <c r="R1240" s="10">
        <v>45122</v>
      </c>
      <c r="S1240" s="11" t="s">
        <v>46</v>
      </c>
      <c r="T1240" s="11"/>
      <c r="U1240" s="78"/>
      <c r="V1240" s="7"/>
      <c r="W1240" s="101">
        <v>6</v>
      </c>
      <c r="X1240" s="7"/>
      <c r="Y1240" s="7"/>
      <c r="Z1240" s="11">
        <v>45103</v>
      </c>
      <c r="AA1240" s="16">
        <v>14400000</v>
      </c>
      <c r="AB1240" s="17"/>
      <c r="AC1240" s="18">
        <f t="shared" si="19"/>
        <v>14400000</v>
      </c>
      <c r="AD1240" s="31" t="s">
        <v>47</v>
      </c>
      <c r="AE1240" s="168" t="s">
        <v>98</v>
      </c>
      <c r="AF1240" s="8" t="s">
        <v>5384</v>
      </c>
      <c r="AG1240" s="12" t="s">
        <v>1113</v>
      </c>
      <c r="AH1240" s="12" t="s">
        <v>4875</v>
      </c>
      <c r="AI1240" s="30" t="s">
        <v>4875</v>
      </c>
    </row>
    <row r="1241" spans="1:35" ht="15.75" x14ac:dyDescent="0.3">
      <c r="A1241" s="7">
        <v>2022</v>
      </c>
      <c r="B1241" s="7">
        <v>681</v>
      </c>
      <c r="C1241" s="101" t="s">
        <v>35</v>
      </c>
      <c r="D1241" s="15" t="s">
        <v>1741</v>
      </c>
      <c r="E1241" s="9" t="s">
        <v>5130</v>
      </c>
      <c r="F1241" s="8" t="s">
        <v>38</v>
      </c>
      <c r="G1241" s="7" t="s">
        <v>39</v>
      </c>
      <c r="H1241" s="8" t="s">
        <v>54</v>
      </c>
      <c r="I1241" s="9" t="s">
        <v>5380</v>
      </c>
      <c r="J1241" s="9" t="s">
        <v>5399</v>
      </c>
      <c r="K1241" s="9" t="s">
        <v>5382</v>
      </c>
      <c r="L1241" s="9" t="s">
        <v>5400</v>
      </c>
      <c r="M1241" s="7">
        <v>53930436</v>
      </c>
      <c r="N1241" s="8" t="s">
        <v>339</v>
      </c>
      <c r="O1241" s="10">
        <v>44925</v>
      </c>
      <c r="P1241" s="101">
        <v>6</v>
      </c>
      <c r="Q1241" s="10">
        <v>44939</v>
      </c>
      <c r="R1241" s="10">
        <v>45119</v>
      </c>
      <c r="S1241" s="11" t="s">
        <v>46</v>
      </c>
      <c r="T1241" s="11"/>
      <c r="U1241" s="78"/>
      <c r="V1241" s="7"/>
      <c r="W1241" s="101">
        <v>6</v>
      </c>
      <c r="X1241" s="7"/>
      <c r="Y1241" s="7"/>
      <c r="Z1241" s="11">
        <v>45119</v>
      </c>
      <c r="AA1241" s="16">
        <v>14400000</v>
      </c>
      <c r="AB1241" s="17"/>
      <c r="AC1241" s="18">
        <f t="shared" si="19"/>
        <v>14400000</v>
      </c>
      <c r="AD1241" s="31" t="s">
        <v>48</v>
      </c>
      <c r="AE1241" s="168" t="s">
        <v>98</v>
      </c>
      <c r="AF1241" s="8" t="s">
        <v>5384</v>
      </c>
      <c r="AG1241" s="12" t="s">
        <v>1113</v>
      </c>
      <c r="AH1241" s="12" t="s">
        <v>4875</v>
      </c>
      <c r="AI1241" s="30" t="s">
        <v>4875</v>
      </c>
    </row>
    <row r="1242" spans="1:35" ht="15.75" x14ac:dyDescent="0.3">
      <c r="A1242" s="7">
        <v>2022</v>
      </c>
      <c r="B1242" s="7">
        <v>682</v>
      </c>
      <c r="C1242" s="101" t="s">
        <v>35</v>
      </c>
      <c r="D1242" s="15" t="s">
        <v>1741</v>
      </c>
      <c r="E1242" s="9" t="s">
        <v>5130</v>
      </c>
      <c r="F1242" s="8" t="s">
        <v>38</v>
      </c>
      <c r="G1242" s="7" t="s">
        <v>39</v>
      </c>
      <c r="H1242" s="8" t="s">
        <v>54</v>
      </c>
      <c r="I1242" s="9" t="s">
        <v>5380</v>
      </c>
      <c r="J1242" s="9" t="s">
        <v>5401</v>
      </c>
      <c r="K1242" s="9" t="s">
        <v>5382</v>
      </c>
      <c r="L1242" s="9" t="s">
        <v>5402</v>
      </c>
      <c r="M1242" s="7">
        <v>1016052447</v>
      </c>
      <c r="N1242" s="8" t="s">
        <v>339</v>
      </c>
      <c r="O1242" s="10">
        <v>44925</v>
      </c>
      <c r="P1242" s="101">
        <v>6</v>
      </c>
      <c r="Q1242" s="10">
        <v>44932</v>
      </c>
      <c r="R1242" s="10">
        <v>45112</v>
      </c>
      <c r="S1242" s="11" t="s">
        <v>46</v>
      </c>
      <c r="T1242" s="11"/>
      <c r="U1242" s="78"/>
      <c r="V1242" s="7"/>
      <c r="W1242" s="101">
        <v>6</v>
      </c>
      <c r="X1242" s="7"/>
      <c r="Y1242" s="7"/>
      <c r="Z1242" s="11">
        <v>45097</v>
      </c>
      <c r="AA1242" s="16">
        <v>14400000</v>
      </c>
      <c r="AB1242" s="17"/>
      <c r="AC1242" s="18">
        <f t="shared" si="19"/>
        <v>14400000</v>
      </c>
      <c r="AD1242" s="31" t="s">
        <v>47</v>
      </c>
      <c r="AE1242" s="168" t="s">
        <v>98</v>
      </c>
      <c r="AF1242" s="8" t="s">
        <v>5384</v>
      </c>
      <c r="AG1242" s="12" t="s">
        <v>1113</v>
      </c>
      <c r="AH1242" s="12" t="s">
        <v>4875</v>
      </c>
      <c r="AI1242" s="30" t="s">
        <v>4875</v>
      </c>
    </row>
    <row r="1243" spans="1:35" ht="15.75" x14ac:dyDescent="0.3">
      <c r="A1243" s="7">
        <v>2022</v>
      </c>
      <c r="B1243" s="7">
        <v>683</v>
      </c>
      <c r="C1243" s="101" t="s">
        <v>35</v>
      </c>
      <c r="D1243" s="15"/>
      <c r="E1243" s="9"/>
      <c r="F1243" s="8" t="s">
        <v>38</v>
      </c>
      <c r="G1243" s="7" t="s">
        <v>39</v>
      </c>
      <c r="H1243" s="8" t="s">
        <v>54</v>
      </c>
      <c r="I1243" s="9" t="s">
        <v>5380</v>
      </c>
      <c r="J1243" s="9" t="s">
        <v>5403</v>
      </c>
      <c r="K1243" s="9" t="s">
        <v>5382</v>
      </c>
      <c r="L1243" s="9" t="s">
        <v>5404</v>
      </c>
      <c r="M1243" s="7">
        <v>1050961083</v>
      </c>
      <c r="N1243" s="8" t="s">
        <v>339</v>
      </c>
      <c r="O1243" s="10"/>
      <c r="P1243" s="101" t="s">
        <v>1714</v>
      </c>
      <c r="Q1243" s="10"/>
      <c r="R1243" s="10"/>
      <c r="S1243" s="11"/>
      <c r="T1243" s="11"/>
      <c r="U1243" s="78"/>
      <c r="V1243" s="7"/>
      <c r="W1243" s="101" t="s">
        <v>1714</v>
      </c>
      <c r="X1243" s="7"/>
      <c r="Y1243" s="7"/>
      <c r="Z1243" s="11" t="s">
        <v>4278</v>
      </c>
      <c r="AA1243" s="16">
        <v>0</v>
      </c>
      <c r="AB1243" s="17"/>
      <c r="AC1243" s="18">
        <f t="shared" si="19"/>
        <v>0</v>
      </c>
      <c r="AD1243" s="31" t="s">
        <v>1396</v>
      </c>
      <c r="AE1243" s="168" t="s">
        <v>1396</v>
      </c>
      <c r="AF1243" s="8" t="s">
        <v>5384</v>
      </c>
      <c r="AG1243" s="12" t="s">
        <v>1113</v>
      </c>
      <c r="AH1243" s="12"/>
      <c r="AI1243" s="30"/>
    </row>
    <row r="1244" spans="1:35" ht="15.75" x14ac:dyDescent="0.3">
      <c r="A1244" s="7">
        <v>2022</v>
      </c>
      <c r="B1244" s="7">
        <v>684</v>
      </c>
      <c r="C1244" s="101" t="s">
        <v>35</v>
      </c>
      <c r="D1244" s="15" t="s">
        <v>1741</v>
      </c>
      <c r="E1244" s="9" t="s">
        <v>5130</v>
      </c>
      <c r="F1244" s="8" t="s">
        <v>38</v>
      </c>
      <c r="G1244" s="7" t="s">
        <v>39</v>
      </c>
      <c r="H1244" s="8" t="s">
        <v>54</v>
      </c>
      <c r="I1244" s="9" t="s">
        <v>5380</v>
      </c>
      <c r="J1244" s="9" t="s">
        <v>5405</v>
      </c>
      <c r="K1244" s="9" t="s">
        <v>5382</v>
      </c>
      <c r="L1244" s="9" t="s">
        <v>5406</v>
      </c>
      <c r="M1244" s="7">
        <v>1023898876</v>
      </c>
      <c r="N1244" s="8" t="s">
        <v>339</v>
      </c>
      <c r="O1244" s="10">
        <v>44925</v>
      </c>
      <c r="P1244" s="101">
        <v>6</v>
      </c>
      <c r="Q1244" s="10">
        <v>44939</v>
      </c>
      <c r="R1244" s="10">
        <v>45119</v>
      </c>
      <c r="S1244" s="11" t="s">
        <v>46</v>
      </c>
      <c r="T1244" s="11"/>
      <c r="U1244" s="78"/>
      <c r="V1244" s="7"/>
      <c r="W1244" s="101">
        <v>6</v>
      </c>
      <c r="X1244" s="7"/>
      <c r="Y1244" s="7"/>
      <c r="Z1244" s="11">
        <v>45119</v>
      </c>
      <c r="AA1244" s="16">
        <v>14400000</v>
      </c>
      <c r="AB1244" s="17"/>
      <c r="AC1244" s="18">
        <f t="shared" si="19"/>
        <v>14400000</v>
      </c>
      <c r="AD1244" s="31" t="s">
        <v>48</v>
      </c>
      <c r="AE1244" s="168" t="s">
        <v>98</v>
      </c>
      <c r="AF1244" s="8" t="s">
        <v>5384</v>
      </c>
      <c r="AG1244" s="12" t="s">
        <v>1113</v>
      </c>
      <c r="AH1244" s="12" t="s">
        <v>4875</v>
      </c>
      <c r="AI1244" s="30" t="s">
        <v>4875</v>
      </c>
    </row>
    <row r="1245" spans="1:35" ht="15.75" x14ac:dyDescent="0.3">
      <c r="A1245" s="7">
        <v>2022</v>
      </c>
      <c r="B1245" s="7">
        <v>685</v>
      </c>
      <c r="C1245" s="101" t="s">
        <v>35</v>
      </c>
      <c r="D1245" s="15" t="s">
        <v>1741</v>
      </c>
      <c r="E1245" s="9" t="s">
        <v>5130</v>
      </c>
      <c r="F1245" s="8" t="s">
        <v>38</v>
      </c>
      <c r="G1245" s="7" t="s">
        <v>39</v>
      </c>
      <c r="H1245" s="8" t="s">
        <v>54</v>
      </c>
      <c r="I1245" s="9" t="s">
        <v>5380</v>
      </c>
      <c r="J1245" s="9" t="s">
        <v>5407</v>
      </c>
      <c r="K1245" s="9" t="s">
        <v>5382</v>
      </c>
      <c r="L1245" s="9" t="s">
        <v>5408</v>
      </c>
      <c r="M1245" s="7">
        <v>1011080494</v>
      </c>
      <c r="N1245" s="8" t="s">
        <v>339</v>
      </c>
      <c r="O1245" s="10">
        <v>44925</v>
      </c>
      <c r="P1245" s="101">
        <v>6</v>
      </c>
      <c r="Q1245" s="10">
        <v>44942</v>
      </c>
      <c r="R1245" s="10">
        <v>45122</v>
      </c>
      <c r="S1245" s="11" t="s">
        <v>46</v>
      </c>
      <c r="T1245" s="11"/>
      <c r="U1245" s="78"/>
      <c r="V1245" s="7"/>
      <c r="W1245" s="101">
        <v>6</v>
      </c>
      <c r="X1245" s="7"/>
      <c r="Y1245" s="7"/>
      <c r="Z1245" s="11">
        <v>45103</v>
      </c>
      <c r="AA1245" s="16">
        <v>14400000</v>
      </c>
      <c r="AB1245" s="17"/>
      <c r="AC1245" s="18">
        <f t="shared" si="19"/>
        <v>14400000</v>
      </c>
      <c r="AD1245" s="31" t="s">
        <v>47</v>
      </c>
      <c r="AE1245" s="168" t="s">
        <v>98</v>
      </c>
      <c r="AF1245" s="8" t="s">
        <v>5384</v>
      </c>
      <c r="AG1245" s="12" t="s">
        <v>1113</v>
      </c>
      <c r="AH1245" s="12" t="s">
        <v>4875</v>
      </c>
      <c r="AI1245" s="30" t="s">
        <v>4875</v>
      </c>
    </row>
    <row r="1246" spans="1:35" ht="15.75" x14ac:dyDescent="0.3">
      <c r="A1246" s="7">
        <v>2022</v>
      </c>
      <c r="B1246" s="7">
        <v>686</v>
      </c>
      <c r="C1246" s="101" t="s">
        <v>35</v>
      </c>
      <c r="D1246" s="15" t="s">
        <v>1741</v>
      </c>
      <c r="E1246" s="9" t="s">
        <v>5130</v>
      </c>
      <c r="F1246" s="8" t="s">
        <v>38</v>
      </c>
      <c r="G1246" s="7" t="s">
        <v>39</v>
      </c>
      <c r="H1246" s="8" t="s">
        <v>54</v>
      </c>
      <c r="I1246" s="9" t="s">
        <v>5380</v>
      </c>
      <c r="J1246" s="9" t="s">
        <v>5409</v>
      </c>
      <c r="K1246" s="9" t="s">
        <v>5382</v>
      </c>
      <c r="L1246" s="9" t="s">
        <v>5410</v>
      </c>
      <c r="M1246" s="7">
        <v>79701598</v>
      </c>
      <c r="N1246" s="8" t="s">
        <v>339</v>
      </c>
      <c r="O1246" s="10">
        <v>44925</v>
      </c>
      <c r="P1246" s="101">
        <v>6</v>
      </c>
      <c r="Q1246" s="10">
        <v>44931</v>
      </c>
      <c r="R1246" s="10">
        <v>45111</v>
      </c>
      <c r="S1246" s="11" t="s">
        <v>46</v>
      </c>
      <c r="T1246" s="11" t="s">
        <v>2482</v>
      </c>
      <c r="U1246" s="78"/>
      <c r="V1246" s="7"/>
      <c r="W1246" s="101">
        <v>6</v>
      </c>
      <c r="X1246" s="7"/>
      <c r="Y1246" s="7"/>
      <c r="Z1246" s="11">
        <v>45103</v>
      </c>
      <c r="AA1246" s="16">
        <v>14400000</v>
      </c>
      <c r="AB1246" s="17"/>
      <c r="AC1246" s="18">
        <f t="shared" si="19"/>
        <v>14400000</v>
      </c>
      <c r="AD1246" s="31" t="s">
        <v>47</v>
      </c>
      <c r="AE1246" s="168" t="s">
        <v>87</v>
      </c>
      <c r="AF1246" s="8" t="s">
        <v>5384</v>
      </c>
      <c r="AG1246" s="12" t="s">
        <v>1113</v>
      </c>
      <c r="AH1246" s="12" t="s">
        <v>4875</v>
      </c>
      <c r="AI1246" s="30" t="s">
        <v>4875</v>
      </c>
    </row>
    <row r="1247" spans="1:35" ht="15.75" x14ac:dyDescent="0.3">
      <c r="A1247" s="7">
        <v>2022</v>
      </c>
      <c r="B1247" s="7">
        <v>687</v>
      </c>
      <c r="C1247" s="101" t="s">
        <v>35</v>
      </c>
      <c r="D1247" s="15" t="s">
        <v>1741</v>
      </c>
      <c r="E1247" s="9" t="s">
        <v>5130</v>
      </c>
      <c r="F1247" s="8" t="s">
        <v>38</v>
      </c>
      <c r="G1247" s="7" t="s">
        <v>39</v>
      </c>
      <c r="H1247" s="8" t="s">
        <v>54</v>
      </c>
      <c r="I1247" s="9" t="s">
        <v>5380</v>
      </c>
      <c r="J1247" s="9" t="s">
        <v>5411</v>
      </c>
      <c r="K1247" s="9" t="s">
        <v>5382</v>
      </c>
      <c r="L1247" s="9" t="s">
        <v>4533</v>
      </c>
      <c r="M1247" s="7">
        <v>1030670671</v>
      </c>
      <c r="N1247" s="8" t="s">
        <v>339</v>
      </c>
      <c r="O1247" s="10">
        <v>44925</v>
      </c>
      <c r="P1247" s="101">
        <v>6</v>
      </c>
      <c r="Q1247" s="10">
        <v>44939</v>
      </c>
      <c r="R1247" s="10">
        <v>45119</v>
      </c>
      <c r="S1247" s="11" t="s">
        <v>46</v>
      </c>
      <c r="T1247" s="11" t="s">
        <v>46</v>
      </c>
      <c r="U1247" s="78" t="s">
        <v>46</v>
      </c>
      <c r="V1247" s="7"/>
      <c r="W1247" s="101">
        <v>6</v>
      </c>
      <c r="X1247" s="7"/>
      <c r="Y1247" s="7"/>
      <c r="Z1247" s="11">
        <v>45119</v>
      </c>
      <c r="AA1247" s="16">
        <v>14400000</v>
      </c>
      <c r="AB1247" s="17"/>
      <c r="AC1247" s="18">
        <f t="shared" si="19"/>
        <v>14400000</v>
      </c>
      <c r="AD1247" s="31" t="s">
        <v>48</v>
      </c>
      <c r="AE1247" s="168" t="s">
        <v>98</v>
      </c>
      <c r="AF1247" s="8" t="s">
        <v>5384</v>
      </c>
      <c r="AG1247" s="12" t="s">
        <v>1113</v>
      </c>
      <c r="AH1247" s="12" t="s">
        <v>4875</v>
      </c>
      <c r="AI1247" s="30" t="s">
        <v>4875</v>
      </c>
    </row>
    <row r="1248" spans="1:35" ht="15.75" x14ac:dyDescent="0.3">
      <c r="A1248" s="7">
        <v>2022</v>
      </c>
      <c r="B1248" s="7">
        <v>688</v>
      </c>
      <c r="C1248" s="101" t="s">
        <v>1134</v>
      </c>
      <c r="D1248" s="15" t="s">
        <v>5412</v>
      </c>
      <c r="E1248" s="9" t="s">
        <v>5413</v>
      </c>
      <c r="F1248" s="8" t="s">
        <v>4715</v>
      </c>
      <c r="G1248" s="7" t="s">
        <v>4716</v>
      </c>
      <c r="H1248" s="8" t="s">
        <v>5414</v>
      </c>
      <c r="I1248" s="9" t="s">
        <v>5415</v>
      </c>
      <c r="J1248" s="9">
        <v>85202</v>
      </c>
      <c r="K1248" s="9">
        <v>124302</v>
      </c>
      <c r="L1248" s="9" t="s">
        <v>5416</v>
      </c>
      <c r="M1248" s="7">
        <v>800242738</v>
      </c>
      <c r="N1248" s="8" t="s">
        <v>5417</v>
      </c>
      <c r="O1248" s="10">
        <v>44603</v>
      </c>
      <c r="P1248" s="101" t="s">
        <v>642</v>
      </c>
      <c r="Q1248" s="10">
        <v>44603</v>
      </c>
      <c r="R1248" s="10">
        <v>44910</v>
      </c>
      <c r="S1248" s="11" t="s">
        <v>46</v>
      </c>
      <c r="T1248" s="11" t="s">
        <v>46</v>
      </c>
      <c r="U1248" s="78" t="s">
        <v>46</v>
      </c>
      <c r="V1248" s="7" t="s">
        <v>5418</v>
      </c>
      <c r="W1248" s="101" t="s">
        <v>5419</v>
      </c>
      <c r="X1248" s="7"/>
      <c r="Y1248" s="7"/>
      <c r="Z1248" s="11">
        <v>45054</v>
      </c>
      <c r="AA1248" s="16">
        <v>199214266</v>
      </c>
      <c r="AB1248" s="17">
        <f>60785733+38821399</f>
        <v>99607132</v>
      </c>
      <c r="AC1248" s="18">
        <f t="shared" si="19"/>
        <v>298821398</v>
      </c>
      <c r="AD1248" s="31" t="s">
        <v>48</v>
      </c>
      <c r="AE1248" s="168" t="s">
        <v>4721</v>
      </c>
      <c r="AF1248" s="8" t="s">
        <v>5420</v>
      </c>
      <c r="AG1248" s="12" t="s">
        <v>601</v>
      </c>
      <c r="AH1248" s="12" t="s">
        <v>5421</v>
      </c>
      <c r="AI1248" s="30" t="s">
        <v>5422</v>
      </c>
    </row>
    <row r="1249" spans="1:35" ht="15.75" x14ac:dyDescent="0.3">
      <c r="A1249" s="7">
        <v>2022</v>
      </c>
      <c r="B1249" s="7">
        <v>689</v>
      </c>
      <c r="C1249" s="101" t="s">
        <v>1134</v>
      </c>
      <c r="D1249" s="15" t="s">
        <v>5423</v>
      </c>
      <c r="E1249" s="9" t="s">
        <v>5424</v>
      </c>
      <c r="F1249" s="8" t="s">
        <v>4715</v>
      </c>
      <c r="G1249" s="7" t="s">
        <v>4716</v>
      </c>
      <c r="H1249" s="8" t="s">
        <v>5425</v>
      </c>
      <c r="I1249" s="9" t="s">
        <v>5426</v>
      </c>
      <c r="J1249" s="9">
        <v>94333</v>
      </c>
      <c r="K1249" s="9">
        <v>163847</v>
      </c>
      <c r="L1249" s="9" t="s">
        <v>5427</v>
      </c>
      <c r="M1249" s="7">
        <v>901373456</v>
      </c>
      <c r="N1249" s="8" t="s">
        <v>5428</v>
      </c>
      <c r="O1249" s="10">
        <v>44778</v>
      </c>
      <c r="P1249" s="101" t="s">
        <v>2609</v>
      </c>
      <c r="Q1249" s="10">
        <v>44778</v>
      </c>
      <c r="R1249" s="10">
        <v>44899</v>
      </c>
      <c r="S1249" s="11" t="s">
        <v>46</v>
      </c>
      <c r="T1249" s="11" t="s">
        <v>46</v>
      </c>
      <c r="U1249" s="78" t="s">
        <v>46</v>
      </c>
      <c r="V1249" s="7"/>
      <c r="W1249" s="101" t="s">
        <v>2609</v>
      </c>
      <c r="X1249" s="7"/>
      <c r="Y1249" s="7"/>
      <c r="Z1249" s="11">
        <v>44899</v>
      </c>
      <c r="AA1249" s="16">
        <v>102774000</v>
      </c>
      <c r="AB1249" s="17"/>
      <c r="AC1249" s="18">
        <f t="shared" si="19"/>
        <v>102774000</v>
      </c>
      <c r="AD1249" s="31" t="s">
        <v>48</v>
      </c>
      <c r="AE1249" s="168" t="s">
        <v>4721</v>
      </c>
      <c r="AF1249" s="8" t="s">
        <v>5429</v>
      </c>
      <c r="AG1249" s="12" t="s">
        <v>160</v>
      </c>
      <c r="AH1249" s="12" t="s">
        <v>5430</v>
      </c>
      <c r="AI1249" s="30" t="s">
        <v>4875</v>
      </c>
    </row>
    <row r="1250" spans="1:35" ht="15.75" x14ac:dyDescent="0.3">
      <c r="A1250" s="7">
        <v>2022</v>
      </c>
      <c r="B1250" s="7">
        <v>690</v>
      </c>
      <c r="C1250" s="101" t="s">
        <v>1134</v>
      </c>
      <c r="D1250" s="15" t="s">
        <v>5423</v>
      </c>
      <c r="E1250" s="9" t="s">
        <v>5424</v>
      </c>
      <c r="F1250" s="8" t="s">
        <v>4715</v>
      </c>
      <c r="G1250" s="7" t="s">
        <v>4716</v>
      </c>
      <c r="H1250" s="8" t="s">
        <v>5425</v>
      </c>
      <c r="I1250" s="9" t="s">
        <v>5431</v>
      </c>
      <c r="J1250" s="9">
        <v>96030</v>
      </c>
      <c r="K1250" s="9">
        <v>166653</v>
      </c>
      <c r="L1250" s="9" t="s">
        <v>5432</v>
      </c>
      <c r="M1250" s="7">
        <v>830122983</v>
      </c>
      <c r="N1250" s="8" t="s">
        <v>5433</v>
      </c>
      <c r="O1250" s="10">
        <v>44818</v>
      </c>
      <c r="P1250" s="101" t="s">
        <v>1946</v>
      </c>
      <c r="Q1250" s="10">
        <v>44818</v>
      </c>
      <c r="R1250" s="10">
        <v>45006</v>
      </c>
      <c r="S1250" s="11" t="s">
        <v>46</v>
      </c>
      <c r="T1250" s="11" t="s">
        <v>46</v>
      </c>
      <c r="U1250" s="78" t="s">
        <v>46</v>
      </c>
      <c r="V1250" s="7"/>
      <c r="W1250" s="101" t="s">
        <v>1946</v>
      </c>
      <c r="X1250" s="7"/>
      <c r="Y1250" s="7"/>
      <c r="Z1250" s="11">
        <v>45006</v>
      </c>
      <c r="AA1250" s="16">
        <v>8845653</v>
      </c>
      <c r="AB1250" s="17"/>
      <c r="AC1250" s="18">
        <f t="shared" si="19"/>
        <v>8845653</v>
      </c>
      <c r="AD1250" s="31" t="s">
        <v>48</v>
      </c>
      <c r="AE1250" s="168" t="s">
        <v>4721</v>
      </c>
      <c r="AF1250" s="8" t="s">
        <v>5434</v>
      </c>
      <c r="AG1250" s="12" t="s">
        <v>160</v>
      </c>
      <c r="AH1250" s="12" t="s">
        <v>5430</v>
      </c>
      <c r="AI1250" s="30" t="s">
        <v>4875</v>
      </c>
    </row>
    <row r="1251" spans="1:35" ht="15.75" x14ac:dyDescent="0.3">
      <c r="A1251" s="7">
        <v>2022</v>
      </c>
      <c r="B1251" s="7">
        <v>691</v>
      </c>
      <c r="C1251" s="101" t="s">
        <v>1134</v>
      </c>
      <c r="D1251" s="15" t="s">
        <v>91</v>
      </c>
      <c r="E1251" s="9" t="s">
        <v>4028</v>
      </c>
      <c r="F1251" s="8" t="s">
        <v>4715</v>
      </c>
      <c r="G1251" s="7" t="s">
        <v>4716</v>
      </c>
      <c r="H1251" s="8" t="s">
        <v>5414</v>
      </c>
      <c r="I1251" s="9" t="s">
        <v>5435</v>
      </c>
      <c r="J1251" s="9">
        <v>100283</v>
      </c>
      <c r="K1251" s="9">
        <v>166660</v>
      </c>
      <c r="L1251" s="9" t="s">
        <v>5436</v>
      </c>
      <c r="M1251" s="7">
        <v>860007336</v>
      </c>
      <c r="N1251" s="8" t="s">
        <v>5433</v>
      </c>
      <c r="O1251" s="10">
        <v>44889</v>
      </c>
      <c r="P1251" s="101" t="s">
        <v>322</v>
      </c>
      <c r="Q1251" s="10">
        <v>44889</v>
      </c>
      <c r="R1251" s="10">
        <v>44950</v>
      </c>
      <c r="S1251" s="11" t="s">
        <v>46</v>
      </c>
      <c r="T1251" s="11" t="s">
        <v>46</v>
      </c>
      <c r="U1251" s="78" t="s">
        <v>46</v>
      </c>
      <c r="V1251" s="7"/>
      <c r="W1251" s="101" t="s">
        <v>322</v>
      </c>
      <c r="X1251" s="7"/>
      <c r="Y1251" s="7"/>
      <c r="Z1251" s="11">
        <v>44950</v>
      </c>
      <c r="AA1251" s="16">
        <v>134946700</v>
      </c>
      <c r="AB1251" s="17"/>
      <c r="AC1251" s="18">
        <f t="shared" si="19"/>
        <v>134946700</v>
      </c>
      <c r="AD1251" s="31" t="s">
        <v>48</v>
      </c>
      <c r="AE1251" s="168" t="s">
        <v>4721</v>
      </c>
      <c r="AF1251" s="8" t="s">
        <v>5437</v>
      </c>
      <c r="AG1251" s="12" t="s">
        <v>601</v>
      </c>
      <c r="AH1251" s="12" t="s">
        <v>5421</v>
      </c>
      <c r="AI1251" s="30" t="s">
        <v>5422</v>
      </c>
    </row>
    <row r="1252" spans="1:35" ht="15.75" x14ac:dyDescent="0.3">
      <c r="A1252" s="7">
        <v>2022</v>
      </c>
      <c r="B1252" s="7">
        <v>692</v>
      </c>
      <c r="C1252" s="101" t="s">
        <v>1134</v>
      </c>
      <c r="D1252" s="15" t="s">
        <v>91</v>
      </c>
      <c r="E1252" s="9" t="s">
        <v>4028</v>
      </c>
      <c r="F1252" s="8" t="s">
        <v>4715</v>
      </c>
      <c r="G1252" s="7" t="s">
        <v>4716</v>
      </c>
      <c r="H1252" s="8" t="s">
        <v>5425</v>
      </c>
      <c r="I1252" s="9" t="s">
        <v>5438</v>
      </c>
      <c r="J1252" s="9">
        <v>102779</v>
      </c>
      <c r="K1252" s="9">
        <v>176886</v>
      </c>
      <c r="L1252" s="9" t="s">
        <v>5439</v>
      </c>
      <c r="M1252" s="7">
        <v>830026811</v>
      </c>
      <c r="N1252" s="8" t="s">
        <v>3204</v>
      </c>
      <c r="O1252" s="10">
        <v>44916</v>
      </c>
      <c r="P1252" s="101" t="s">
        <v>1946</v>
      </c>
      <c r="Q1252" s="10">
        <v>44579</v>
      </c>
      <c r="R1252" s="10">
        <v>44759</v>
      </c>
      <c r="S1252" s="11" t="s">
        <v>46</v>
      </c>
      <c r="T1252" s="11" t="s">
        <v>46</v>
      </c>
      <c r="U1252" s="78" t="s">
        <v>46</v>
      </c>
      <c r="V1252" s="7"/>
      <c r="W1252" s="101" t="s">
        <v>1946</v>
      </c>
      <c r="X1252" s="7"/>
      <c r="Y1252" s="7"/>
      <c r="Z1252" s="11">
        <v>45124</v>
      </c>
      <c r="AA1252" s="16">
        <v>12296337</v>
      </c>
      <c r="AB1252" s="17"/>
      <c r="AC1252" s="18">
        <f t="shared" si="19"/>
        <v>12296337</v>
      </c>
      <c r="AD1252" s="31" t="s">
        <v>48</v>
      </c>
      <c r="AE1252" s="168" t="s">
        <v>4721</v>
      </c>
      <c r="AF1252" s="8" t="s">
        <v>5440</v>
      </c>
      <c r="AG1252" s="12" t="s">
        <v>160</v>
      </c>
      <c r="AH1252" s="12" t="s">
        <v>5441</v>
      </c>
      <c r="AI1252" s="30" t="s">
        <v>1144</v>
      </c>
    </row>
    <row r="1253" spans="1:35" ht="15.75" x14ac:dyDescent="0.3">
      <c r="A1253" s="7">
        <v>2022</v>
      </c>
      <c r="B1253" s="7">
        <v>693</v>
      </c>
      <c r="C1253" s="101" t="s">
        <v>1134</v>
      </c>
      <c r="D1253" s="15" t="s">
        <v>91</v>
      </c>
      <c r="E1253" s="9" t="s">
        <v>4028</v>
      </c>
      <c r="F1253" s="8" t="s">
        <v>4715</v>
      </c>
      <c r="G1253" s="7" t="s">
        <v>4716</v>
      </c>
      <c r="H1253" s="8" t="s">
        <v>5425</v>
      </c>
      <c r="I1253" s="9" t="s">
        <v>5442</v>
      </c>
      <c r="J1253" s="9">
        <v>102821</v>
      </c>
      <c r="K1253" s="9">
        <v>177016</v>
      </c>
      <c r="L1253" s="9" t="s">
        <v>5443</v>
      </c>
      <c r="M1253" s="7">
        <v>830073623</v>
      </c>
      <c r="N1253" s="8" t="s">
        <v>3204</v>
      </c>
      <c r="O1253" s="10">
        <v>44916</v>
      </c>
      <c r="P1253" s="101" t="s">
        <v>1946</v>
      </c>
      <c r="Q1253" s="10">
        <v>44579</v>
      </c>
      <c r="R1253" s="10">
        <v>44759</v>
      </c>
      <c r="S1253" s="11" t="s">
        <v>46</v>
      </c>
      <c r="T1253" s="11" t="s">
        <v>46</v>
      </c>
      <c r="U1253" s="78" t="s">
        <v>46</v>
      </c>
      <c r="V1253" s="7"/>
      <c r="W1253" s="101" t="s">
        <v>1946</v>
      </c>
      <c r="X1253" s="7"/>
      <c r="Y1253" s="7"/>
      <c r="Z1253" s="11">
        <v>45124</v>
      </c>
      <c r="AA1253" s="16">
        <v>28948382</v>
      </c>
      <c r="AB1253" s="17"/>
      <c r="AC1253" s="18">
        <f t="shared" si="19"/>
        <v>28948382</v>
      </c>
      <c r="AD1253" s="31" t="s">
        <v>48</v>
      </c>
      <c r="AE1253" s="168" t="s">
        <v>4721</v>
      </c>
      <c r="AF1253" s="8" t="s">
        <v>5444</v>
      </c>
      <c r="AG1253" s="12" t="s">
        <v>160</v>
      </c>
      <c r="AH1253" s="12" t="s">
        <v>5441</v>
      </c>
      <c r="AI1253" s="30" t="s">
        <v>1144</v>
      </c>
    </row>
    <row r="1254" spans="1:35" ht="15.75" x14ac:dyDescent="0.3">
      <c r="A1254" s="7">
        <v>2022</v>
      </c>
      <c r="B1254" s="7">
        <v>694</v>
      </c>
      <c r="C1254" s="101" t="s">
        <v>1134</v>
      </c>
      <c r="D1254" s="15" t="s">
        <v>91</v>
      </c>
      <c r="E1254" s="9" t="s">
        <v>4028</v>
      </c>
      <c r="F1254" s="8" t="s">
        <v>4715</v>
      </c>
      <c r="G1254" s="7" t="s">
        <v>4716</v>
      </c>
      <c r="H1254" s="8" t="s">
        <v>5425</v>
      </c>
      <c r="I1254" s="9" t="s">
        <v>5445</v>
      </c>
      <c r="J1254" s="9">
        <v>102973</v>
      </c>
      <c r="K1254" s="9">
        <v>177197</v>
      </c>
      <c r="L1254" s="9" t="s">
        <v>5446</v>
      </c>
      <c r="M1254" s="7">
        <v>830001338</v>
      </c>
      <c r="N1254" s="8" t="s">
        <v>3204</v>
      </c>
      <c r="O1254" s="10">
        <v>44917</v>
      </c>
      <c r="P1254" s="101" t="s">
        <v>1946</v>
      </c>
      <c r="Q1254" s="10">
        <v>44579</v>
      </c>
      <c r="R1254" s="10">
        <v>44759</v>
      </c>
      <c r="S1254" s="11" t="s">
        <v>46</v>
      </c>
      <c r="T1254" s="11" t="s">
        <v>46</v>
      </c>
      <c r="U1254" s="78" t="s">
        <v>46</v>
      </c>
      <c r="V1254" s="7"/>
      <c r="W1254" s="101" t="s">
        <v>1946</v>
      </c>
      <c r="X1254" s="7"/>
      <c r="Y1254" s="7"/>
      <c r="Z1254" s="11">
        <v>45124</v>
      </c>
      <c r="AA1254" s="16">
        <v>171639775</v>
      </c>
      <c r="AB1254" s="17"/>
      <c r="AC1254" s="18">
        <f t="shared" si="19"/>
        <v>171639775</v>
      </c>
      <c r="AD1254" s="31" t="s">
        <v>48</v>
      </c>
      <c r="AE1254" s="168" t="s">
        <v>4721</v>
      </c>
      <c r="AF1254" s="8" t="s">
        <v>5447</v>
      </c>
      <c r="AG1254" s="12" t="s">
        <v>160</v>
      </c>
      <c r="AH1254" s="12" t="s">
        <v>5441</v>
      </c>
      <c r="AI1254" s="30" t="s">
        <v>1144</v>
      </c>
    </row>
    <row r="1255" spans="1:35" ht="15.75" x14ac:dyDescent="0.3">
      <c r="A1255" s="7">
        <v>2022</v>
      </c>
      <c r="B1255" s="7">
        <v>695</v>
      </c>
      <c r="C1255" s="101" t="s">
        <v>1134</v>
      </c>
      <c r="D1255" s="15" t="s">
        <v>91</v>
      </c>
      <c r="E1255" s="9" t="s">
        <v>4028</v>
      </c>
      <c r="F1255" s="8" t="s">
        <v>4715</v>
      </c>
      <c r="G1255" s="7" t="s">
        <v>4716</v>
      </c>
      <c r="H1255" s="8" t="s">
        <v>5425</v>
      </c>
      <c r="I1255" s="9" t="s">
        <v>5448</v>
      </c>
      <c r="J1255" s="9">
        <v>103056</v>
      </c>
      <c r="K1255" s="9">
        <v>177352</v>
      </c>
      <c r="L1255" s="9" t="s">
        <v>5446</v>
      </c>
      <c r="M1255" s="7">
        <v>830001338</v>
      </c>
      <c r="N1255" s="8" t="s">
        <v>3204</v>
      </c>
      <c r="O1255" s="10">
        <v>44917</v>
      </c>
      <c r="P1255" s="101" t="s">
        <v>1946</v>
      </c>
      <c r="Q1255" s="10">
        <v>44579</v>
      </c>
      <c r="R1255" s="10">
        <v>44759</v>
      </c>
      <c r="S1255" s="11" t="s">
        <v>46</v>
      </c>
      <c r="T1255" s="11" t="s">
        <v>46</v>
      </c>
      <c r="U1255" s="78" t="s">
        <v>46</v>
      </c>
      <c r="V1255" s="7"/>
      <c r="W1255" s="101" t="s">
        <v>1946</v>
      </c>
      <c r="X1255" s="7"/>
      <c r="Y1255" s="7"/>
      <c r="Z1255" s="11">
        <v>45124</v>
      </c>
      <c r="AA1255" s="16">
        <v>3568796</v>
      </c>
      <c r="AB1255" s="17"/>
      <c r="AC1255" s="18">
        <f t="shared" si="19"/>
        <v>3568796</v>
      </c>
      <c r="AD1255" s="31" t="s">
        <v>48</v>
      </c>
      <c r="AE1255" s="168" t="s">
        <v>4721</v>
      </c>
      <c r="AF1255" s="8" t="s">
        <v>5449</v>
      </c>
      <c r="AG1255" s="12" t="s">
        <v>160</v>
      </c>
      <c r="AH1255" s="12" t="s">
        <v>5441</v>
      </c>
      <c r="AI1255" s="30" t="s">
        <v>1144</v>
      </c>
    </row>
  </sheetData>
  <dataValidations count="1">
    <dataValidation type="whole" allowBlank="1" showInputMessage="1" showErrorMessage="1" errorTitle="Validacion" error="En esta casilla solo es permitido poner 1 o 0" sqref="AA145:AA148">
      <formula1>0</formula1>
      <formula2>1</formula2>
    </dataValidation>
  </dataValidations>
  <hyperlinks>
    <hyperlink ref="AI156" r:id="rId1" display="2,02154E+13"/>
    <hyperlink ref="AI204" r:id="rId2" display="2,02154E+13"/>
    <hyperlink ref="AI226" r:id="rId3" display="2,02154E+13"/>
    <hyperlink ref="AI232" r:id="rId4" display="2,02154E+13"/>
    <hyperlink ref="AI282" r:id="rId5" display="2,02154E+13"/>
    <hyperlink ref="AI338" r:id="rId6" display="2,02154E+13"/>
    <hyperlink ref="AI366" r:id="rId7" display="2,02154E+13"/>
    <hyperlink ref="AI370" r:id="rId8" display="2,02154E+13"/>
    <hyperlink ref="AI372" r:id="rId9" display="2,02154E+13"/>
    <hyperlink ref="AI376" r:id="rId10" display="2,02154E+13"/>
    <hyperlink ref="AI380" r:id="rId11" display="2,02154E+13"/>
    <hyperlink ref="AI392" r:id="rId12" display="2,02154E+13"/>
    <hyperlink ref="AI402" r:id="rId13" display="2,02154E+13"/>
    <hyperlink ref="AI412" r:id="rId14" display="2,02154E+13"/>
    <hyperlink ref="AF44" r:id="rId15"/>
    <hyperlink ref="AF58" r:id="rId16"/>
    <hyperlink ref="AF60" r:id="rId17"/>
    <hyperlink ref="AF54" r:id="rId18"/>
    <hyperlink ref="AF56" r:id="rId19"/>
    <hyperlink ref="AF50" r:id="rId20"/>
    <hyperlink ref="AF42" r:id="rId21"/>
    <hyperlink ref="AF48" r:id="rId22"/>
    <hyperlink ref="AF52" r:id="rId23"/>
    <hyperlink ref="AF62" r:id="rId24"/>
    <hyperlink ref="AF82" r:id="rId25"/>
    <hyperlink ref="AF102" r:id="rId26"/>
    <hyperlink ref="AF104" r:id="rId27"/>
    <hyperlink ref="AF114" r:id="rId28"/>
    <hyperlink ref="AF98" r:id="rId29"/>
    <hyperlink ref="AF100" r:id="rId30"/>
    <hyperlink ref="AF46" r:id="rId31"/>
    <hyperlink ref="AF74" r:id="rId32"/>
    <hyperlink ref="AF76" r:id="rId33"/>
    <hyperlink ref="AF78" r:id="rId34"/>
    <hyperlink ref="AF68" r:id="rId35"/>
    <hyperlink ref="AF70" r:id="rId36"/>
    <hyperlink ref="AF72" r:id="rId37"/>
    <hyperlink ref="AF80" r:id="rId38"/>
    <hyperlink ref="AF86" r:id="rId39"/>
    <hyperlink ref="AF88" r:id="rId40"/>
    <hyperlink ref="AF92" r:id="rId41"/>
    <hyperlink ref="AF96" r:id="rId42"/>
    <hyperlink ref="AF106" r:id="rId43"/>
    <hyperlink ref="AF120" r:id="rId44"/>
    <hyperlink ref="AF90" r:id="rId45"/>
    <hyperlink ref="AF94" r:id="rId46"/>
    <hyperlink ref="AF108" r:id="rId47"/>
    <hyperlink ref="AF64" r:id="rId48"/>
    <hyperlink ref="AF66" r:id="rId49"/>
    <hyperlink ref="AF84" r:id="rId50"/>
    <hyperlink ref="AF110" r:id="rId51"/>
    <hyperlink ref="AF116" r:id="rId52"/>
    <hyperlink ref="AF118" r:id="rId53"/>
    <hyperlink ref="AF124" r:id="rId54"/>
    <hyperlink ref="AF126" r:id="rId55"/>
    <hyperlink ref="AF130" r:id="rId56"/>
    <hyperlink ref="AF132" r:id="rId57"/>
    <hyperlink ref="AF134" r:id="rId58"/>
    <hyperlink ref="AF136" r:id="rId59"/>
    <hyperlink ref="AF138" r:id="rId60"/>
    <hyperlink ref="AF140" r:id="rId61"/>
    <hyperlink ref="AF142" r:id="rId62"/>
    <hyperlink ref="AF128" r:id="rId63" display="https://community.secop.gov.co/Public/Tendering/OpportunityDetail/Index?noticeUID=CO1.NTC.1752807&amp;isFromPublicArea=True&amp;isModal=Falsehttps://community.secop.gov.co/Public/Tendering/ContractNoticePhases/View?PPI=CO1.PPI.11988520&amp;isFromPublicArea=True&amp;isModal=False"/>
    <hyperlink ref="AF144" r:id="rId64"/>
    <hyperlink ref="AF146" r:id="rId65"/>
    <hyperlink ref="AF150" r:id="rId66"/>
    <hyperlink ref="AF152" r:id="rId67"/>
    <hyperlink ref="AF154" r:id="rId68"/>
    <hyperlink ref="AF156" r:id="rId69"/>
    <hyperlink ref="AF158" r:id="rId70"/>
    <hyperlink ref="AF162" r:id="rId71"/>
    <hyperlink ref="AF164" r:id="rId72"/>
    <hyperlink ref="AF166" r:id="rId73"/>
    <hyperlink ref="AF170" r:id="rId74"/>
    <hyperlink ref="AF248" r:id="rId75"/>
    <hyperlink ref="AF172" r:id="rId76"/>
    <hyperlink ref="AF174" r:id="rId77"/>
    <hyperlink ref="AF176" r:id="rId78"/>
    <hyperlink ref="AF178" r:id="rId79"/>
    <hyperlink ref="AF180" r:id="rId80"/>
    <hyperlink ref="AF182" r:id="rId81"/>
    <hyperlink ref="AF184" r:id="rId82"/>
    <hyperlink ref="AF186" r:id="rId83"/>
    <hyperlink ref="AF188" r:id="rId84"/>
    <hyperlink ref="AF194" r:id="rId85"/>
    <hyperlink ref="AF196" r:id="rId86"/>
    <hyperlink ref="AF198" r:id="rId87"/>
    <hyperlink ref="AF200" r:id="rId88"/>
    <hyperlink ref="AF202" r:id="rId89"/>
    <hyperlink ref="AF204" r:id="rId90"/>
    <hyperlink ref="AF206" r:id="rId91"/>
    <hyperlink ref="AF208" r:id="rId92"/>
    <hyperlink ref="AF210" r:id="rId93"/>
    <hyperlink ref="AF212" r:id="rId94"/>
    <hyperlink ref="AF214" r:id="rId95"/>
    <hyperlink ref="AF216" r:id="rId96"/>
    <hyperlink ref="AF218" r:id="rId97"/>
    <hyperlink ref="AF220" r:id="rId98"/>
    <hyperlink ref="AF222" r:id="rId99"/>
    <hyperlink ref="AF234" r:id="rId100"/>
    <hyperlink ref="AF252" r:id="rId101"/>
    <hyperlink ref="AF256" r:id="rId102"/>
    <hyperlink ref="AF160" r:id="rId103"/>
    <hyperlink ref="AF192" r:id="rId104"/>
    <hyperlink ref="AF282" r:id="rId105"/>
    <hyperlink ref="AF112" r:id="rId106"/>
    <hyperlink ref="AF190" r:id="rId107"/>
    <hyperlink ref="AF266" r:id="rId108"/>
    <hyperlink ref="AF224" r:id="rId109"/>
    <hyperlink ref="AF314" r:id="rId110"/>
    <hyperlink ref="AF324" r:id="rId111"/>
    <hyperlink ref="AF326" r:id="rId112"/>
    <hyperlink ref="AF330" r:id="rId113"/>
    <hyperlink ref="AF332" r:id="rId114"/>
    <hyperlink ref="AF334" r:id="rId115"/>
    <hyperlink ref="AF336" r:id="rId116"/>
    <hyperlink ref="AF312" r:id="rId117"/>
    <hyperlink ref="AF316" r:id="rId118"/>
    <hyperlink ref="AF318" r:id="rId119"/>
    <hyperlink ref="AF352" r:id="rId120"/>
    <hyperlink ref="AF356" r:id="rId121"/>
    <hyperlink ref="AF358" r:id="rId122"/>
    <hyperlink ref="AF360" r:id="rId123"/>
    <hyperlink ref="AF362" r:id="rId124"/>
    <hyperlink ref="AF364" r:id="rId125"/>
    <hyperlink ref="AF366" r:id="rId126"/>
    <hyperlink ref="AF368" r:id="rId127"/>
    <hyperlink ref="AF370" r:id="rId128"/>
    <hyperlink ref="AF372" r:id="rId129"/>
    <hyperlink ref="AF376" r:id="rId130"/>
    <hyperlink ref="AF380" r:id="rId131"/>
    <hyperlink ref="AF382" r:id="rId132"/>
    <hyperlink ref="AF384" r:id="rId133"/>
    <hyperlink ref="AF386" r:id="rId134"/>
    <hyperlink ref="AF388" r:id="rId135"/>
    <hyperlink ref="AF390" r:id="rId136"/>
    <hyperlink ref="AF392" r:id="rId137"/>
    <hyperlink ref="AF394" r:id="rId138"/>
    <hyperlink ref="AF402" r:id="rId139"/>
    <hyperlink ref="AF408" r:id="rId140"/>
    <hyperlink ref="AF412" r:id="rId141"/>
    <hyperlink ref="AF396" r:id="rId142"/>
    <hyperlink ref="AF398" r:id="rId143"/>
    <hyperlink ref="AF400" r:id="rId144"/>
    <hyperlink ref="AF404" r:id="rId145"/>
    <hyperlink ref="AF406" r:id="rId146"/>
    <hyperlink ref="AF414" r:id="rId147"/>
    <hyperlink ref="AF420" r:id="rId148"/>
    <hyperlink ref="AF422" r:id="rId149"/>
    <hyperlink ref="AF424" r:id="rId150"/>
    <hyperlink ref="AF430" r:id="rId151"/>
    <hyperlink ref="AF432" r:id="rId152"/>
    <hyperlink ref="AF434" r:id="rId153"/>
    <hyperlink ref="AF436" r:id="rId154"/>
    <hyperlink ref="AF438" r:id="rId155"/>
    <hyperlink ref="AF440" r:id="rId156"/>
    <hyperlink ref="AF442" r:id="rId157"/>
    <hyperlink ref="AF444" r:id="rId158"/>
    <hyperlink ref="AF446" r:id="rId159"/>
    <hyperlink ref="AF448" r:id="rId160"/>
    <hyperlink ref="AF452" r:id="rId161"/>
    <hyperlink ref="AF456" r:id="rId162"/>
    <hyperlink ref="AF458" r:id="rId163"/>
    <hyperlink ref="AF460" r:id="rId164"/>
    <hyperlink ref="AF462" r:id="rId165"/>
    <hyperlink ref="AF466" r:id="rId166"/>
    <hyperlink ref="AF468" r:id="rId167"/>
    <hyperlink ref="AF470" r:id="rId168"/>
    <hyperlink ref="AF472" r:id="rId169"/>
    <hyperlink ref="AF474" r:id="rId170"/>
    <hyperlink ref="AF250" r:id="rId171"/>
    <hyperlink ref="AF418" r:id="rId172"/>
    <hyperlink ref="AF310" r:id="rId173"/>
    <hyperlink ref="AF284" r:id="rId174"/>
    <hyperlink ref="AF350" r:id="rId175"/>
    <hyperlink ref="AF230" r:id="rId176"/>
    <hyperlink ref="AF536" r:id="rId177"/>
    <hyperlink ref="AF236" r:id="rId178"/>
    <hyperlink ref="AF328" r:id="rId179"/>
    <hyperlink ref="AF374" r:id="rId180"/>
    <hyperlink ref="AF378" r:id="rId181"/>
    <hyperlink ref="AF410" r:id="rId182"/>
    <hyperlink ref="AF416" r:id="rId183"/>
    <hyperlink ref="AF426" r:id="rId184"/>
    <hyperlink ref="AF428" r:id="rId185"/>
    <hyperlink ref="AF450" r:id="rId186"/>
    <hyperlink ref="AF454" r:id="rId187"/>
    <hyperlink ref="AF464" r:id="rId188"/>
    <hyperlink ref="AF476" r:id="rId189"/>
    <hyperlink ref="AF478" r:id="rId190"/>
    <hyperlink ref="AF480" r:id="rId191"/>
    <hyperlink ref="AF482" r:id="rId192"/>
    <hyperlink ref="AF484" r:id="rId193"/>
    <hyperlink ref="AF486" r:id="rId194"/>
    <hyperlink ref="AF488" r:id="rId195"/>
    <hyperlink ref="AF490" r:id="rId196"/>
    <hyperlink ref="AF492" r:id="rId197"/>
    <hyperlink ref="AF494" r:id="rId198"/>
    <hyperlink ref="AF496" r:id="rId199"/>
    <hyperlink ref="AF498" r:id="rId200"/>
    <hyperlink ref="AF500" r:id="rId201"/>
    <hyperlink ref="AF502" r:id="rId202"/>
    <hyperlink ref="AF504" r:id="rId203"/>
    <hyperlink ref="AF506" r:id="rId204"/>
    <hyperlink ref="AF508" r:id="rId205"/>
    <hyperlink ref="AF510" r:id="rId206"/>
    <hyperlink ref="AF512" r:id="rId207"/>
    <hyperlink ref="AF514" r:id="rId208"/>
    <hyperlink ref="AF516" r:id="rId209"/>
    <hyperlink ref="AF518" r:id="rId210"/>
    <hyperlink ref="AF520" r:id="rId211"/>
    <hyperlink ref="AF522" r:id="rId212"/>
    <hyperlink ref="AF524" r:id="rId213"/>
    <hyperlink ref="AF526" r:id="rId214"/>
    <hyperlink ref="AF528" r:id="rId215"/>
    <hyperlink ref="AF530" r:id="rId216"/>
    <hyperlink ref="AF532" r:id="rId217"/>
    <hyperlink ref="AF534" r:id="rId218"/>
    <hyperlink ref="AF538" r:id="rId219"/>
    <hyperlink ref="AF540" r:id="rId220"/>
    <hyperlink ref="AF542" r:id="rId221"/>
    <hyperlink ref="AF544" r:id="rId222"/>
    <hyperlink ref="AF546" r:id="rId223"/>
    <hyperlink ref="AF548" r:id="rId224"/>
    <hyperlink ref="AF550" r:id="rId225"/>
    <hyperlink ref="AF552" r:id="rId226"/>
    <hyperlink ref="AF554" r:id="rId227"/>
    <hyperlink ref="AF556" r:id="rId228"/>
    <hyperlink ref="AF558" r:id="rId229"/>
    <hyperlink ref="AF560" r:id="rId230"/>
    <hyperlink ref="AF562" r:id="rId231"/>
    <hyperlink ref="AF564" r:id="rId232"/>
    <hyperlink ref="AF568" r:id="rId233"/>
    <hyperlink ref="AF570" r:id="rId234"/>
    <hyperlink ref="AF572" r:id="rId235"/>
    <hyperlink ref="AF574" r:id="rId236"/>
    <hyperlink ref="AF578" r:id="rId237"/>
    <hyperlink ref="AF580" r:id="rId238"/>
    <hyperlink ref="AF582" r:id="rId239"/>
    <hyperlink ref="AF584" r:id="rId240"/>
    <hyperlink ref="AF590" r:id="rId241"/>
    <hyperlink ref="AF592" r:id="rId242"/>
    <hyperlink ref="AF594" r:id="rId243"/>
    <hyperlink ref="AF596" r:id="rId244"/>
    <hyperlink ref="AF588" r:id="rId245"/>
    <hyperlink ref="AF566" r:id="rId246"/>
    <hyperlink ref="AF604" r:id="rId247"/>
    <hyperlink ref="AF292" r:id="rId248"/>
    <hyperlink ref="AF586" r:id="rId249"/>
    <hyperlink ref="AF606" r:id="rId250"/>
    <hyperlink ref="AF610" r:id="rId251"/>
    <hyperlink ref="AF614" r:id="rId252"/>
    <hyperlink ref="AF616" r:id="rId253"/>
    <hyperlink ref="AF620" r:id="rId254"/>
    <hyperlink ref="AF608" r:id="rId255"/>
    <hyperlink ref="AF628" r:id="rId256"/>
    <hyperlink ref="AF624" r:id="rId257"/>
    <hyperlink ref="AF642" r:id="rId258"/>
    <hyperlink ref="AF640" r:id="rId259" display="https://www.contratos.gov.co/consultas/detalleProceso.do?numConstancia=21-22-26744&amp;g-recaptcha-response=03AGdBq25BmSX7BYRuqR4Y2t2nnmuINTm6YtzsYkUr-6UBdDAaFE62v8s4QVHydc2uHrg_GPaHh4_OIwvg3mFSIcn3hpYFiyi2TCj0bvEfI0VNwo61Sdtq1cOLfd2d8evjt8IIkPUiSO4OCc9QOf47y-IqeQwlAvLKjYzCAubqwPwqTjQ9LHeF3WTVFnrwpqIKjz_Mr68Ttt3yERSWL3JIDc1HuWaHwmrX48S2BbWqDDppiRfaCkzAimSSPNzVA49b014uYKPO964Fxjt9s5rinAThMOCjj-BM_7nubfdUVx2lMUJPWd5hHxGbdHYaEt0wyzVx46SKeG-FWFn-kzw8-gRdyZgUCmzD-2dTRR02fRQG3AsNHOG7LPj-uZDDCZx3tyanCOPzn5Hfpw4MuP3YNGv8wnMTyQ5em4AH9QJr0TtxgCKWPPSryCEd3_Yy9M4jpvoumCz0Y3uKm6BmudLyUnuwVpcrrEAebA"/>
    <hyperlink ref="AF646" r:id="rId260"/>
    <hyperlink ref="AF656" r:id="rId261"/>
    <hyperlink ref="AF654" r:id="rId262"/>
    <hyperlink ref="AF658" r:id="rId263"/>
    <hyperlink ref="AF652" r:id="rId264"/>
    <hyperlink ref="AF660" r:id="rId265"/>
    <hyperlink ref="AF662" r:id="rId266"/>
    <hyperlink ref="AF664" r:id="rId267"/>
    <hyperlink ref="AF666" r:id="rId268"/>
    <hyperlink ref="AF650" r:id="rId269" display="https://www.contratos.gov.co/consultas/detalleProceso.do?numConstancia=21-22-27270&amp;g-recaptcha-response=03AGdBq26Lw1VKx0iOeuK5ixL_yq7qewBzP-zDS9dt9-URj8oeSLUYUNgbl9lwCURK3RAQRgYfB7q18_wMcJJJfxvdx0DQdRUgp2m7u686l6P0cSrRP4z6kMcIofe6FNO9H4rTgizzRwvtCfIchdpifLHee1tvk8NYPgYN5pOoRkBoi-AcmKI1QGNLhwEJJnSHI0nupuB-MT3Io7rPFRih9tec342OMzgycx82QlmLlshdANnmgEeJArGcWtEwywO8JhX30Zehy-qO-anoaWclUAVAlFJKOuW1VyhN6CLQTn2o6UVnNMtVDWgtiibDTJV7jNxPWMqvCb4qdWq3Dqx1ob_9Sug4OiA3tiX057djpwJnnMDdcM7csQjs5TZMStESNAX2JNxX9uDhyLJcNMEqYJ8rOXeKJjA4JB3wEaOqHIIow57miMwy9aAKKepUG_uhyxGA5CY5lWWJHWFSzdMdvfEJI1LEvZoBSg"/>
    <hyperlink ref="AF228" r:id="rId270"/>
    <hyperlink ref="AF348" r:id="rId271"/>
    <hyperlink ref="AF254" r:id="rId272"/>
    <hyperlink ref="AF672" r:id="rId273"/>
    <hyperlink ref="AF674" r:id="rId274"/>
    <hyperlink ref="AF680" r:id="rId275"/>
    <hyperlink ref="AF682" r:id="rId276"/>
    <hyperlink ref="AF684" r:id="rId277"/>
    <hyperlink ref="AF686" r:id="rId278"/>
    <hyperlink ref="AF268" r:id="rId279"/>
    <hyperlink ref="AF288" r:id="rId280"/>
    <hyperlink ref="AF286" r:id="rId281"/>
    <hyperlink ref="AF296" r:id="rId282"/>
    <hyperlink ref="AF612" r:id="rId283"/>
    <hyperlink ref="AF690" r:id="rId284"/>
    <hyperlink ref="AF688" r:id="rId285"/>
    <hyperlink ref="AF678" r:id="rId286"/>
    <hyperlink ref="AF692" r:id="rId287"/>
    <hyperlink ref="AF694" r:id="rId288"/>
    <hyperlink ref="AF696" r:id="rId289"/>
    <hyperlink ref="AF698" r:id="rId290"/>
    <hyperlink ref="AF618" r:id="rId291"/>
    <hyperlink ref="AF626" r:id="rId292"/>
    <hyperlink ref="AF622" r:id="rId293"/>
    <hyperlink ref="AF700" r:id="rId294"/>
    <hyperlink ref="AF702" r:id="rId295"/>
    <hyperlink ref="AF704" r:id="rId296"/>
    <hyperlink ref="AF708" r:id="rId297"/>
    <hyperlink ref="AF714" r:id="rId298"/>
    <hyperlink ref="AF706" r:id="rId299"/>
    <hyperlink ref="AF710" r:id="rId300"/>
    <hyperlink ref="AF712" r:id="rId301"/>
    <hyperlink ref="AF668" r:id="rId302"/>
    <hyperlink ref="AF122" r:id="rId303"/>
    <hyperlink ref="AF576" r:id="rId304"/>
    <hyperlink ref="AF724" r:id="rId305"/>
    <hyperlink ref="AF726" r:id="rId306"/>
    <hyperlink ref="AF728" r:id="rId307"/>
    <hyperlink ref="AF730" r:id="rId308"/>
    <hyperlink ref="AF732" r:id="rId309"/>
    <hyperlink ref="AF734" r:id="rId310"/>
    <hyperlink ref="AF720" r:id="rId311"/>
    <hyperlink ref="AF736" r:id="rId312"/>
    <hyperlink ref="AF738" r:id="rId313"/>
    <hyperlink ref="AF740" r:id="rId314"/>
    <hyperlink ref="AF742" r:id="rId315"/>
    <hyperlink ref="AF744" r:id="rId316"/>
    <hyperlink ref="AF746" r:id="rId317"/>
    <hyperlink ref="AF748" r:id="rId318"/>
    <hyperlink ref="AF750" r:id="rId319"/>
    <hyperlink ref="AF752" r:id="rId320"/>
    <hyperlink ref="AF754" r:id="rId321"/>
    <hyperlink ref="AF756" r:id="rId322"/>
    <hyperlink ref="AF758" r:id="rId323"/>
    <hyperlink ref="AF760" r:id="rId324"/>
    <hyperlink ref="AF762" r:id="rId325"/>
    <hyperlink ref="AF764" r:id="rId326"/>
    <hyperlink ref="AF766" r:id="rId327"/>
    <hyperlink ref="AF768" r:id="rId328"/>
    <hyperlink ref="AF770" r:id="rId329"/>
    <hyperlink ref="AF772" r:id="rId330"/>
    <hyperlink ref="AF774" r:id="rId331"/>
    <hyperlink ref="AF776" r:id="rId332"/>
    <hyperlink ref="AF778" r:id="rId333"/>
    <hyperlink ref="AF780" r:id="rId334"/>
    <hyperlink ref="AF784" r:id="rId335"/>
    <hyperlink ref="AF786" r:id="rId336"/>
    <hyperlink ref="AF790" r:id="rId337"/>
    <hyperlink ref="AF716" r:id="rId338"/>
    <hyperlink ref="AF788" r:id="rId339"/>
    <hyperlink ref="AF782" r:id="rId340"/>
    <hyperlink ref="AF812" r:id="rId341"/>
    <hyperlink ref="AF796" r:id="rId342"/>
    <hyperlink ref="AF800" r:id="rId343"/>
    <hyperlink ref="AF804" r:id="rId344"/>
    <hyperlink ref="AF806" r:id="rId345"/>
    <hyperlink ref="AF808" r:id="rId346"/>
    <hyperlink ref="AF814" r:id="rId347"/>
    <hyperlink ref="AF816" r:id="rId348"/>
    <hyperlink ref="AF818" r:id="rId349"/>
    <hyperlink ref="AF820" r:id="rId350"/>
    <hyperlink ref="AF822" r:id="rId351"/>
    <hyperlink ref="AF970" r:id="rId352"/>
    <hyperlink ref="AF996" r:id="rId353"/>
    <hyperlink ref="AF1022" r:id="rId354"/>
    <hyperlink ref="AF1026" r:id="rId355"/>
    <hyperlink ref="AF26" r:id="rId356"/>
    <hyperlink ref="AF40" r:id="rId357"/>
    <hyperlink ref="AF10" r:id="rId358"/>
    <hyperlink ref="AF36" r:id="rId359"/>
    <hyperlink ref="AF32" r:id="rId360"/>
    <hyperlink ref="AF28" r:id="rId361"/>
    <hyperlink ref="AF16" r:id="rId362"/>
    <hyperlink ref="AF14" r:id="rId363"/>
    <hyperlink ref="AF12" r:id="rId364"/>
    <hyperlink ref="AF30" r:id="rId365"/>
    <hyperlink ref="AF38" r:id="rId366"/>
    <hyperlink ref="AF34" r:id="rId367"/>
    <hyperlink ref="AF22" r:id="rId368"/>
    <hyperlink ref="AF20" r:id="rId369"/>
    <hyperlink ref="AF24" r:id="rId370"/>
    <hyperlink ref="AF18" r:id="rId371"/>
    <hyperlink ref="AF8" r:id="rId372"/>
    <hyperlink ref="AF6" r:id="rId373"/>
    <hyperlink ref="AF4" r:id="rId374"/>
    <hyperlink ref="AF2" r:id="rId375"/>
    <hyperlink ref="AF298" r:id="rId376"/>
    <hyperlink ref="AF1092" r:id="rId377"/>
    <hyperlink ref="AF648" r:id="rId378" display="https://www.contratos.gov.co/consultas/detalleProceso.do?numConstancia=21-22-27443&amp;g-recaptcha-response=03AGdBq26NcRxdWbArbbsEUg5amZQSKdtATJ4ovvof6kZx9RB4w7EZsANgkxLIUKOg12auq1Fzf_fhOSV1a51EI5VK2HYMaSOVst0sJGdT3yLlrdB4JIiy_7zl-VzRDk9uoMVknR892oMqiOa4B_VB06sybE8aCYot51vNNkY2fxXC_OFGJCej4R-rjRXdvkgQ_42ZDTh_EosvMGpPhxV36D7Frc-TwDD2qG6jZCQFs32zU2w1EiDz3Gc-ikuRzqVOEfkrPZ8cEO-VChQfvri7IHnlsLx0EBsrg2pH4uEc7WA1UGzGszenhpnSJe9ad4MVcuFAlQ-el8vcY45S_1KraiWLlLkpsR9nueWOzM2ZdAacs0DzbtTDHSEK-3t_E7nh-Tl8SN4p6SFy6U6k6TCK0rc7rkt0KrxVnMdNN9oRCITzJ69O-XrDa-t_Exeshwn7Xm8Dj2hCDm7sGYsrTejvH7pMpByxV9jCLA"/>
    <hyperlink ref="AF904" r:id="rId379"/>
    <hyperlink ref="AF1078" r:id="rId380"/>
    <hyperlink ref="AF670" r:id="rId381"/>
    <hyperlink ref="AF1014" r:id="rId382"/>
    <hyperlink ref="AF1016" r:id="rId383"/>
    <hyperlink ref="AF1030" r:id="rId384"/>
    <hyperlink ref="AF1042" r:id="rId385"/>
    <hyperlink ref="AF1048" r:id="rId386"/>
    <hyperlink ref="AF1050" r:id="rId387"/>
    <hyperlink ref="AF1052" r:id="rId388"/>
    <hyperlink ref="AF1054" r:id="rId389"/>
    <hyperlink ref="AF1058" r:id="rId390"/>
    <hyperlink ref="AF1076" r:id="rId391"/>
    <hyperlink ref="AF924" r:id="rId392"/>
    <hyperlink ref="AF1034" r:id="rId393"/>
    <hyperlink ref="AF874" r:id="rId394"/>
    <hyperlink ref="AF1080" r:id="rId395"/>
    <hyperlink ref="AF3" r:id="rId396"/>
    <hyperlink ref="AF237" r:id="rId397"/>
    <hyperlink ref="AF275" r:id="rId398"/>
    <hyperlink ref="AF289" r:id="rId399"/>
    <hyperlink ref="AF303" r:id="rId400"/>
    <hyperlink ref="AF313" r:id="rId401"/>
    <hyperlink ref="AF373" r:id="rId402"/>
    <hyperlink ref="AF377" r:id="rId403"/>
    <hyperlink ref="AF395" r:id="rId404"/>
    <hyperlink ref="AF411" r:id="rId405"/>
    <hyperlink ref="AF431" r:id="rId406"/>
    <hyperlink ref="AF107" r:id="rId407"/>
    <hyperlink ref="AF445" r:id="rId408"/>
    <hyperlink ref="AF505" r:id="rId409"/>
    <hyperlink ref="AF509" r:id="rId410"/>
    <hyperlink ref="AF511" r:id="rId411"/>
    <hyperlink ref="AF513" r:id="rId412"/>
    <hyperlink ref="AF749" r:id="rId413" display="https://www.contratos.gov.co/consultas/detalleProceso.do?numConstancia=22-22-36865&amp;g-recaptcha-response=03ANYolqsJE-6O_vQJOChod67mHaono8UeqgyLP06RRKI7UWEmia8gTw1SkaVLKV1FyGEgNd1WGDZQnZiF6IBBsI0-95z7Pug6CJSJTkQzZV1h5A2r60_zH5LhM0lEOopHSmdSEgiuLhpXYIh3VJWYM2S8rWC1mgXNC59KAByJqiOpr0vlAj1Uhc1RNHLZVp9u_WtKnj9F_nwqbwF9pOA9--EXJoZbXZ4wRg6WWWlvnyupHcqupx5oiB0YSdAnm64DGZ6p84ssrqxJ0ezoBQ3mNwOI44Pg5Tv4zl_q_IwkF7VkGCkjYF63-oWUwxvD14VabG_Wx6MbF24SDDN1koecTtQGHbp9axeGEc5YQRbUop5SQCzEIms1wiUiN8jccflKD2bssezzosviXac9_yhYWBC4NdpWsJNl7oueK-AVepNPvMJSGLbkmAtvhc8sx-mhy4Y9ffpH0FejhkPh9-l0jR9O9wJJC55e0A"/>
    <hyperlink ref="AF225" r:id="rId414"/>
    <hyperlink ref="AF747" r:id="rId415"/>
    <hyperlink ref="AF751" r:id="rId416"/>
    <hyperlink ref="AF753" r:id="rId417"/>
    <hyperlink ref="AF755" r:id="rId418"/>
    <hyperlink ref="AF757" r:id="rId419"/>
    <hyperlink ref="AF759" r:id="rId420"/>
    <hyperlink ref="AF761" r:id="rId421"/>
    <hyperlink ref="AF825" r:id="rId422" display="https://www.contratos.gov.co/consultas/detalleProceso.do?numConstancia=22-22-41448&amp;g-recaptcha-response=03ANYolqvPuTGwYq9fW4CR5gbA1WcVV_zoqCiCYBN-6knpww4YWnZ6ARKtRjwiwzgNo7vYeuZRNPoNX2sKL17k4jostDJ9Nty3rsedM5n--jk9kQqoIFdJg37KP9zYNMNk0h3gR9YfPAuWLY4IU3j4cbzLTWwIRsfWib234wi7y1NMtiy11HILI3p_RFXKsTEsZblSngJcR40yw1fBAg4QcaQ4aDTlKYJ7w7OWfU50strnViJm3t4U4pUa_CBQfJ_qY6FJ5Sn3BpHduTCxLjQ7RfOl4Np1eWjhaEW1RqfeDPU48ogNDhT0UbKhfMszMm4nMIhR6vgQod8TH24hWFs_I8-buLkzRFxvjVcNlTo1-tHSV6ZvTgdCipqD947ZRnL8G0IWcggcwBjHWCv3qI91v65wKb1FeejdAboJeHSoUdCmqON2KyUYSjLT26a8wA9rEJK_XqAiKXhGFZh8lhpp9G1VbaIlv5H93ACTgNG2tZjKuTqV3oxZkQCcBFXiVBqcs-yVldbhpRLGKEyHvEyP_Fy6kjXa1auDEQ"/>
    <hyperlink ref="AF1005" r:id="rId423"/>
    <hyperlink ref="AF1007" r:id="rId424"/>
    <hyperlink ref="AF1009" r:id="rId425"/>
    <hyperlink ref="AF1011" r:id="rId426"/>
    <hyperlink ref="AF1055" r:id="rId427"/>
    <hyperlink ref="AF1013" r:id="rId428"/>
    <hyperlink ref="AF1015" r:id="rId429"/>
    <hyperlink ref="AF1017" r:id="rId430"/>
    <hyperlink ref="AF1019" r:id="rId431"/>
    <hyperlink ref="AF1021" r:id="rId432"/>
    <hyperlink ref="AF1025" r:id="rId433"/>
    <hyperlink ref="AF1027" r:id="rId434"/>
    <hyperlink ref="AF1031" r:id="rId435"/>
    <hyperlink ref="AF1033" r:id="rId436"/>
    <hyperlink ref="AF1029" r:id="rId437"/>
    <hyperlink ref="AF1035" r:id="rId438"/>
    <hyperlink ref="AF1037" r:id="rId439"/>
    <hyperlink ref="AF1079:AF1080" r:id="rId440" display="https://community.secop.gov.co/Public/Tendering/OpportunityDetail/Index?noticeUID=CO1.NTC.3331640&amp;isFromPublicArea=True&amp;isModal=true&amp;asPopupView=true"/>
    <hyperlink ref="AF1043" r:id="rId441"/>
    <hyperlink ref="AF57" r:id="rId442" display="https://www.secop.gov.co/CO1ContractsManagement/Tendering/ProcurementContractEdit/View?docUniqueIdentifier=CO1.PCCNTR.3312966&amp;prevCtxUrl=https%3a%2f%2fwww.secop.gov.co%2fCO1ContractsManagement%2fTendering%2fProcurementContractManagement%2fIndex&amp;prevCtxLbl=Contratos+"/>
    <hyperlink ref="AF1045" r:id="rId443"/>
    <hyperlink ref="AF1047" r:id="rId444"/>
    <hyperlink ref="AF1098:AF1099" r:id="rId445" display="https://community.secop.gov.co/Public/Tendering/OpportunityDetail/Index?noticeUID=CO1.NTC.3329309&amp;isFromPublicArea=True&amp;isModal=true&amp;asPopupView=true"/>
    <hyperlink ref="AF1083" r:id="rId446"/>
    <hyperlink ref="AF1051" r:id="rId447"/>
    <hyperlink ref="AF1053" r:id="rId448"/>
    <hyperlink ref="AF1057" r:id="rId449"/>
    <hyperlink ref="AF1059" r:id="rId450"/>
    <hyperlink ref="AF1061" r:id="rId451"/>
    <hyperlink ref="AF1063" r:id="rId452"/>
    <hyperlink ref="AF1065" r:id="rId453"/>
    <hyperlink ref="AF1067" r:id="rId454"/>
    <hyperlink ref="AF1069" r:id="rId455"/>
    <hyperlink ref="AF1049" r:id="rId456"/>
    <hyperlink ref="AF1071" r:id="rId457"/>
    <hyperlink ref="AF1073" r:id="rId458"/>
    <hyperlink ref="AF1075" r:id="rId459"/>
    <hyperlink ref="AF1081" r:id="rId460"/>
    <hyperlink ref="AF1089" r:id="rId461"/>
    <hyperlink ref="AF97" r:id="rId462"/>
    <hyperlink ref="AF1101" r:id="rId463"/>
    <hyperlink ref="AF1105" r:id="rId464"/>
    <hyperlink ref="AF1103" r:id="rId465"/>
    <hyperlink ref="AF1107" r:id="rId466"/>
    <hyperlink ref="AF1109" r:id="rId467"/>
    <hyperlink ref="AF1111" r:id="rId468"/>
    <hyperlink ref="AF1113" r:id="rId469"/>
    <hyperlink ref="AF1119" r:id="rId470"/>
    <hyperlink ref="AF1121" r:id="rId471"/>
    <hyperlink ref="AF1143" r:id="rId472"/>
    <hyperlink ref="AF1146" r:id="rId473"/>
    <hyperlink ref="AF1147" r:id="rId474"/>
    <hyperlink ref="AF1149" r:id="rId475"/>
    <hyperlink ref="AF1150" r:id="rId476"/>
    <hyperlink ref="AF1154" r:id="rId477"/>
    <hyperlink ref="AF1155" r:id="rId478"/>
    <hyperlink ref="AF1156" r:id="rId479"/>
    <hyperlink ref="AF1159" r:id="rId480"/>
    <hyperlink ref="AF1161" r:id="rId481"/>
    <hyperlink ref="AF1163" r:id="rId482"/>
    <hyperlink ref="AF1164" r:id="rId483"/>
    <hyperlink ref="AF1168" r:id="rId484"/>
    <hyperlink ref="AF1174" r:id="rId485"/>
    <hyperlink ref="AF1182" r:id="rId486"/>
    <hyperlink ref="AF1184" r:id="rId487"/>
    <hyperlink ref="AF1185" r:id="rId488"/>
    <hyperlink ref="AF1187" r:id="rId489"/>
    <hyperlink ref="AF1193" r:id="rId490"/>
    <hyperlink ref="AF1207" r:id="rId491"/>
    <hyperlink ref="AF1211" r:id="rId492"/>
    <hyperlink ref="AF943" r:id="rId493" display="https://www.contratos.gov.co/consultas/detalleProceso.do?numConstancia=22-22-51098&amp;g-recaptcha-response=03AD1IbLADh_s_f-oK-3MMME9Uw0LGujH7xdwzURsS1ENKbxoOYq2f9kpOwALUvr97tFabEGVhnBmbx1KHJBY2GVGXGm-RmpfOp4NdKjQMJhrZIHoOPTBXKmJ-yLDA58QTH2fd51TUbycut0kZu-9LUO1GzvqtcWT_cTFRUJFLVCzreNcbt1YmboEFgWXJPfC_5hyWlW0p8q0Z3H4CJgpjProS-vrzUcWprL6kh4J1SZah3mrmDllIXrDvSnlGzR6LHqnea7tYxkdtqVoonI0BAlxH1XxF7Xu7ROgOoDGI9i8H5nqV0Mh83EBC7hYzHB0pl3Vq-LLy7nbXYHgEDEG-gMpgqCPuBnTmtigKjg4WyCvdDyuTHDeztWMe43ONUac0jdqJVJgGvMZPdBOLvVxLCg6u7Kj9bazw2XuyEXHYgo5Mj2lkEFpI-wCLjIezir-fmJAivl2U6fRD2dfv7Y2pYQJuwFbsTkjNOAPW5NA5MIDE9gceyjFi239EP8ORYhPZhLb3EE1mLxmfEYUhdG-pFzSif2eGdo3Wr1KLPB93BS2DTR7awEkvX9u-FB0_1OBD6zmqrYyJ2Jd_-LWAjJ5K1XO-c2Hw3mKX0pVR_4Dkn9QcsCu-JHHi46A"/>
    <hyperlink ref="AF1180" r:id="rId494"/>
    <hyperlink ref="AF1023" r:id="rId495"/>
    <hyperlink ref="AF1183" r:id="rId496"/>
    <hyperlink ref="AF1131" r:id="rId497"/>
    <hyperlink ref="AF1248" r:id="rId498"/>
    <hyperlink ref="AF1249" r:id="rId499"/>
    <hyperlink ref="AF1064" r:id="rId500"/>
    <hyperlink ref="AF1225" r:id="rId501"/>
    <hyperlink ref="AF1220" r:id="rId502"/>
    <hyperlink ref="AF279" r:id="rId503"/>
    <hyperlink ref="AF1226" r:id="rId504"/>
    <hyperlink ref="AF1227" r:id="rId505"/>
  </hyperlinks>
  <pageMargins left="0.7" right="0.7" top="0.75" bottom="0.75" header="0.3" footer="0.3"/>
  <pageSetup paperSize="9" orientation="portrait" r:id="rId50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E1102"/>
  <sheetViews>
    <sheetView tabSelected="1" topLeftCell="AI1" zoomScale="80" zoomScaleNormal="80" workbookViewId="0">
      <pane ySplit="2" topLeftCell="A3" activePane="bottomLeft" state="frozen"/>
      <selection activeCell="Y1" sqref="Y1"/>
      <selection pane="bottomLeft" activeCell="AY3" sqref="AY3"/>
    </sheetView>
  </sheetViews>
  <sheetFormatPr baseColWidth="10" defaultColWidth="11.42578125" defaultRowHeight="15" x14ac:dyDescent="0.25"/>
  <cols>
    <col min="1" max="1" width="11.42578125" bestFit="1" customWidth="1"/>
    <col min="2" max="2" width="9.85546875" bestFit="1" customWidth="1"/>
    <col min="3" max="3" width="24.140625" style="100" customWidth="1"/>
    <col min="4" max="4" width="61.28515625" customWidth="1"/>
    <col min="5" max="5" width="26.42578125" customWidth="1"/>
    <col min="6" max="6" width="10.28515625" bestFit="1" customWidth="1"/>
    <col min="7" max="7" width="36.42578125" bestFit="1" customWidth="1"/>
    <col min="8" max="8" width="34.85546875" customWidth="1"/>
    <col min="9" max="9" width="20.140625" customWidth="1"/>
    <col min="10" max="10" width="42.5703125" customWidth="1"/>
    <col min="11" max="11" width="19.85546875" style="238" customWidth="1"/>
    <col min="12" max="12" width="37.85546875" customWidth="1"/>
    <col min="13" max="13" width="19.42578125" customWidth="1"/>
    <col min="14" max="14" width="10.85546875" style="89" customWidth="1"/>
    <col min="15" max="15" width="10.85546875" customWidth="1"/>
    <col min="16" max="16" width="13.5703125" style="80" customWidth="1"/>
    <col min="17" max="17" width="21.7109375" customWidth="1"/>
    <col min="18" max="18" width="18.140625" customWidth="1"/>
    <col min="19" max="20" width="19.42578125" customWidth="1"/>
    <col min="21" max="21" width="25.85546875" customWidth="1"/>
    <col min="22" max="22" width="54.42578125" customWidth="1"/>
    <col min="23" max="23" width="22.7109375" customWidth="1"/>
    <col min="24" max="24" width="11.42578125" customWidth="1"/>
    <col min="25" max="25" width="22.28515625" customWidth="1"/>
    <col min="26" max="26" width="22.42578125" customWidth="1"/>
    <col min="27" max="27" width="28.42578125" customWidth="1"/>
    <col min="28" max="28" width="20.7109375" customWidth="1"/>
    <col min="29" max="29" width="19.42578125" customWidth="1"/>
    <col min="30" max="30" width="18.42578125" customWidth="1"/>
    <col min="31" max="32" width="11.42578125" customWidth="1"/>
    <col min="33" max="33" width="9.5703125" customWidth="1"/>
    <col min="34" max="43" width="11.42578125" customWidth="1"/>
    <col min="44" max="44" width="12.140625" customWidth="1"/>
    <col min="45" max="45" width="24.7109375" customWidth="1"/>
    <col min="46" max="46" width="37.7109375" customWidth="1"/>
    <col min="47" max="50" width="11.42578125" customWidth="1"/>
    <col min="51" max="51" width="22" customWidth="1"/>
    <col min="52" max="52" width="11.42578125" customWidth="1"/>
    <col min="53" max="53" width="13.7109375" bestFit="1" customWidth="1"/>
    <col min="54" max="56" width="11.42578125" bestFit="1" customWidth="1"/>
    <col min="57" max="57" width="24.28515625" customWidth="1"/>
  </cols>
  <sheetData>
    <row r="1" spans="1:57" ht="111" customHeight="1" x14ac:dyDescent="0.2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row>
    <row r="2" spans="1:57" s="159" customFormat="1" ht="67.5" x14ac:dyDescent="0.2">
      <c r="A2" s="111" t="s">
        <v>0</v>
      </c>
      <c r="B2" s="14" t="s">
        <v>1</v>
      </c>
      <c r="C2" s="23" t="s">
        <v>3</v>
      </c>
      <c r="D2" s="2" t="s">
        <v>4</v>
      </c>
      <c r="E2" s="2" t="s">
        <v>5</v>
      </c>
      <c r="F2" s="1" t="s">
        <v>6</v>
      </c>
      <c r="G2" s="2" t="s">
        <v>7</v>
      </c>
      <c r="H2" s="2" t="s">
        <v>8</v>
      </c>
      <c r="I2" s="1" t="s">
        <v>9</v>
      </c>
      <c r="J2" s="112" t="s">
        <v>11</v>
      </c>
      <c r="K2" s="3" t="s">
        <v>5450</v>
      </c>
      <c r="L2" s="4" t="s">
        <v>13</v>
      </c>
      <c r="M2" s="4" t="s">
        <v>14</v>
      </c>
      <c r="N2" s="113" t="s">
        <v>5451</v>
      </c>
      <c r="O2" s="172" t="s">
        <v>16</v>
      </c>
      <c r="P2" s="172" t="s">
        <v>17</v>
      </c>
      <c r="Q2" s="173" t="s">
        <v>5452</v>
      </c>
      <c r="R2" s="22" t="s">
        <v>5453</v>
      </c>
      <c r="S2" s="22" t="s">
        <v>31</v>
      </c>
      <c r="T2" s="22" t="s">
        <v>5454</v>
      </c>
      <c r="U2" s="20" t="s">
        <v>32</v>
      </c>
      <c r="V2" s="20" t="s">
        <v>33</v>
      </c>
      <c r="W2" s="21" t="s">
        <v>34</v>
      </c>
      <c r="X2" s="114" t="s">
        <v>5455</v>
      </c>
      <c r="Y2" s="114" t="s">
        <v>5456</v>
      </c>
      <c r="Z2" s="114" t="s">
        <v>5457</v>
      </c>
      <c r="AA2" s="115" t="s">
        <v>5458</v>
      </c>
      <c r="AB2" s="115" t="s">
        <v>5459</v>
      </c>
      <c r="AC2" s="115" t="s">
        <v>5460</v>
      </c>
      <c r="AD2" s="115" t="s">
        <v>5461</v>
      </c>
      <c r="AE2" s="115" t="s">
        <v>5462</v>
      </c>
      <c r="AF2" s="115" t="s">
        <v>5463</v>
      </c>
      <c r="AG2" s="116" t="s">
        <v>5464</v>
      </c>
      <c r="AH2" s="117" t="s">
        <v>5465</v>
      </c>
      <c r="AI2" s="117" t="s">
        <v>5466</v>
      </c>
      <c r="AJ2" s="117" t="s">
        <v>5467</v>
      </c>
      <c r="AK2" s="118" t="s">
        <v>5468</v>
      </c>
      <c r="AL2" s="117" t="s">
        <v>5469</v>
      </c>
      <c r="AM2" s="117" t="s">
        <v>5470</v>
      </c>
      <c r="AN2" s="119" t="s">
        <v>5471</v>
      </c>
      <c r="AO2" s="118" t="s">
        <v>5472</v>
      </c>
      <c r="AP2" s="119" t="s">
        <v>5473</v>
      </c>
      <c r="AQ2" s="117" t="s">
        <v>5474</v>
      </c>
      <c r="AR2" s="117" t="s">
        <v>5475</v>
      </c>
      <c r="AS2" s="117" t="s">
        <v>5476</v>
      </c>
      <c r="AT2" s="117" t="s">
        <v>5477</v>
      </c>
      <c r="AU2" s="119" t="s">
        <v>5478</v>
      </c>
      <c r="AV2" s="119" t="s">
        <v>5479</v>
      </c>
      <c r="AW2" s="119" t="s">
        <v>5480</v>
      </c>
      <c r="AX2" s="117" t="s">
        <v>5481</v>
      </c>
      <c r="AY2" s="117" t="s">
        <v>5482</v>
      </c>
      <c r="AZ2" s="120" t="s">
        <v>5483</v>
      </c>
      <c r="BA2" s="120" t="s">
        <v>5484</v>
      </c>
      <c r="BB2" s="120" t="s">
        <v>5485</v>
      </c>
      <c r="BC2" s="120" t="s">
        <v>5486</v>
      </c>
      <c r="BD2" s="120" t="s">
        <v>2</v>
      </c>
      <c r="BE2" s="120" t="s">
        <v>5487</v>
      </c>
    </row>
    <row r="3" spans="1:57" ht="17.45" customHeight="1" x14ac:dyDescent="0.25">
      <c r="A3" s="140">
        <v>2023</v>
      </c>
      <c r="B3" s="141">
        <v>9</v>
      </c>
      <c r="C3" s="142">
        <v>1873</v>
      </c>
      <c r="D3" s="102" t="s">
        <v>5496</v>
      </c>
      <c r="E3" s="143" t="s">
        <v>5497</v>
      </c>
      <c r="F3" s="94" t="s">
        <v>39</v>
      </c>
      <c r="G3" s="141" t="s">
        <v>54</v>
      </c>
      <c r="H3" s="143" t="s">
        <v>5498</v>
      </c>
      <c r="I3" s="94" t="s">
        <v>5499</v>
      </c>
      <c r="J3" s="144" t="s">
        <v>437</v>
      </c>
      <c r="K3" s="145">
        <v>3</v>
      </c>
      <c r="L3" s="146" t="s">
        <v>191</v>
      </c>
      <c r="M3" s="147">
        <v>44949.876377314817</v>
      </c>
      <c r="N3" s="94">
        <v>6</v>
      </c>
      <c r="O3" s="147">
        <v>44953</v>
      </c>
      <c r="P3" s="147">
        <v>45133</v>
      </c>
      <c r="Q3" s="174" t="s">
        <v>60</v>
      </c>
      <c r="R3" s="102" t="s">
        <v>60</v>
      </c>
      <c r="S3" s="226" t="s">
        <v>5500</v>
      </c>
      <c r="T3" s="39" t="s">
        <v>5488</v>
      </c>
      <c r="U3" s="144" t="s">
        <v>175</v>
      </c>
      <c r="V3" s="144" t="s">
        <v>5501</v>
      </c>
      <c r="W3" s="153">
        <v>20235420006373</v>
      </c>
      <c r="X3" s="94">
        <v>83228</v>
      </c>
      <c r="Y3" s="94">
        <v>3</v>
      </c>
      <c r="Z3" s="149">
        <v>4500000</v>
      </c>
      <c r="AA3" s="146" t="s">
        <v>5502</v>
      </c>
      <c r="AB3" s="146" t="s">
        <v>5503</v>
      </c>
      <c r="AC3" s="147" t="s">
        <v>46</v>
      </c>
      <c r="AD3" s="146">
        <v>0</v>
      </c>
      <c r="AE3" s="150" t="e">
        <v>#N/A</v>
      </c>
      <c r="AF3" s="146"/>
      <c r="AG3" s="151" t="s">
        <v>5491</v>
      </c>
      <c r="AH3" s="152">
        <v>44949.876377314817</v>
      </c>
      <c r="AI3" s="94" t="s">
        <v>5505</v>
      </c>
      <c r="AJ3" s="94">
        <v>-180</v>
      </c>
      <c r="AK3" s="94" t="s">
        <v>5492</v>
      </c>
      <c r="AL3" s="94">
        <v>155</v>
      </c>
      <c r="AM3" s="147">
        <v>44946</v>
      </c>
      <c r="AN3" s="147">
        <v>44953</v>
      </c>
      <c r="AO3" s="94" t="s">
        <v>5506</v>
      </c>
      <c r="AP3" s="147">
        <v>44950</v>
      </c>
      <c r="AQ3" s="94">
        <v>1</v>
      </c>
      <c r="AR3" s="94"/>
      <c r="AS3" s="94" t="s">
        <v>5507</v>
      </c>
      <c r="AT3" s="94" t="s">
        <v>5508</v>
      </c>
      <c r="AU3" s="147">
        <v>44950</v>
      </c>
      <c r="AV3" s="147" t="s">
        <v>5509</v>
      </c>
      <c r="AW3" s="147" t="s">
        <v>5510</v>
      </c>
      <c r="AX3" s="147">
        <v>44951</v>
      </c>
      <c r="AY3" s="94" t="s">
        <v>5492</v>
      </c>
      <c r="AZ3" s="94" t="s">
        <v>5506</v>
      </c>
      <c r="BA3" s="147" t="s">
        <v>5511</v>
      </c>
      <c r="BB3" s="147" t="s">
        <v>5512</v>
      </c>
      <c r="BC3" s="94" t="s">
        <v>5492</v>
      </c>
      <c r="BD3" s="94" t="s">
        <v>35</v>
      </c>
      <c r="BE3" s="94" t="s">
        <v>5494</v>
      </c>
    </row>
    <row r="4" spans="1:57" ht="17.45" customHeight="1" x14ac:dyDescent="0.25">
      <c r="A4" s="81">
        <v>2023</v>
      </c>
      <c r="B4" s="35">
        <v>10</v>
      </c>
      <c r="C4" s="36">
        <v>1873</v>
      </c>
      <c r="D4" s="102" t="s">
        <v>5496</v>
      </c>
      <c r="E4" s="37" t="s">
        <v>5497</v>
      </c>
      <c r="F4" s="38" t="s">
        <v>39</v>
      </c>
      <c r="G4" s="35" t="s">
        <v>54</v>
      </c>
      <c r="H4" s="37" t="s">
        <v>5513</v>
      </c>
      <c r="I4" s="38" t="s">
        <v>5514</v>
      </c>
      <c r="J4" s="39" t="s">
        <v>132</v>
      </c>
      <c r="K4" s="41">
        <v>1</v>
      </c>
      <c r="L4" s="42" t="s">
        <v>269</v>
      </c>
      <c r="M4" s="43">
        <v>44949.959027777775</v>
      </c>
      <c r="N4" s="38">
        <v>11</v>
      </c>
      <c r="O4" s="43">
        <v>44952</v>
      </c>
      <c r="P4" s="43">
        <v>45285</v>
      </c>
      <c r="Q4" s="54" t="s">
        <v>98</v>
      </c>
      <c r="R4" s="29" t="s">
        <v>98</v>
      </c>
      <c r="S4" s="39" t="s">
        <v>5515</v>
      </c>
      <c r="T4" s="39" t="s">
        <v>5488</v>
      </c>
      <c r="U4" s="39" t="s">
        <v>74</v>
      </c>
      <c r="V4" s="39" t="s">
        <v>75</v>
      </c>
      <c r="W4" s="51">
        <v>20235420002883</v>
      </c>
      <c r="X4" s="38">
        <v>82448</v>
      </c>
      <c r="Y4" s="38">
        <v>1</v>
      </c>
      <c r="Z4" s="46">
        <v>9800000</v>
      </c>
      <c r="AA4" s="42" t="s">
        <v>5502</v>
      </c>
      <c r="AB4" s="42" t="s">
        <v>5503</v>
      </c>
      <c r="AC4" s="43" t="s">
        <v>46</v>
      </c>
      <c r="AD4" s="42">
        <v>20235420000763</v>
      </c>
      <c r="AE4" s="47" t="e">
        <v>#N/A</v>
      </c>
      <c r="AF4" s="42" t="s">
        <v>5490</v>
      </c>
      <c r="AG4" s="48" t="s">
        <v>5491</v>
      </c>
      <c r="AH4" s="49">
        <v>44949.959027777775</v>
      </c>
      <c r="AI4" s="38" t="s">
        <v>5516</v>
      </c>
      <c r="AJ4" s="38">
        <v>-333</v>
      </c>
      <c r="AK4" s="38" t="s">
        <v>5506</v>
      </c>
      <c r="AL4" s="38">
        <v>167</v>
      </c>
      <c r="AM4" s="43">
        <v>44946</v>
      </c>
      <c r="AN4" s="43">
        <v>44951</v>
      </c>
      <c r="AO4" s="38" t="s">
        <v>5506</v>
      </c>
      <c r="AP4" s="43">
        <v>44950</v>
      </c>
      <c r="AQ4" s="38">
        <v>1</v>
      </c>
      <c r="AR4" s="38"/>
      <c r="AS4" s="38" t="s">
        <v>5517</v>
      </c>
      <c r="AT4" s="38" t="s">
        <v>5518</v>
      </c>
      <c r="AU4" s="43">
        <v>44949</v>
      </c>
      <c r="AV4" s="38" t="s">
        <v>5519</v>
      </c>
      <c r="AW4" s="38" t="s">
        <v>5520</v>
      </c>
      <c r="AX4" s="43">
        <v>44952</v>
      </c>
      <c r="AY4" s="38" t="s">
        <v>5492</v>
      </c>
      <c r="AZ4" s="38" t="s">
        <v>5492</v>
      </c>
      <c r="BA4" s="43" t="s">
        <v>5521</v>
      </c>
      <c r="BB4" s="43" t="s">
        <v>5522</v>
      </c>
      <c r="BC4" s="38" t="s">
        <v>5523</v>
      </c>
      <c r="BD4" s="38" t="s">
        <v>35</v>
      </c>
      <c r="BE4" s="38" t="s">
        <v>5494</v>
      </c>
    </row>
    <row r="5" spans="1:57" ht="17.45" customHeight="1" x14ac:dyDescent="0.25">
      <c r="A5" s="81">
        <v>2023</v>
      </c>
      <c r="B5" s="35">
        <v>11</v>
      </c>
      <c r="C5" s="36">
        <v>1873</v>
      </c>
      <c r="D5" s="102" t="s">
        <v>5496</v>
      </c>
      <c r="E5" s="37" t="s">
        <v>5497</v>
      </c>
      <c r="F5" s="38" t="s">
        <v>39</v>
      </c>
      <c r="G5" s="35" t="s">
        <v>54</v>
      </c>
      <c r="H5" s="37" t="s">
        <v>5524</v>
      </c>
      <c r="I5" s="38" t="s">
        <v>5525</v>
      </c>
      <c r="J5" s="39" t="s">
        <v>75</v>
      </c>
      <c r="K5" s="41">
        <v>8</v>
      </c>
      <c r="L5" s="42" t="s">
        <v>269</v>
      </c>
      <c r="M5" s="43">
        <v>44950.375775462962</v>
      </c>
      <c r="N5" s="38">
        <v>11</v>
      </c>
      <c r="O5" s="43">
        <v>44952</v>
      </c>
      <c r="P5" s="43">
        <v>45285</v>
      </c>
      <c r="Q5" s="148" t="s">
        <v>98</v>
      </c>
      <c r="R5" s="29" t="s">
        <v>98</v>
      </c>
      <c r="S5" s="39" t="s">
        <v>5526</v>
      </c>
      <c r="T5" s="39" t="s">
        <v>5488</v>
      </c>
      <c r="U5" s="39" t="s">
        <v>5527</v>
      </c>
      <c r="V5" s="39" t="s">
        <v>132</v>
      </c>
      <c r="W5" s="51">
        <v>20235420002693</v>
      </c>
      <c r="X5" s="38">
        <v>82449</v>
      </c>
      <c r="Y5" s="38">
        <v>1</v>
      </c>
      <c r="Z5" s="46">
        <v>9800000</v>
      </c>
      <c r="AA5" s="42" t="s">
        <v>5502</v>
      </c>
      <c r="AB5" s="42" t="s">
        <v>5503</v>
      </c>
      <c r="AC5" s="43" t="s">
        <v>46</v>
      </c>
      <c r="AD5" s="42">
        <v>20235420000763</v>
      </c>
      <c r="AE5" s="47" t="e">
        <v>#N/A</v>
      </c>
      <c r="AF5" s="42" t="s">
        <v>5490</v>
      </c>
      <c r="AG5" s="48" t="s">
        <v>5491</v>
      </c>
      <c r="AH5" s="49">
        <v>44950.375775462962</v>
      </c>
      <c r="AI5" s="38" t="s">
        <v>5528</v>
      </c>
      <c r="AJ5" s="38">
        <v>-333</v>
      </c>
      <c r="AK5" s="38" t="s">
        <v>5506</v>
      </c>
      <c r="AL5" s="38">
        <v>169</v>
      </c>
      <c r="AM5" s="43">
        <v>44946</v>
      </c>
      <c r="AN5" s="43">
        <v>44951</v>
      </c>
      <c r="AO5" s="38" t="s">
        <v>5506</v>
      </c>
      <c r="AP5" s="43">
        <v>44950</v>
      </c>
      <c r="AQ5" s="38">
        <v>1</v>
      </c>
      <c r="AR5" s="38"/>
      <c r="AS5" s="38" t="s">
        <v>5529</v>
      </c>
      <c r="AT5" s="38" t="s">
        <v>5518</v>
      </c>
      <c r="AU5" s="43">
        <v>44950</v>
      </c>
      <c r="AV5" s="43" t="s">
        <v>5509</v>
      </c>
      <c r="AW5" s="43" t="s">
        <v>5530</v>
      </c>
      <c r="AX5" s="43">
        <v>44952</v>
      </c>
      <c r="AY5" s="38" t="s">
        <v>5492</v>
      </c>
      <c r="AZ5" s="38" t="s">
        <v>5492</v>
      </c>
      <c r="BA5" s="43" t="s">
        <v>5521</v>
      </c>
      <c r="BB5" s="43" t="s">
        <v>5512</v>
      </c>
      <c r="BC5" s="38" t="s">
        <v>5492</v>
      </c>
      <c r="BD5" s="38" t="s">
        <v>35</v>
      </c>
      <c r="BE5" s="38" t="s">
        <v>5494</v>
      </c>
    </row>
    <row r="6" spans="1:57" ht="17.45" customHeight="1" x14ac:dyDescent="0.25">
      <c r="A6" s="81">
        <v>2023</v>
      </c>
      <c r="B6" s="35">
        <v>12</v>
      </c>
      <c r="C6" s="36">
        <v>1873</v>
      </c>
      <c r="D6" s="102" t="s">
        <v>5496</v>
      </c>
      <c r="E6" s="37" t="s">
        <v>5497</v>
      </c>
      <c r="F6" s="38" t="s">
        <v>39</v>
      </c>
      <c r="G6" s="35" t="s">
        <v>54</v>
      </c>
      <c r="H6" s="37" t="s">
        <v>5531</v>
      </c>
      <c r="I6" s="38" t="s">
        <v>5532</v>
      </c>
      <c r="J6" s="39" t="s">
        <v>1021</v>
      </c>
      <c r="K6" s="41">
        <v>9</v>
      </c>
      <c r="L6" s="42" t="s">
        <v>269</v>
      </c>
      <c r="M6" s="43">
        <v>44951.625902777778</v>
      </c>
      <c r="N6" s="38">
        <v>6</v>
      </c>
      <c r="O6" s="43">
        <v>44956</v>
      </c>
      <c r="P6" s="43">
        <v>45136</v>
      </c>
      <c r="Q6" s="198" t="s">
        <v>60</v>
      </c>
      <c r="R6" s="29" t="s">
        <v>60</v>
      </c>
      <c r="S6" s="39" t="s">
        <v>5533</v>
      </c>
      <c r="T6" s="39" t="s">
        <v>5488</v>
      </c>
      <c r="U6" s="39" t="s">
        <v>74</v>
      </c>
      <c r="V6" s="39" t="s">
        <v>90</v>
      </c>
      <c r="W6" s="51">
        <v>20235420008133</v>
      </c>
      <c r="X6" s="38">
        <v>82453</v>
      </c>
      <c r="Y6" s="38">
        <v>1</v>
      </c>
      <c r="Z6" s="46">
        <v>8500000</v>
      </c>
      <c r="AA6" s="42" t="s">
        <v>5502</v>
      </c>
      <c r="AB6" s="42" t="s">
        <v>5503</v>
      </c>
      <c r="AC6" s="43" t="s">
        <v>46</v>
      </c>
      <c r="AD6" s="42">
        <v>0</v>
      </c>
      <c r="AE6" s="47" t="e">
        <v>#N/A</v>
      </c>
      <c r="AF6" s="42"/>
      <c r="AG6" s="48" t="s">
        <v>5491</v>
      </c>
      <c r="AH6" s="49">
        <v>44951.625902777778</v>
      </c>
      <c r="AI6" s="38" t="s">
        <v>5534</v>
      </c>
      <c r="AJ6" s="38">
        <v>-180</v>
      </c>
      <c r="AK6" s="38" t="s">
        <v>5506</v>
      </c>
      <c r="AL6" s="38">
        <v>170</v>
      </c>
      <c r="AM6" s="43">
        <v>44946</v>
      </c>
      <c r="AN6" s="43">
        <v>44956</v>
      </c>
      <c r="AO6" s="38" t="s">
        <v>5506</v>
      </c>
      <c r="AP6" s="43">
        <v>44951</v>
      </c>
      <c r="AQ6" s="38">
        <v>1</v>
      </c>
      <c r="AR6" s="38"/>
      <c r="AS6" s="38" t="s">
        <v>5535</v>
      </c>
      <c r="AT6" s="38" t="s">
        <v>5508</v>
      </c>
      <c r="AU6" s="43">
        <v>44951</v>
      </c>
      <c r="AV6" s="43" t="s">
        <v>5536</v>
      </c>
      <c r="AW6" s="43" t="s">
        <v>5537</v>
      </c>
      <c r="AX6" s="43">
        <v>44952</v>
      </c>
      <c r="AY6" s="38" t="s">
        <v>5492</v>
      </c>
      <c r="AZ6" s="38" t="s">
        <v>5492</v>
      </c>
      <c r="BA6" s="43" t="s">
        <v>5521</v>
      </c>
      <c r="BB6" s="43" t="s">
        <v>5512</v>
      </c>
      <c r="BC6" s="38" t="s">
        <v>5538</v>
      </c>
      <c r="BD6" s="38" t="s">
        <v>35</v>
      </c>
      <c r="BE6" s="38" t="s">
        <v>5494</v>
      </c>
    </row>
    <row r="7" spans="1:57" ht="17.45" customHeight="1" x14ac:dyDescent="0.25">
      <c r="A7" s="81">
        <v>2023</v>
      </c>
      <c r="B7" s="35">
        <v>13</v>
      </c>
      <c r="C7" s="36">
        <v>1865</v>
      </c>
      <c r="D7" s="29" t="s">
        <v>656</v>
      </c>
      <c r="E7" s="37" t="s">
        <v>5497</v>
      </c>
      <c r="F7" s="38" t="s">
        <v>39</v>
      </c>
      <c r="G7" s="35" t="s">
        <v>54</v>
      </c>
      <c r="H7" s="37" t="s">
        <v>5539</v>
      </c>
      <c r="I7" s="38" t="s">
        <v>5540</v>
      </c>
      <c r="J7" s="39" t="s">
        <v>5541</v>
      </c>
      <c r="K7" s="41">
        <v>4</v>
      </c>
      <c r="L7" s="42" t="s">
        <v>191</v>
      </c>
      <c r="M7" s="43">
        <v>44950.834629629629</v>
      </c>
      <c r="N7" s="38">
        <v>11</v>
      </c>
      <c r="O7" s="43">
        <v>44956</v>
      </c>
      <c r="P7" s="43">
        <v>45289</v>
      </c>
      <c r="Q7" s="54" t="s">
        <v>98</v>
      </c>
      <c r="R7" s="29" t="s">
        <v>98</v>
      </c>
      <c r="S7" s="39" t="s">
        <v>5542</v>
      </c>
      <c r="T7" s="39" t="s">
        <v>5488</v>
      </c>
      <c r="U7" s="39" t="s">
        <v>5543</v>
      </c>
      <c r="V7" s="39" t="s">
        <v>264</v>
      </c>
      <c r="W7" s="51">
        <v>20235420002793</v>
      </c>
      <c r="X7" s="38">
        <v>82347</v>
      </c>
      <c r="Y7" s="38">
        <v>3</v>
      </c>
      <c r="Z7" s="46">
        <v>4500000</v>
      </c>
      <c r="AA7" s="42" t="s">
        <v>5502</v>
      </c>
      <c r="AB7" s="42" t="s">
        <v>5503</v>
      </c>
      <c r="AC7" s="43" t="s">
        <v>46</v>
      </c>
      <c r="AD7" s="42">
        <v>0</v>
      </c>
      <c r="AE7" s="47" t="e">
        <v>#N/A</v>
      </c>
      <c r="AF7" s="42" t="s">
        <v>5490</v>
      </c>
      <c r="AG7" s="48" t="s">
        <v>5491</v>
      </c>
      <c r="AH7" s="49">
        <v>44950.834629629629</v>
      </c>
      <c r="AI7" s="38" t="s">
        <v>5544</v>
      </c>
      <c r="AJ7" s="38">
        <v>-333</v>
      </c>
      <c r="AK7" s="38" t="s">
        <v>5506</v>
      </c>
      <c r="AL7" s="38">
        <v>162</v>
      </c>
      <c r="AM7" s="43">
        <v>44946</v>
      </c>
      <c r="AN7" s="43">
        <v>44953</v>
      </c>
      <c r="AO7" s="38" t="s">
        <v>5506</v>
      </c>
      <c r="AP7" s="43">
        <v>44950</v>
      </c>
      <c r="AQ7" s="38">
        <v>3</v>
      </c>
      <c r="AR7" s="38"/>
      <c r="AS7" s="38" t="s">
        <v>5545</v>
      </c>
      <c r="AT7" s="38" t="s">
        <v>5508</v>
      </c>
      <c r="AU7" s="43">
        <v>44950</v>
      </c>
      <c r="AV7" s="43" t="s">
        <v>5509</v>
      </c>
      <c r="AW7" s="43" t="s">
        <v>5546</v>
      </c>
      <c r="AX7" s="43">
        <v>44951</v>
      </c>
      <c r="AY7" s="38" t="s">
        <v>5492</v>
      </c>
      <c r="AZ7" s="38" t="s">
        <v>5492</v>
      </c>
      <c r="BA7" s="43" t="s">
        <v>5511</v>
      </c>
      <c r="BB7" s="43" t="s">
        <v>5522</v>
      </c>
      <c r="BC7" s="38" t="s">
        <v>5492</v>
      </c>
      <c r="BD7" s="38" t="s">
        <v>35</v>
      </c>
      <c r="BE7" s="38" t="s">
        <v>5494</v>
      </c>
    </row>
    <row r="8" spans="1:57" ht="17.45" customHeight="1" x14ac:dyDescent="0.25">
      <c r="A8" s="81">
        <v>2023</v>
      </c>
      <c r="B8" s="35">
        <v>14</v>
      </c>
      <c r="C8" s="36">
        <v>1873</v>
      </c>
      <c r="D8" s="102" t="s">
        <v>5496</v>
      </c>
      <c r="E8" s="37" t="s">
        <v>5497</v>
      </c>
      <c r="F8" s="38" t="s">
        <v>39</v>
      </c>
      <c r="G8" s="35" t="s">
        <v>54</v>
      </c>
      <c r="H8" s="37" t="s">
        <v>5547</v>
      </c>
      <c r="I8" s="38" t="s">
        <v>5548</v>
      </c>
      <c r="J8" s="39" t="s">
        <v>1526</v>
      </c>
      <c r="K8" s="41">
        <v>3</v>
      </c>
      <c r="L8" s="42" t="s">
        <v>5549</v>
      </c>
      <c r="M8" s="43">
        <v>44951.792662037034</v>
      </c>
      <c r="N8" s="38">
        <v>6</v>
      </c>
      <c r="O8" s="43">
        <v>44956</v>
      </c>
      <c r="P8" s="43">
        <v>45159</v>
      </c>
      <c r="Q8" s="45" t="s">
        <v>5504</v>
      </c>
      <c r="R8" s="29" t="s">
        <v>5504</v>
      </c>
      <c r="S8" s="39" t="s">
        <v>5550</v>
      </c>
      <c r="T8" s="39" t="s">
        <v>5488</v>
      </c>
      <c r="U8" s="39" t="s">
        <v>811</v>
      </c>
      <c r="V8" s="39" t="s">
        <v>808</v>
      </c>
      <c r="W8" s="51">
        <v>20235420002893</v>
      </c>
      <c r="X8" s="38">
        <v>85351</v>
      </c>
      <c r="Y8" s="38">
        <v>4</v>
      </c>
      <c r="Z8" s="46">
        <v>3900000</v>
      </c>
      <c r="AA8" s="42" t="s">
        <v>5502</v>
      </c>
      <c r="AB8" s="42" t="s">
        <v>5503</v>
      </c>
      <c r="AC8" s="43" t="s">
        <v>46</v>
      </c>
      <c r="AD8" s="42">
        <v>0</v>
      </c>
      <c r="AE8" s="47" t="e">
        <v>#N/A</v>
      </c>
      <c r="AF8" s="42"/>
      <c r="AG8" s="48" t="s">
        <v>5491</v>
      </c>
      <c r="AH8" s="49">
        <v>44951.792662037034</v>
      </c>
      <c r="AI8" s="38" t="s">
        <v>5551</v>
      </c>
      <c r="AJ8" s="38">
        <v>-203</v>
      </c>
      <c r="AK8" s="38" t="s">
        <v>5506</v>
      </c>
      <c r="AL8" s="38">
        <v>163</v>
      </c>
      <c r="AM8" s="43">
        <v>44946</v>
      </c>
      <c r="AN8" s="43">
        <v>44956</v>
      </c>
      <c r="AO8" s="38" t="s">
        <v>5506</v>
      </c>
      <c r="AP8" s="43">
        <v>44952</v>
      </c>
      <c r="AQ8" s="38">
        <v>3</v>
      </c>
      <c r="AR8" s="38"/>
      <c r="AS8" s="38" t="s">
        <v>5552</v>
      </c>
      <c r="AT8" s="38" t="s">
        <v>5508</v>
      </c>
      <c r="AU8" s="43">
        <v>44952</v>
      </c>
      <c r="AV8" s="43" t="s">
        <v>5553</v>
      </c>
      <c r="AW8" s="43" t="s">
        <v>5510</v>
      </c>
      <c r="AX8" s="43">
        <v>44952</v>
      </c>
      <c r="AY8" s="38" t="s">
        <v>5492</v>
      </c>
      <c r="AZ8" s="38" t="s">
        <v>5506</v>
      </c>
      <c r="BA8" s="43" t="s">
        <v>5511</v>
      </c>
      <c r="BB8" s="43" t="s">
        <v>5512</v>
      </c>
      <c r="BC8" s="38" t="s">
        <v>5492</v>
      </c>
      <c r="BD8" s="38" t="s">
        <v>35</v>
      </c>
      <c r="BE8" s="38" t="s">
        <v>5494</v>
      </c>
    </row>
    <row r="9" spans="1:57" ht="17.45" customHeight="1" x14ac:dyDescent="0.25">
      <c r="A9" s="81">
        <v>2023</v>
      </c>
      <c r="B9" s="35">
        <v>15</v>
      </c>
      <c r="C9" s="36">
        <v>1866</v>
      </c>
      <c r="D9" s="29" t="s">
        <v>1267</v>
      </c>
      <c r="E9" s="37" t="s">
        <v>5497</v>
      </c>
      <c r="F9" s="38" t="s">
        <v>39</v>
      </c>
      <c r="G9" s="35" t="s">
        <v>54</v>
      </c>
      <c r="H9" s="37" t="s">
        <v>5554</v>
      </c>
      <c r="I9" s="35" t="s">
        <v>5555</v>
      </c>
      <c r="J9" s="39" t="s">
        <v>2990</v>
      </c>
      <c r="K9" s="41">
        <v>9</v>
      </c>
      <c r="L9" s="42" t="s">
        <v>351</v>
      </c>
      <c r="M9" s="43">
        <v>44950.417870370373</v>
      </c>
      <c r="N9" s="38">
        <v>3</v>
      </c>
      <c r="O9" s="43">
        <v>44956</v>
      </c>
      <c r="P9" s="43">
        <v>45045</v>
      </c>
      <c r="Q9" s="174" t="s">
        <v>48</v>
      </c>
      <c r="R9" s="102" t="s">
        <v>98</v>
      </c>
      <c r="S9" s="74" t="s">
        <v>5556</v>
      </c>
      <c r="T9" s="39" t="s">
        <v>5488</v>
      </c>
      <c r="U9" s="39" t="s">
        <v>811</v>
      </c>
      <c r="V9" s="39" t="s">
        <v>808</v>
      </c>
      <c r="W9" s="51">
        <v>20235420002893</v>
      </c>
      <c r="X9" s="38">
        <v>82065</v>
      </c>
      <c r="Y9" s="38">
        <v>15</v>
      </c>
      <c r="Z9" s="46">
        <v>2500000</v>
      </c>
      <c r="AA9" s="42" t="s">
        <v>5557</v>
      </c>
      <c r="AB9" s="42" t="s">
        <v>5503</v>
      </c>
      <c r="AC9" s="43" t="s">
        <v>46</v>
      </c>
      <c r="AD9" s="42">
        <v>0</v>
      </c>
      <c r="AE9" s="47" t="e">
        <v>#N/A</v>
      </c>
      <c r="AF9" s="42" t="s">
        <v>5490</v>
      </c>
      <c r="AG9" s="48" t="s">
        <v>5491</v>
      </c>
      <c r="AH9" s="49">
        <v>44950.417870370373</v>
      </c>
      <c r="AI9" s="38" t="s">
        <v>5558</v>
      </c>
      <c r="AJ9" s="38">
        <v>-89</v>
      </c>
      <c r="AK9" s="38" t="s">
        <v>5506</v>
      </c>
      <c r="AL9" s="38">
        <v>158</v>
      </c>
      <c r="AM9" s="43">
        <v>44946</v>
      </c>
      <c r="AN9" s="43">
        <v>44956</v>
      </c>
      <c r="AO9" s="38" t="s">
        <v>5506</v>
      </c>
      <c r="AP9" s="43">
        <v>45001</v>
      </c>
      <c r="AQ9" s="38">
        <v>4</v>
      </c>
      <c r="AR9" s="38"/>
      <c r="AS9" s="38" t="s">
        <v>5559</v>
      </c>
      <c r="AT9" s="38" t="s">
        <v>5508</v>
      </c>
      <c r="AU9" s="43">
        <v>44999</v>
      </c>
      <c r="AV9" s="43">
        <v>44999</v>
      </c>
      <c r="AW9" s="43">
        <v>45284</v>
      </c>
      <c r="AX9" s="43">
        <v>44999</v>
      </c>
      <c r="AY9" s="38" t="s">
        <v>5492</v>
      </c>
      <c r="AZ9" s="38" t="s">
        <v>5506</v>
      </c>
      <c r="BA9" s="43" t="s">
        <v>5560</v>
      </c>
      <c r="BB9" s="43" t="s">
        <v>5512</v>
      </c>
      <c r="BC9" s="38" t="s">
        <v>5492</v>
      </c>
      <c r="BD9" s="38" t="s">
        <v>35</v>
      </c>
      <c r="BE9" s="38" t="s">
        <v>5494</v>
      </c>
    </row>
    <row r="10" spans="1:57" ht="18" customHeight="1" x14ac:dyDescent="0.25">
      <c r="A10" s="81">
        <v>2023</v>
      </c>
      <c r="B10" s="35">
        <v>16</v>
      </c>
      <c r="C10" s="36">
        <v>1866</v>
      </c>
      <c r="D10" s="29" t="s">
        <v>1267</v>
      </c>
      <c r="E10" s="37" t="s">
        <v>5497</v>
      </c>
      <c r="F10" s="38" t="s">
        <v>39</v>
      </c>
      <c r="G10" s="35" t="s">
        <v>54</v>
      </c>
      <c r="H10" s="37" t="s">
        <v>5554</v>
      </c>
      <c r="I10" s="38" t="s">
        <v>5561</v>
      </c>
      <c r="J10" s="39" t="s">
        <v>903</v>
      </c>
      <c r="K10" s="41">
        <v>4</v>
      </c>
      <c r="L10" s="42" t="s">
        <v>5549</v>
      </c>
      <c r="M10" s="43">
        <v>44952.417685185188</v>
      </c>
      <c r="N10" s="38">
        <v>8</v>
      </c>
      <c r="O10" s="43">
        <v>44956</v>
      </c>
      <c r="P10" s="43">
        <v>45198</v>
      </c>
      <c r="Q10" s="148" t="s">
        <v>98</v>
      </c>
      <c r="R10" s="29" t="s">
        <v>98</v>
      </c>
      <c r="S10" s="74" t="s">
        <v>5556</v>
      </c>
      <c r="T10" s="39" t="s">
        <v>5488</v>
      </c>
      <c r="U10" s="39" t="s">
        <v>811</v>
      </c>
      <c r="V10" s="39" t="s">
        <v>808</v>
      </c>
      <c r="W10" s="51">
        <v>20235420002893</v>
      </c>
      <c r="X10" s="38">
        <v>82065</v>
      </c>
      <c r="Y10" s="38">
        <v>15</v>
      </c>
      <c r="Z10" s="46">
        <v>2500000</v>
      </c>
      <c r="AA10" s="42" t="s">
        <v>5502</v>
      </c>
      <c r="AB10" s="42" t="s">
        <v>5503</v>
      </c>
      <c r="AC10" s="43" t="s">
        <v>46</v>
      </c>
      <c r="AD10" s="42">
        <v>0</v>
      </c>
      <c r="AE10" s="47" t="e">
        <v>#N/A</v>
      </c>
      <c r="AF10" s="42" t="s">
        <v>5490</v>
      </c>
      <c r="AG10" s="48" t="s">
        <v>5491</v>
      </c>
      <c r="AH10" s="49">
        <v>44952.417685185188</v>
      </c>
      <c r="AI10" s="38" t="s">
        <v>5562</v>
      </c>
      <c r="AJ10" s="38">
        <v>-242</v>
      </c>
      <c r="AK10" s="38" t="s">
        <v>5506</v>
      </c>
      <c r="AL10" s="38">
        <v>158</v>
      </c>
      <c r="AM10" s="43">
        <v>44946</v>
      </c>
      <c r="AN10" s="43">
        <v>44956</v>
      </c>
      <c r="AO10" s="38" t="s">
        <v>5492</v>
      </c>
      <c r="AP10" s="43">
        <v>44952</v>
      </c>
      <c r="AQ10" s="38">
        <v>4</v>
      </c>
      <c r="AR10" s="38"/>
      <c r="AS10" s="38" t="s">
        <v>5563</v>
      </c>
      <c r="AT10" s="38" t="s">
        <v>5508</v>
      </c>
      <c r="AU10" s="43">
        <v>44952</v>
      </c>
      <c r="AV10" s="43" t="s">
        <v>5553</v>
      </c>
      <c r="AW10" s="43" t="s">
        <v>5564</v>
      </c>
      <c r="AX10" s="43">
        <v>44952</v>
      </c>
      <c r="AY10" s="38" t="s">
        <v>5492</v>
      </c>
      <c r="AZ10" s="38" t="s">
        <v>5506</v>
      </c>
      <c r="BA10" s="43" t="s">
        <v>5560</v>
      </c>
      <c r="BB10" s="43" t="s">
        <v>5522</v>
      </c>
      <c r="BC10" s="38" t="s">
        <v>5565</v>
      </c>
      <c r="BD10" s="38" t="s">
        <v>35</v>
      </c>
      <c r="BE10" s="38" t="s">
        <v>5494</v>
      </c>
    </row>
    <row r="11" spans="1:57" ht="17.45" customHeight="1" x14ac:dyDescent="0.25">
      <c r="A11" s="81">
        <v>2023</v>
      </c>
      <c r="B11" s="35">
        <v>17</v>
      </c>
      <c r="C11" s="36">
        <v>1843</v>
      </c>
      <c r="D11" s="29" t="s">
        <v>696</v>
      </c>
      <c r="E11" s="37" t="s">
        <v>5497</v>
      </c>
      <c r="F11" s="38" t="s">
        <v>39</v>
      </c>
      <c r="G11" s="35" t="s">
        <v>54</v>
      </c>
      <c r="H11" s="37" t="s">
        <v>5566</v>
      </c>
      <c r="I11" s="38" t="s">
        <v>5567</v>
      </c>
      <c r="J11" s="39" t="s">
        <v>5568</v>
      </c>
      <c r="K11" s="41">
        <v>4</v>
      </c>
      <c r="L11" s="42" t="s">
        <v>5549</v>
      </c>
      <c r="M11" s="43">
        <v>44952.87604166667</v>
      </c>
      <c r="N11" s="38">
        <v>8</v>
      </c>
      <c r="O11" s="43">
        <v>44958</v>
      </c>
      <c r="P11" s="43">
        <v>45199</v>
      </c>
      <c r="Q11" s="54" t="s">
        <v>98</v>
      </c>
      <c r="R11" s="29" t="s">
        <v>98</v>
      </c>
      <c r="S11" s="74" t="s">
        <v>5569</v>
      </c>
      <c r="T11" s="39" t="s">
        <v>5488</v>
      </c>
      <c r="U11" s="39" t="s">
        <v>701</v>
      </c>
      <c r="V11" s="39" t="s">
        <v>5570</v>
      </c>
      <c r="W11" s="51">
        <v>20235400001993</v>
      </c>
      <c r="X11" s="38">
        <v>82074</v>
      </c>
      <c r="Y11" s="38">
        <v>2</v>
      </c>
      <c r="Z11" s="46">
        <v>3900000</v>
      </c>
      <c r="AA11" s="42" t="s">
        <v>5502</v>
      </c>
      <c r="AB11" s="42" t="s">
        <v>5503</v>
      </c>
      <c r="AC11" s="43" t="s">
        <v>46</v>
      </c>
      <c r="AD11" s="42">
        <v>0</v>
      </c>
      <c r="AE11" s="47" t="e">
        <v>#N/A</v>
      </c>
      <c r="AF11" s="42" t="s">
        <v>5490</v>
      </c>
      <c r="AG11" s="48" t="s">
        <v>5491</v>
      </c>
      <c r="AH11" s="49">
        <v>44952.87604166667</v>
      </c>
      <c r="AI11" s="38" t="s">
        <v>5571</v>
      </c>
      <c r="AJ11" s="38">
        <v>-241</v>
      </c>
      <c r="AK11" s="38" t="s">
        <v>5506</v>
      </c>
      <c r="AL11" s="38">
        <v>165</v>
      </c>
      <c r="AM11" s="43">
        <v>44946</v>
      </c>
      <c r="AN11" s="43">
        <v>44953</v>
      </c>
      <c r="AO11" s="38" t="s">
        <v>5506</v>
      </c>
      <c r="AP11" s="43">
        <v>44952</v>
      </c>
      <c r="AQ11" s="38">
        <v>3</v>
      </c>
      <c r="AR11" s="38"/>
      <c r="AS11" s="38" t="s">
        <v>5572</v>
      </c>
      <c r="AT11" s="38" t="s">
        <v>5508</v>
      </c>
      <c r="AU11" s="43">
        <v>44953</v>
      </c>
      <c r="AV11" s="43" t="s">
        <v>5573</v>
      </c>
      <c r="AW11" s="43" t="s">
        <v>5574</v>
      </c>
      <c r="AX11" s="43">
        <v>44958</v>
      </c>
      <c r="AY11" s="38" t="s">
        <v>5492</v>
      </c>
      <c r="AZ11" s="38" t="s">
        <v>5492</v>
      </c>
      <c r="BA11" s="43" t="s">
        <v>5511</v>
      </c>
      <c r="BB11" s="43" t="s">
        <v>5512</v>
      </c>
      <c r="BC11" s="38" t="s">
        <v>5492</v>
      </c>
      <c r="BD11" s="38" t="s">
        <v>35</v>
      </c>
      <c r="BE11" s="38" t="s">
        <v>5494</v>
      </c>
    </row>
    <row r="12" spans="1:57" ht="17.45" customHeight="1" x14ac:dyDescent="0.25">
      <c r="A12" s="81">
        <v>2023</v>
      </c>
      <c r="B12" s="35">
        <v>18</v>
      </c>
      <c r="C12" s="36">
        <v>1873</v>
      </c>
      <c r="D12" s="102" t="s">
        <v>5496</v>
      </c>
      <c r="E12" s="37" t="s">
        <v>5497</v>
      </c>
      <c r="F12" s="38" t="s">
        <v>39</v>
      </c>
      <c r="G12" s="35" t="s">
        <v>54</v>
      </c>
      <c r="H12" s="37" t="s">
        <v>586</v>
      </c>
      <c r="I12" s="38" t="s">
        <v>5575</v>
      </c>
      <c r="J12" s="39" t="s">
        <v>589</v>
      </c>
      <c r="K12" s="41">
        <v>4</v>
      </c>
      <c r="L12" s="42" t="s">
        <v>345</v>
      </c>
      <c r="M12" s="43">
        <v>44951.834398148145</v>
      </c>
      <c r="N12" s="38">
        <v>11</v>
      </c>
      <c r="O12" s="43">
        <v>44958</v>
      </c>
      <c r="P12" s="43">
        <v>45291</v>
      </c>
      <c r="Q12" s="148" t="s">
        <v>98</v>
      </c>
      <c r="R12" s="29" t="s">
        <v>98</v>
      </c>
      <c r="S12" s="74" t="s">
        <v>5576</v>
      </c>
      <c r="T12" s="39" t="s">
        <v>5488</v>
      </c>
      <c r="U12" s="39" t="s">
        <v>100</v>
      </c>
      <c r="V12" s="39" t="s">
        <v>5577</v>
      </c>
      <c r="W12" s="51">
        <v>20235400000673</v>
      </c>
      <c r="X12" s="38">
        <v>85144</v>
      </c>
      <c r="Y12" s="38">
        <v>2</v>
      </c>
      <c r="Z12" s="46">
        <v>3900000</v>
      </c>
      <c r="AA12" s="42" t="s">
        <v>5502</v>
      </c>
      <c r="AB12" s="42" t="s">
        <v>5503</v>
      </c>
      <c r="AC12" s="43" t="s">
        <v>46</v>
      </c>
      <c r="AD12" s="42">
        <v>20235420000963</v>
      </c>
      <c r="AE12" s="47" t="e">
        <v>#N/A</v>
      </c>
      <c r="AF12" s="42" t="s">
        <v>5490</v>
      </c>
      <c r="AG12" s="48" t="s">
        <v>5491</v>
      </c>
      <c r="AH12" s="49">
        <v>44951.834398148145</v>
      </c>
      <c r="AI12" s="38" t="s">
        <v>5578</v>
      </c>
      <c r="AJ12" s="38">
        <v>-333</v>
      </c>
      <c r="AK12" s="38" t="s">
        <v>5506</v>
      </c>
      <c r="AL12" s="38">
        <v>177</v>
      </c>
      <c r="AM12" s="43">
        <v>44946</v>
      </c>
      <c r="AN12" s="43">
        <v>44957</v>
      </c>
      <c r="AO12" s="38" t="s">
        <v>5506</v>
      </c>
      <c r="AP12" s="43">
        <v>44956</v>
      </c>
      <c r="AQ12" s="38">
        <v>2</v>
      </c>
      <c r="AR12" s="38"/>
      <c r="AS12" s="38" t="s">
        <v>5579</v>
      </c>
      <c r="AT12" s="38" t="s">
        <v>5508</v>
      </c>
      <c r="AU12" s="43">
        <v>44952</v>
      </c>
      <c r="AV12" s="43">
        <v>44951</v>
      </c>
      <c r="AW12" s="43">
        <v>45470</v>
      </c>
      <c r="AX12" s="43">
        <v>44952</v>
      </c>
      <c r="AY12" s="38" t="s">
        <v>5492</v>
      </c>
      <c r="AZ12" s="38" t="s">
        <v>5506</v>
      </c>
      <c r="BA12" s="43" t="s">
        <v>5511</v>
      </c>
      <c r="BB12" s="43" t="s">
        <v>5512</v>
      </c>
      <c r="BC12" s="38" t="s">
        <v>5492</v>
      </c>
      <c r="BD12" s="38" t="s">
        <v>35</v>
      </c>
      <c r="BE12" s="38" t="s">
        <v>5494</v>
      </c>
    </row>
    <row r="13" spans="1:57" ht="17.45" customHeight="1" x14ac:dyDescent="0.25">
      <c r="A13" s="81">
        <v>2023</v>
      </c>
      <c r="B13" s="35">
        <v>19</v>
      </c>
      <c r="C13" s="36">
        <v>1873</v>
      </c>
      <c r="D13" s="102" t="s">
        <v>5496</v>
      </c>
      <c r="E13" s="37" t="s">
        <v>5497</v>
      </c>
      <c r="F13" s="38" t="s">
        <v>39</v>
      </c>
      <c r="G13" s="35" t="s">
        <v>54</v>
      </c>
      <c r="H13" s="37" t="s">
        <v>485</v>
      </c>
      <c r="I13" s="38" t="s">
        <v>5580</v>
      </c>
      <c r="J13" s="39" t="s">
        <v>487</v>
      </c>
      <c r="K13" s="41">
        <v>1</v>
      </c>
      <c r="L13" s="42" t="s">
        <v>269</v>
      </c>
      <c r="M13" s="43">
        <v>44951.626354166663</v>
      </c>
      <c r="N13" s="38">
        <v>3</v>
      </c>
      <c r="O13" s="43">
        <v>44957</v>
      </c>
      <c r="P13" s="43">
        <v>45046</v>
      </c>
      <c r="Q13" s="82" t="s">
        <v>60</v>
      </c>
      <c r="R13" s="102" t="s">
        <v>60</v>
      </c>
      <c r="S13" s="74" t="s">
        <v>5581</v>
      </c>
      <c r="T13" s="39" t="s">
        <v>5488</v>
      </c>
      <c r="U13" s="39" t="s">
        <v>74</v>
      </c>
      <c r="V13" s="39" t="s">
        <v>147</v>
      </c>
      <c r="W13" s="51">
        <v>20235420003033</v>
      </c>
      <c r="X13" s="38">
        <v>82442</v>
      </c>
      <c r="Y13" s="38">
        <v>1</v>
      </c>
      <c r="Z13" s="46">
        <v>8900000</v>
      </c>
      <c r="AA13" s="42" t="s">
        <v>5502</v>
      </c>
      <c r="AB13" s="42" t="s">
        <v>5503</v>
      </c>
      <c r="AC13" s="43" t="s">
        <v>46</v>
      </c>
      <c r="AD13" s="42">
        <v>0</v>
      </c>
      <c r="AE13" s="47" t="e">
        <v>#N/A</v>
      </c>
      <c r="AF13" s="42" t="s">
        <v>5490</v>
      </c>
      <c r="AG13" s="48" t="s">
        <v>5491</v>
      </c>
      <c r="AH13" s="49">
        <v>44951.626354166663</v>
      </c>
      <c r="AI13" s="38" t="s">
        <v>5582</v>
      </c>
      <c r="AJ13" s="38">
        <v>-89</v>
      </c>
      <c r="AK13" s="38" t="s">
        <v>5506</v>
      </c>
      <c r="AL13" s="38">
        <v>182</v>
      </c>
      <c r="AM13" s="43">
        <v>44946</v>
      </c>
      <c r="AN13" s="43">
        <v>44956</v>
      </c>
      <c r="AO13" s="38" t="s">
        <v>5506</v>
      </c>
      <c r="AP13" s="43">
        <v>44951</v>
      </c>
      <c r="AQ13" s="38">
        <v>1</v>
      </c>
      <c r="AR13" s="38"/>
      <c r="AS13" s="38" t="s">
        <v>5583</v>
      </c>
      <c r="AT13" s="38" t="s">
        <v>5508</v>
      </c>
      <c r="AU13" s="43">
        <v>44953</v>
      </c>
      <c r="AV13" s="43" t="s">
        <v>5573</v>
      </c>
      <c r="AW13" s="43" t="s">
        <v>5584</v>
      </c>
      <c r="AX13" s="43">
        <v>44957</v>
      </c>
      <c r="AY13" s="38" t="s">
        <v>5492</v>
      </c>
      <c r="AZ13" s="38" t="s">
        <v>5492</v>
      </c>
      <c r="BA13" s="43" t="s">
        <v>5521</v>
      </c>
      <c r="BB13" s="43" t="s">
        <v>5512</v>
      </c>
      <c r="BC13" s="38" t="s">
        <v>5492</v>
      </c>
      <c r="BD13" s="38" t="s">
        <v>35</v>
      </c>
      <c r="BE13" s="38" t="s">
        <v>5494</v>
      </c>
    </row>
    <row r="14" spans="1:57" ht="17.45" customHeight="1" x14ac:dyDescent="0.25">
      <c r="A14" s="81">
        <v>2023</v>
      </c>
      <c r="B14" s="35">
        <v>20</v>
      </c>
      <c r="C14" s="36">
        <v>1873</v>
      </c>
      <c r="D14" s="102" t="s">
        <v>5496</v>
      </c>
      <c r="E14" s="37" t="s">
        <v>5497</v>
      </c>
      <c r="F14" s="38" t="s">
        <v>39</v>
      </c>
      <c r="G14" s="35" t="s">
        <v>54</v>
      </c>
      <c r="H14" s="37" t="s">
        <v>4610</v>
      </c>
      <c r="I14" s="38" t="s">
        <v>5585</v>
      </c>
      <c r="J14" s="39" t="s">
        <v>4613</v>
      </c>
      <c r="K14" s="41">
        <v>8</v>
      </c>
      <c r="L14" s="42" t="s">
        <v>269</v>
      </c>
      <c r="M14" s="43">
        <v>44951.625914351855</v>
      </c>
      <c r="N14" s="38">
        <v>8</v>
      </c>
      <c r="O14" s="43">
        <v>44956</v>
      </c>
      <c r="P14" s="43">
        <v>45198</v>
      </c>
      <c r="Q14" s="174" t="s">
        <v>60</v>
      </c>
      <c r="R14" s="102" t="s">
        <v>60</v>
      </c>
      <c r="S14" s="74" t="s">
        <v>5586</v>
      </c>
      <c r="T14" s="39" t="s">
        <v>5488</v>
      </c>
      <c r="U14" s="39" t="s">
        <v>74</v>
      </c>
      <c r="V14" s="39" t="s">
        <v>75</v>
      </c>
      <c r="W14" s="51">
        <v>20235420002883</v>
      </c>
      <c r="X14" s="38">
        <v>82461</v>
      </c>
      <c r="Y14" s="38">
        <v>1</v>
      </c>
      <c r="Z14" s="46">
        <v>3900000</v>
      </c>
      <c r="AA14" s="42" t="s">
        <v>5502</v>
      </c>
      <c r="AB14" s="42" t="s">
        <v>5503</v>
      </c>
      <c r="AC14" s="43" t="s">
        <v>46</v>
      </c>
      <c r="AD14" s="42">
        <v>0</v>
      </c>
      <c r="AE14" s="47" t="e">
        <v>#N/A</v>
      </c>
      <c r="AF14" s="42"/>
      <c r="AG14" s="48" t="s">
        <v>5491</v>
      </c>
      <c r="AH14" s="49">
        <v>44951.625914351855</v>
      </c>
      <c r="AI14" s="38" t="s">
        <v>5587</v>
      </c>
      <c r="AJ14" s="38">
        <v>-242</v>
      </c>
      <c r="AK14" s="38" t="s">
        <v>5506</v>
      </c>
      <c r="AL14" s="38">
        <v>174</v>
      </c>
      <c r="AM14" s="43">
        <v>44946</v>
      </c>
      <c r="AN14" s="43">
        <v>44956</v>
      </c>
      <c r="AO14" s="38" t="s">
        <v>5506</v>
      </c>
      <c r="AP14" s="43">
        <v>44951</v>
      </c>
      <c r="AQ14" s="38">
        <v>1</v>
      </c>
      <c r="AR14" s="38"/>
      <c r="AS14" s="38" t="s">
        <v>5588</v>
      </c>
      <c r="AT14" s="38" t="s">
        <v>5508</v>
      </c>
      <c r="AU14" s="43">
        <v>44951</v>
      </c>
      <c r="AV14" s="43" t="s">
        <v>5536</v>
      </c>
      <c r="AW14" s="43" t="s">
        <v>5589</v>
      </c>
      <c r="AX14" s="43">
        <v>44952</v>
      </c>
      <c r="AY14" s="38" t="s">
        <v>5492</v>
      </c>
      <c r="AZ14" s="38" t="s">
        <v>5492</v>
      </c>
      <c r="BA14" s="43" t="s">
        <v>5511</v>
      </c>
      <c r="BB14" s="43" t="s">
        <v>5512</v>
      </c>
      <c r="BC14" s="38" t="s">
        <v>5492</v>
      </c>
      <c r="BD14" s="38" t="s">
        <v>35</v>
      </c>
      <c r="BE14" s="38" t="s">
        <v>5494</v>
      </c>
    </row>
    <row r="15" spans="1:57" ht="17.45" customHeight="1" x14ac:dyDescent="0.25">
      <c r="A15" s="81">
        <v>2023</v>
      </c>
      <c r="B15" s="35">
        <v>21</v>
      </c>
      <c r="C15" s="36">
        <v>1873</v>
      </c>
      <c r="D15" s="102" t="s">
        <v>5496</v>
      </c>
      <c r="E15" s="37" t="s">
        <v>5497</v>
      </c>
      <c r="F15" s="38" t="s">
        <v>39</v>
      </c>
      <c r="G15" s="35" t="s">
        <v>54</v>
      </c>
      <c r="H15" s="37" t="s">
        <v>5590</v>
      </c>
      <c r="I15" s="38" t="s">
        <v>5591</v>
      </c>
      <c r="J15" s="39" t="s">
        <v>5592</v>
      </c>
      <c r="K15" s="41">
        <v>5</v>
      </c>
      <c r="L15" s="42" t="s">
        <v>463</v>
      </c>
      <c r="M15" s="43">
        <v>44952.417557870373</v>
      </c>
      <c r="N15" s="38">
        <v>8</v>
      </c>
      <c r="O15" s="43">
        <v>44956</v>
      </c>
      <c r="P15" s="43">
        <v>45198</v>
      </c>
      <c r="Q15" s="174" t="s">
        <v>60</v>
      </c>
      <c r="R15" s="102" t="s">
        <v>60</v>
      </c>
      <c r="S15" s="74" t="s">
        <v>5593</v>
      </c>
      <c r="T15" s="39" t="s">
        <v>5488</v>
      </c>
      <c r="U15" s="39" t="s">
        <v>175</v>
      </c>
      <c r="V15" s="39" t="s">
        <v>132</v>
      </c>
      <c r="W15" s="51">
        <v>20235420006383</v>
      </c>
      <c r="X15" s="38">
        <v>83233</v>
      </c>
      <c r="Y15" s="38">
        <v>8</v>
      </c>
      <c r="Z15" s="46">
        <v>6500000</v>
      </c>
      <c r="AA15" s="42" t="s">
        <v>5502</v>
      </c>
      <c r="AB15" s="42" t="s">
        <v>5503</v>
      </c>
      <c r="AC15" s="43" t="s">
        <v>46</v>
      </c>
      <c r="AD15" s="42">
        <v>0</v>
      </c>
      <c r="AE15" s="47" t="e">
        <v>#N/A</v>
      </c>
      <c r="AF15" s="42"/>
      <c r="AG15" s="48" t="s">
        <v>5491</v>
      </c>
      <c r="AH15" s="49">
        <v>44952.417557870373</v>
      </c>
      <c r="AI15" s="38" t="s">
        <v>5594</v>
      </c>
      <c r="AJ15" s="38">
        <v>-242</v>
      </c>
      <c r="AK15" s="38" t="s">
        <v>5506</v>
      </c>
      <c r="AL15" s="38">
        <v>503</v>
      </c>
      <c r="AM15" s="43">
        <v>44951</v>
      </c>
      <c r="AN15" s="43">
        <v>44956</v>
      </c>
      <c r="AO15" s="38" t="s">
        <v>5506</v>
      </c>
      <c r="AP15" s="43">
        <v>44953</v>
      </c>
      <c r="AQ15" s="38">
        <v>1</v>
      </c>
      <c r="AR15" s="38"/>
      <c r="AS15" s="38" t="s">
        <v>5595</v>
      </c>
      <c r="AT15" s="38" t="s">
        <v>5508</v>
      </c>
      <c r="AU15" s="43">
        <v>44952</v>
      </c>
      <c r="AV15" s="43" t="s">
        <v>5553</v>
      </c>
      <c r="AW15" s="43" t="s">
        <v>5596</v>
      </c>
      <c r="AX15" s="43">
        <v>44953</v>
      </c>
      <c r="AY15" s="38" t="s">
        <v>5492</v>
      </c>
      <c r="AZ15" s="38" t="s">
        <v>5506</v>
      </c>
      <c r="BA15" s="43" t="s">
        <v>5597</v>
      </c>
      <c r="BB15" s="43" t="s">
        <v>5512</v>
      </c>
      <c r="BC15" s="38" t="s">
        <v>5492</v>
      </c>
      <c r="BD15" s="38" t="s">
        <v>35</v>
      </c>
      <c r="BE15" s="38" t="s">
        <v>5494</v>
      </c>
    </row>
    <row r="16" spans="1:57" ht="17.45" customHeight="1" x14ac:dyDescent="0.25">
      <c r="A16" s="81">
        <v>2023</v>
      </c>
      <c r="B16" s="35">
        <v>22</v>
      </c>
      <c r="C16" s="36">
        <v>1873</v>
      </c>
      <c r="D16" s="102" t="s">
        <v>5496</v>
      </c>
      <c r="E16" s="37" t="s">
        <v>5497</v>
      </c>
      <c r="F16" s="38" t="s">
        <v>39</v>
      </c>
      <c r="G16" s="35" t="s">
        <v>54</v>
      </c>
      <c r="H16" s="37" t="s">
        <v>551</v>
      </c>
      <c r="I16" s="35" t="s">
        <v>5598</v>
      </c>
      <c r="J16" s="39" t="s">
        <v>5599</v>
      </c>
      <c r="K16" s="41">
        <v>1</v>
      </c>
      <c r="L16" s="42" t="s">
        <v>138</v>
      </c>
      <c r="M16" s="43">
        <v>44950.834710648145</v>
      </c>
      <c r="N16" s="38">
        <v>6</v>
      </c>
      <c r="O16" s="43">
        <v>44953</v>
      </c>
      <c r="P16" s="43">
        <v>45133</v>
      </c>
      <c r="Q16" s="174" t="s">
        <v>48</v>
      </c>
      <c r="R16" s="102" t="s">
        <v>98</v>
      </c>
      <c r="S16" s="74" t="s">
        <v>5600</v>
      </c>
      <c r="T16" s="39" t="s">
        <v>5488</v>
      </c>
      <c r="U16" s="39" t="s">
        <v>100</v>
      </c>
      <c r="V16" s="39" t="s">
        <v>5577</v>
      </c>
      <c r="W16" s="51">
        <v>20235400000673</v>
      </c>
      <c r="X16" s="38">
        <v>82120</v>
      </c>
      <c r="Y16" s="38">
        <v>9</v>
      </c>
      <c r="Z16" s="46">
        <v>5700000</v>
      </c>
      <c r="AA16" s="42" t="s">
        <v>5502</v>
      </c>
      <c r="AB16" s="42" t="s">
        <v>5503</v>
      </c>
      <c r="AC16" s="43" t="s">
        <v>46</v>
      </c>
      <c r="AD16" s="42">
        <v>0</v>
      </c>
      <c r="AE16" s="47" t="e">
        <v>#N/A</v>
      </c>
      <c r="AF16" s="42" t="s">
        <v>5490</v>
      </c>
      <c r="AG16" s="48" t="s">
        <v>5491</v>
      </c>
      <c r="AH16" s="49">
        <v>44950.834710648145</v>
      </c>
      <c r="AI16" s="38" t="s">
        <v>5601</v>
      </c>
      <c r="AJ16" s="38">
        <v>-180</v>
      </c>
      <c r="AK16" s="38" t="s">
        <v>5506</v>
      </c>
      <c r="AL16" s="38">
        <v>166</v>
      </c>
      <c r="AM16" s="43">
        <v>44946</v>
      </c>
      <c r="AN16" s="43">
        <v>44953</v>
      </c>
      <c r="AO16" s="38" t="s">
        <v>5506</v>
      </c>
      <c r="AP16" s="43">
        <v>44951</v>
      </c>
      <c r="AQ16" s="38">
        <v>1</v>
      </c>
      <c r="AR16" s="38"/>
      <c r="AS16" s="38" t="s">
        <v>5602</v>
      </c>
      <c r="AT16" s="38" t="s">
        <v>5508</v>
      </c>
      <c r="AU16" s="43">
        <v>44951</v>
      </c>
      <c r="AV16" s="43" t="s">
        <v>5536</v>
      </c>
      <c r="AW16" s="43" t="s">
        <v>5603</v>
      </c>
      <c r="AX16" s="43">
        <v>44952</v>
      </c>
      <c r="AY16" s="38" t="s">
        <v>5492</v>
      </c>
      <c r="AZ16" s="38" t="s">
        <v>5506</v>
      </c>
      <c r="BA16" s="43" t="s">
        <v>5597</v>
      </c>
      <c r="BB16" s="43" t="s">
        <v>5512</v>
      </c>
      <c r="BC16" s="38" t="s">
        <v>5604</v>
      </c>
      <c r="BD16" s="38" t="s">
        <v>35</v>
      </c>
      <c r="BE16" s="38" t="s">
        <v>5494</v>
      </c>
    </row>
    <row r="17" spans="1:57" ht="17.45" customHeight="1" x14ac:dyDescent="0.25">
      <c r="A17" s="81">
        <v>2023</v>
      </c>
      <c r="B17" s="35">
        <v>23</v>
      </c>
      <c r="C17" s="36">
        <v>1873</v>
      </c>
      <c r="D17" s="102" t="s">
        <v>5496</v>
      </c>
      <c r="E17" s="37" t="s">
        <v>5497</v>
      </c>
      <c r="F17" s="38" t="s">
        <v>39</v>
      </c>
      <c r="G17" s="35" t="s">
        <v>54</v>
      </c>
      <c r="H17" s="37" t="s">
        <v>5605</v>
      </c>
      <c r="I17" s="38" t="s">
        <v>5606</v>
      </c>
      <c r="J17" s="39" t="s">
        <v>63</v>
      </c>
      <c r="K17" s="41">
        <v>9</v>
      </c>
      <c r="L17" s="42" t="s">
        <v>138</v>
      </c>
      <c r="M17" s="43">
        <v>44950.834629629629</v>
      </c>
      <c r="N17" s="38">
        <v>8</v>
      </c>
      <c r="O17" s="43">
        <v>44953</v>
      </c>
      <c r="P17" s="43">
        <v>45195</v>
      </c>
      <c r="Q17" s="54" t="s">
        <v>98</v>
      </c>
      <c r="R17" s="29" t="s">
        <v>98</v>
      </c>
      <c r="S17" s="39" t="s">
        <v>5607</v>
      </c>
      <c r="T17" s="39" t="s">
        <v>5488</v>
      </c>
      <c r="U17" s="39" t="s">
        <v>5608</v>
      </c>
      <c r="V17" s="39" t="s">
        <v>595</v>
      </c>
      <c r="W17" s="51">
        <v>20235420002813</v>
      </c>
      <c r="X17" s="38">
        <v>82417</v>
      </c>
      <c r="Y17" s="38">
        <v>1</v>
      </c>
      <c r="Z17" s="46">
        <v>8000000</v>
      </c>
      <c r="AA17" s="42" t="s">
        <v>5502</v>
      </c>
      <c r="AB17" s="42" t="s">
        <v>5503</v>
      </c>
      <c r="AC17" s="43" t="s">
        <v>46</v>
      </c>
      <c r="AD17" s="42">
        <v>0</v>
      </c>
      <c r="AE17" s="47" t="e">
        <v>#N/A</v>
      </c>
      <c r="AF17" s="42" t="s">
        <v>5490</v>
      </c>
      <c r="AG17" s="48" t="s">
        <v>5491</v>
      </c>
      <c r="AH17" s="49">
        <v>44950.834629629629</v>
      </c>
      <c r="AI17" s="38" t="s">
        <v>5609</v>
      </c>
      <c r="AJ17" s="38">
        <v>-242</v>
      </c>
      <c r="AK17" s="38" t="s">
        <v>5506</v>
      </c>
      <c r="AL17" s="38">
        <v>180</v>
      </c>
      <c r="AM17" s="43">
        <v>44946</v>
      </c>
      <c r="AN17" s="43">
        <v>44953</v>
      </c>
      <c r="AO17" s="38" t="s">
        <v>5506</v>
      </c>
      <c r="AP17" s="43">
        <v>44951</v>
      </c>
      <c r="AQ17" s="38">
        <v>4</v>
      </c>
      <c r="AR17" s="38"/>
      <c r="AS17" s="38">
        <v>146757</v>
      </c>
      <c r="AT17" s="38" t="s">
        <v>5610</v>
      </c>
      <c r="AU17" s="43">
        <v>44952</v>
      </c>
      <c r="AV17" s="43" t="s">
        <v>5553</v>
      </c>
      <c r="AW17" s="43" t="s">
        <v>5611</v>
      </c>
      <c r="AX17" s="43">
        <v>44952</v>
      </c>
      <c r="AY17" s="38" t="s">
        <v>5492</v>
      </c>
      <c r="AZ17" s="38" t="s">
        <v>5506</v>
      </c>
      <c r="BA17" s="43" t="s">
        <v>5521</v>
      </c>
      <c r="BB17" s="43" t="s">
        <v>5522</v>
      </c>
      <c r="BC17" s="38" t="s">
        <v>5492</v>
      </c>
      <c r="BD17" s="38" t="s">
        <v>35</v>
      </c>
      <c r="BE17" s="38" t="s">
        <v>5494</v>
      </c>
    </row>
    <row r="18" spans="1:57" ht="17.45" customHeight="1" x14ac:dyDescent="0.25">
      <c r="A18" s="81">
        <v>2023</v>
      </c>
      <c r="B18" s="35">
        <v>24</v>
      </c>
      <c r="C18" s="36">
        <v>1873</v>
      </c>
      <c r="D18" s="102" t="s">
        <v>5496</v>
      </c>
      <c r="E18" s="37" t="s">
        <v>5497</v>
      </c>
      <c r="F18" s="38" t="s">
        <v>39</v>
      </c>
      <c r="G18" s="35" t="s">
        <v>54</v>
      </c>
      <c r="H18" s="37" t="s">
        <v>5612</v>
      </c>
      <c r="I18" s="38" t="s">
        <v>5613</v>
      </c>
      <c r="J18" s="39" t="s">
        <v>101</v>
      </c>
      <c r="K18" s="41">
        <v>8</v>
      </c>
      <c r="L18" s="42" t="s">
        <v>351</v>
      </c>
      <c r="M18" s="43">
        <v>44957.876099537039</v>
      </c>
      <c r="N18" s="38">
        <v>3</v>
      </c>
      <c r="O18" s="43">
        <v>44964</v>
      </c>
      <c r="P18" s="43">
        <v>45052</v>
      </c>
      <c r="Q18" s="82" t="s">
        <v>60</v>
      </c>
      <c r="R18" s="102" t="s">
        <v>60</v>
      </c>
      <c r="S18" s="74" t="s">
        <v>5614</v>
      </c>
      <c r="T18" s="39" t="s">
        <v>5488</v>
      </c>
      <c r="U18" s="39" t="s">
        <v>100</v>
      </c>
      <c r="V18" s="39" t="s">
        <v>5577</v>
      </c>
      <c r="W18" s="51">
        <v>20235400000673</v>
      </c>
      <c r="X18" s="38">
        <v>82460</v>
      </c>
      <c r="Y18" s="38">
        <v>1</v>
      </c>
      <c r="Z18" s="46">
        <v>7100000</v>
      </c>
      <c r="AA18" s="42" t="s">
        <v>5502</v>
      </c>
      <c r="AB18" s="42" t="s">
        <v>5503</v>
      </c>
      <c r="AC18" s="43" t="s">
        <v>46</v>
      </c>
      <c r="AD18" s="42">
        <v>20235420001173</v>
      </c>
      <c r="AE18" s="47" t="e">
        <v>#N/A</v>
      </c>
      <c r="AF18" s="42" t="s">
        <v>5490</v>
      </c>
      <c r="AG18" s="48" t="s">
        <v>5491</v>
      </c>
      <c r="AH18" s="49">
        <v>44957.876099537039</v>
      </c>
      <c r="AI18" s="38" t="s">
        <v>5615</v>
      </c>
      <c r="AJ18" s="38">
        <v>-88</v>
      </c>
      <c r="AK18" s="38" t="s">
        <v>5506</v>
      </c>
      <c r="AL18" s="38">
        <v>172</v>
      </c>
      <c r="AM18" s="43">
        <v>44946</v>
      </c>
      <c r="AN18" s="43">
        <v>44964</v>
      </c>
      <c r="AO18" s="38" t="s">
        <v>5506</v>
      </c>
      <c r="AP18" s="43">
        <v>44959</v>
      </c>
      <c r="AQ18" s="38">
        <v>5</v>
      </c>
      <c r="AR18" s="38"/>
      <c r="AS18" s="38" t="s">
        <v>5616</v>
      </c>
      <c r="AT18" s="38" t="s">
        <v>5508</v>
      </c>
      <c r="AU18" s="43">
        <v>44958</v>
      </c>
      <c r="AV18" s="43" t="s">
        <v>5617</v>
      </c>
      <c r="AW18" s="43" t="s">
        <v>5618</v>
      </c>
      <c r="AX18" s="43">
        <v>44958</v>
      </c>
      <c r="AY18" s="38" t="s">
        <v>5492</v>
      </c>
      <c r="AZ18" s="38" t="s">
        <v>5506</v>
      </c>
      <c r="BA18" s="43" t="s">
        <v>5521</v>
      </c>
      <c r="BB18" s="43" t="s">
        <v>5512</v>
      </c>
      <c r="BC18" s="38" t="s">
        <v>5619</v>
      </c>
      <c r="BD18" s="38" t="s">
        <v>35</v>
      </c>
      <c r="BE18" s="38" t="s">
        <v>5494</v>
      </c>
    </row>
    <row r="19" spans="1:57" ht="17.45" customHeight="1" x14ac:dyDescent="0.25">
      <c r="A19" s="81">
        <v>2023</v>
      </c>
      <c r="B19" s="35">
        <v>25</v>
      </c>
      <c r="C19" s="36">
        <v>1873</v>
      </c>
      <c r="D19" s="102" t="s">
        <v>5496</v>
      </c>
      <c r="E19" s="37" t="s">
        <v>5497</v>
      </c>
      <c r="F19" s="38" t="s">
        <v>39</v>
      </c>
      <c r="G19" s="35" t="s">
        <v>54</v>
      </c>
      <c r="H19" s="37" t="s">
        <v>5620</v>
      </c>
      <c r="I19" s="38" t="s">
        <v>5621</v>
      </c>
      <c r="J19" s="39" t="s">
        <v>599</v>
      </c>
      <c r="K19" s="41">
        <v>2</v>
      </c>
      <c r="L19" s="42" t="s">
        <v>345</v>
      </c>
      <c r="M19" s="43">
        <v>44952.750775462962</v>
      </c>
      <c r="N19" s="38">
        <v>8</v>
      </c>
      <c r="O19" s="43">
        <v>44958</v>
      </c>
      <c r="P19" s="43">
        <v>45199</v>
      </c>
      <c r="Q19" s="54" t="s">
        <v>98</v>
      </c>
      <c r="R19" s="29" t="s">
        <v>98</v>
      </c>
      <c r="S19" s="74" t="s">
        <v>5622</v>
      </c>
      <c r="T19" s="39" t="s">
        <v>5488</v>
      </c>
      <c r="U19" s="39" t="s">
        <v>5623</v>
      </c>
      <c r="V19" s="39" t="s">
        <v>90</v>
      </c>
      <c r="W19" s="51">
        <v>20235420003043</v>
      </c>
      <c r="X19" s="38">
        <v>82188</v>
      </c>
      <c r="Y19" s="38">
        <v>1</v>
      </c>
      <c r="Z19" s="46">
        <v>6000000</v>
      </c>
      <c r="AA19" s="42" t="s">
        <v>5502</v>
      </c>
      <c r="AB19" s="42" t="s">
        <v>5503</v>
      </c>
      <c r="AC19" s="43" t="s">
        <v>46</v>
      </c>
      <c r="AD19" s="42">
        <v>20235420000963</v>
      </c>
      <c r="AE19" s="47" t="e">
        <v>#N/A</v>
      </c>
      <c r="AF19" s="42" t="s">
        <v>5490</v>
      </c>
      <c r="AG19" s="48" t="s">
        <v>5491</v>
      </c>
      <c r="AH19" s="49">
        <v>44952.750775462962</v>
      </c>
      <c r="AI19" s="38" t="s">
        <v>5624</v>
      </c>
      <c r="AJ19" s="38">
        <v>-241</v>
      </c>
      <c r="AK19" s="38" t="s">
        <v>5506</v>
      </c>
      <c r="AL19" s="38">
        <v>168</v>
      </c>
      <c r="AM19" s="43">
        <v>44946</v>
      </c>
      <c r="AN19" s="43">
        <v>44957</v>
      </c>
      <c r="AO19" s="38" t="s">
        <v>5506</v>
      </c>
      <c r="AP19" s="43">
        <v>44956</v>
      </c>
      <c r="AQ19" s="38">
        <v>1</v>
      </c>
      <c r="AR19" s="38"/>
      <c r="AS19" s="38" t="s">
        <v>5625</v>
      </c>
      <c r="AT19" s="38" t="s">
        <v>5508</v>
      </c>
      <c r="AU19" s="43">
        <v>44952</v>
      </c>
      <c r="AV19" s="43" t="s">
        <v>5553</v>
      </c>
      <c r="AW19" s="43" t="s">
        <v>5626</v>
      </c>
      <c r="AX19" s="43">
        <v>44952</v>
      </c>
      <c r="AY19" s="38" t="s">
        <v>5492</v>
      </c>
      <c r="AZ19" s="38" t="s">
        <v>5506</v>
      </c>
      <c r="BA19" s="43" t="s">
        <v>5597</v>
      </c>
      <c r="BB19" s="43" t="s">
        <v>5512</v>
      </c>
      <c r="BC19" s="38" t="s">
        <v>5492</v>
      </c>
      <c r="BD19" s="38" t="s">
        <v>35</v>
      </c>
      <c r="BE19" s="38" t="s">
        <v>5494</v>
      </c>
    </row>
    <row r="20" spans="1:57" ht="17.45" customHeight="1" x14ac:dyDescent="0.25">
      <c r="A20" s="81">
        <v>2023</v>
      </c>
      <c r="B20" s="35">
        <v>26</v>
      </c>
      <c r="C20" s="36">
        <v>1869</v>
      </c>
      <c r="D20" s="29" t="s">
        <v>1755</v>
      </c>
      <c r="E20" s="37" t="s">
        <v>5497</v>
      </c>
      <c r="F20" s="38" t="s">
        <v>39</v>
      </c>
      <c r="G20" s="35" t="s">
        <v>54</v>
      </c>
      <c r="H20" s="37" t="s">
        <v>5627</v>
      </c>
      <c r="I20" s="38" t="s">
        <v>5628</v>
      </c>
      <c r="J20" s="39" t="s">
        <v>532</v>
      </c>
      <c r="K20" s="41">
        <v>6</v>
      </c>
      <c r="L20" s="42" t="s">
        <v>191</v>
      </c>
      <c r="M20" s="43">
        <v>44951.626261574071</v>
      </c>
      <c r="N20" s="38">
        <v>3</v>
      </c>
      <c r="O20" s="43">
        <v>44956</v>
      </c>
      <c r="P20" s="43">
        <v>45045</v>
      </c>
      <c r="Q20" s="174" t="s">
        <v>60</v>
      </c>
      <c r="R20" s="102" t="s">
        <v>60</v>
      </c>
      <c r="S20" s="74" t="s">
        <v>5629</v>
      </c>
      <c r="T20" s="39" t="s">
        <v>5488</v>
      </c>
      <c r="U20" s="39" t="s">
        <v>5630</v>
      </c>
      <c r="V20" s="39" t="s">
        <v>1759</v>
      </c>
      <c r="W20" s="51">
        <v>20235420002993</v>
      </c>
      <c r="X20" s="38">
        <v>85705</v>
      </c>
      <c r="Y20" s="38">
        <v>1</v>
      </c>
      <c r="Z20" s="46">
        <v>3900000</v>
      </c>
      <c r="AA20" s="42" t="s">
        <v>5502</v>
      </c>
      <c r="AB20" s="42" t="s">
        <v>5503</v>
      </c>
      <c r="AC20" s="43" t="s">
        <v>46</v>
      </c>
      <c r="AD20" s="42">
        <v>0</v>
      </c>
      <c r="AE20" s="47" t="e">
        <v>#N/A</v>
      </c>
      <c r="AF20" s="42" t="s">
        <v>5490</v>
      </c>
      <c r="AG20" s="48" t="s">
        <v>5491</v>
      </c>
      <c r="AH20" s="49">
        <v>44951.626261574071</v>
      </c>
      <c r="AI20" s="38" t="s">
        <v>5631</v>
      </c>
      <c r="AJ20" s="38">
        <v>-89</v>
      </c>
      <c r="AK20" s="38" t="s">
        <v>5506</v>
      </c>
      <c r="AL20" s="38">
        <v>179</v>
      </c>
      <c r="AM20" s="43">
        <v>44946</v>
      </c>
      <c r="AN20" s="43">
        <v>44953</v>
      </c>
      <c r="AO20" s="38" t="s">
        <v>5506</v>
      </c>
      <c r="AP20" s="43">
        <v>44951</v>
      </c>
      <c r="AQ20" s="38">
        <v>1</v>
      </c>
      <c r="AR20" s="38"/>
      <c r="AS20" s="38" t="s">
        <v>5632</v>
      </c>
      <c r="AT20" s="38" t="s">
        <v>5508</v>
      </c>
      <c r="AU20" s="43">
        <v>44952</v>
      </c>
      <c r="AV20" s="43" t="s">
        <v>5553</v>
      </c>
      <c r="AW20" s="43" t="s">
        <v>5633</v>
      </c>
      <c r="AX20" s="43">
        <v>44952</v>
      </c>
      <c r="AY20" s="38" t="s">
        <v>5492</v>
      </c>
      <c r="AZ20" s="38" t="s">
        <v>5492</v>
      </c>
      <c r="BA20" s="43" t="s">
        <v>5511</v>
      </c>
      <c r="BB20" s="43" t="s">
        <v>5512</v>
      </c>
      <c r="BC20" s="38" t="s">
        <v>5492</v>
      </c>
      <c r="BD20" s="38" t="s">
        <v>35</v>
      </c>
      <c r="BE20" s="38" t="s">
        <v>5494</v>
      </c>
    </row>
    <row r="21" spans="1:57" ht="17.45" customHeight="1" x14ac:dyDescent="0.25">
      <c r="A21" s="81">
        <v>2023</v>
      </c>
      <c r="B21" s="35">
        <v>27</v>
      </c>
      <c r="C21" s="36">
        <v>1870</v>
      </c>
      <c r="D21" s="29" t="s">
        <v>887</v>
      </c>
      <c r="E21" s="37" t="s">
        <v>5497</v>
      </c>
      <c r="F21" s="38" t="s">
        <v>39</v>
      </c>
      <c r="G21" s="35" t="s">
        <v>54</v>
      </c>
      <c r="H21" s="37" t="s">
        <v>5634</v>
      </c>
      <c r="I21" s="38" t="s">
        <v>5635</v>
      </c>
      <c r="J21" s="39" t="s">
        <v>4726</v>
      </c>
      <c r="K21" s="41">
        <v>1</v>
      </c>
      <c r="L21" s="42" t="s">
        <v>351</v>
      </c>
      <c r="M21" s="43">
        <v>44953.70957175926</v>
      </c>
      <c r="N21" s="38">
        <v>6</v>
      </c>
      <c r="O21" s="43">
        <v>44964</v>
      </c>
      <c r="P21" s="43">
        <v>45144</v>
      </c>
      <c r="Q21" s="174" t="s">
        <v>60</v>
      </c>
      <c r="R21" s="102" t="s">
        <v>60</v>
      </c>
      <c r="S21" s="74" t="s">
        <v>5636</v>
      </c>
      <c r="T21" s="39" t="s">
        <v>5488</v>
      </c>
      <c r="U21" s="39" t="s">
        <v>5637</v>
      </c>
      <c r="V21" s="39" t="s">
        <v>894</v>
      </c>
      <c r="W21" s="51">
        <v>20235420002953</v>
      </c>
      <c r="X21" s="38">
        <v>82244</v>
      </c>
      <c r="Y21" s="38">
        <v>1</v>
      </c>
      <c r="Z21" s="46">
        <v>3500000</v>
      </c>
      <c r="AA21" s="42" t="s">
        <v>5502</v>
      </c>
      <c r="AB21" s="42" t="s">
        <v>5503</v>
      </c>
      <c r="AC21" s="43" t="s">
        <v>46</v>
      </c>
      <c r="AD21" s="42">
        <v>0</v>
      </c>
      <c r="AE21" s="47" t="e">
        <v>#N/A</v>
      </c>
      <c r="AF21" s="42"/>
      <c r="AG21" s="48" t="s">
        <v>5491</v>
      </c>
      <c r="AH21" s="49">
        <v>44953.70957175926</v>
      </c>
      <c r="AI21" s="38" t="s">
        <v>5638</v>
      </c>
      <c r="AJ21" s="38">
        <v>-180</v>
      </c>
      <c r="AK21" s="38" t="s">
        <v>5506</v>
      </c>
      <c r="AL21" s="38">
        <v>171</v>
      </c>
      <c r="AM21" s="43">
        <v>44946</v>
      </c>
      <c r="AN21" s="43">
        <v>44964</v>
      </c>
      <c r="AO21" s="38" t="s">
        <v>5506</v>
      </c>
      <c r="AP21" s="43">
        <v>44973</v>
      </c>
      <c r="AQ21" s="38" t="e">
        <v>#N/A</v>
      </c>
      <c r="AR21" s="38"/>
      <c r="AS21" s="38" t="s">
        <v>5639</v>
      </c>
      <c r="AT21" s="38" t="s">
        <v>5508</v>
      </c>
      <c r="AU21" s="43">
        <v>44957</v>
      </c>
      <c r="AV21" s="43" t="s">
        <v>5640</v>
      </c>
      <c r="AW21" s="43" t="s">
        <v>5510</v>
      </c>
      <c r="AX21" s="43">
        <v>44960</v>
      </c>
      <c r="AY21" s="38" t="s">
        <v>5492</v>
      </c>
      <c r="AZ21" s="38" t="s">
        <v>5506</v>
      </c>
      <c r="BA21" s="43" t="s">
        <v>5511</v>
      </c>
      <c r="BB21" s="43" t="s">
        <v>5512</v>
      </c>
      <c r="BC21" s="38" t="s">
        <v>5492</v>
      </c>
      <c r="BD21" s="38" t="s">
        <v>35</v>
      </c>
      <c r="BE21" s="38" t="s">
        <v>5494</v>
      </c>
    </row>
    <row r="22" spans="1:57" ht="17.45" customHeight="1" x14ac:dyDescent="0.25">
      <c r="A22" s="81">
        <v>2023</v>
      </c>
      <c r="B22" s="35">
        <v>28</v>
      </c>
      <c r="C22" s="36">
        <v>1873</v>
      </c>
      <c r="D22" s="102" t="s">
        <v>5496</v>
      </c>
      <c r="E22" s="37" t="s">
        <v>5497</v>
      </c>
      <c r="F22" s="38" t="s">
        <v>39</v>
      </c>
      <c r="G22" s="35" t="s">
        <v>54</v>
      </c>
      <c r="H22" s="37" t="s">
        <v>352</v>
      </c>
      <c r="I22" s="38" t="s">
        <v>5641</v>
      </c>
      <c r="J22" s="39" t="s">
        <v>737</v>
      </c>
      <c r="K22" s="41">
        <v>3</v>
      </c>
      <c r="L22" s="42" t="s">
        <v>5549</v>
      </c>
      <c r="M22" s="43">
        <v>44952.709502314814</v>
      </c>
      <c r="N22" s="38">
        <v>6</v>
      </c>
      <c r="O22" s="43">
        <v>44953</v>
      </c>
      <c r="P22" s="43">
        <v>45133</v>
      </c>
      <c r="Q22" s="174" t="s">
        <v>60</v>
      </c>
      <c r="R22" s="102" t="s">
        <v>60</v>
      </c>
      <c r="S22" s="74" t="s">
        <v>5642</v>
      </c>
      <c r="T22" s="39" t="s">
        <v>5488</v>
      </c>
      <c r="U22" s="39" t="s">
        <v>356</v>
      </c>
      <c r="V22" s="39" t="s">
        <v>1021</v>
      </c>
      <c r="W22" s="51">
        <v>20235420006343</v>
      </c>
      <c r="X22" s="38">
        <v>82438</v>
      </c>
      <c r="Y22" s="38">
        <v>2</v>
      </c>
      <c r="Z22" s="46">
        <v>2400000</v>
      </c>
      <c r="AA22" s="42" t="s">
        <v>5502</v>
      </c>
      <c r="AB22" s="42" t="s">
        <v>5503</v>
      </c>
      <c r="AC22" s="43" t="s">
        <v>46</v>
      </c>
      <c r="AD22" s="42">
        <v>0</v>
      </c>
      <c r="AE22" s="47" t="e">
        <v>#N/A</v>
      </c>
      <c r="AF22" s="42"/>
      <c r="AG22" s="48" t="s">
        <v>5491</v>
      </c>
      <c r="AH22" s="49">
        <v>44952.709502314814</v>
      </c>
      <c r="AI22" s="38" t="s">
        <v>5643</v>
      </c>
      <c r="AJ22" s="38">
        <v>-180</v>
      </c>
      <c r="AK22" s="38" t="s">
        <v>5506</v>
      </c>
      <c r="AL22" s="38">
        <v>506</v>
      </c>
      <c r="AM22" s="43">
        <v>44951</v>
      </c>
      <c r="AN22" s="43">
        <v>44953</v>
      </c>
      <c r="AO22" s="38" t="s">
        <v>5506</v>
      </c>
      <c r="AP22" s="43">
        <v>44952</v>
      </c>
      <c r="AQ22" s="38">
        <v>1</v>
      </c>
      <c r="AR22" s="38"/>
      <c r="AS22" s="38" t="s">
        <v>5644</v>
      </c>
      <c r="AT22" s="38" t="s">
        <v>5508</v>
      </c>
      <c r="AU22" s="43">
        <v>44952</v>
      </c>
      <c r="AV22" s="43" t="s">
        <v>5553</v>
      </c>
      <c r="AW22" s="43" t="s">
        <v>5645</v>
      </c>
      <c r="AX22" s="43">
        <v>44952</v>
      </c>
      <c r="AY22" s="38" t="s">
        <v>5492</v>
      </c>
      <c r="AZ22" s="38" t="s">
        <v>5506</v>
      </c>
      <c r="BA22" s="43" t="s">
        <v>5560</v>
      </c>
      <c r="BB22" s="43" t="s">
        <v>5512</v>
      </c>
      <c r="BC22" s="38" t="s">
        <v>5492</v>
      </c>
      <c r="BD22" s="38" t="s">
        <v>35</v>
      </c>
      <c r="BE22" s="38" t="s">
        <v>5494</v>
      </c>
    </row>
    <row r="23" spans="1:57" ht="17.45" customHeight="1" x14ac:dyDescent="0.25">
      <c r="A23" s="81">
        <v>2023</v>
      </c>
      <c r="B23" s="35">
        <v>29</v>
      </c>
      <c r="C23" s="36">
        <v>1873</v>
      </c>
      <c r="D23" s="102" t="s">
        <v>5496</v>
      </c>
      <c r="E23" s="37" t="s">
        <v>5497</v>
      </c>
      <c r="F23" s="38" t="s">
        <v>39</v>
      </c>
      <c r="G23" s="35" t="s">
        <v>54</v>
      </c>
      <c r="H23" s="37" t="s">
        <v>5590</v>
      </c>
      <c r="I23" s="38" t="s">
        <v>5646</v>
      </c>
      <c r="J23" s="39" t="s">
        <v>170</v>
      </c>
      <c r="K23" s="41">
        <v>3</v>
      </c>
      <c r="L23" s="42" t="s">
        <v>351</v>
      </c>
      <c r="M23" s="43">
        <v>44952.251250000001</v>
      </c>
      <c r="N23" s="38">
        <v>6</v>
      </c>
      <c r="O23" s="43">
        <v>44956</v>
      </c>
      <c r="P23" s="43">
        <v>45136</v>
      </c>
      <c r="Q23" s="174" t="s">
        <v>60</v>
      </c>
      <c r="R23" s="102" t="s">
        <v>60</v>
      </c>
      <c r="S23" s="74" t="s">
        <v>5593</v>
      </c>
      <c r="T23" s="39" t="s">
        <v>5488</v>
      </c>
      <c r="U23" s="39" t="s">
        <v>175</v>
      </c>
      <c r="V23" s="39" t="s">
        <v>5501</v>
      </c>
      <c r="W23" s="51">
        <v>20235420006373</v>
      </c>
      <c r="X23" s="38">
        <v>83233</v>
      </c>
      <c r="Y23" s="38">
        <v>8</v>
      </c>
      <c r="Z23" s="46">
        <v>6500000</v>
      </c>
      <c r="AA23" s="42" t="s">
        <v>5502</v>
      </c>
      <c r="AB23" s="42" t="s">
        <v>5503</v>
      </c>
      <c r="AC23" s="43" t="s">
        <v>46</v>
      </c>
      <c r="AD23" s="42">
        <v>0</v>
      </c>
      <c r="AE23" s="47" t="e">
        <v>#N/A</v>
      </c>
      <c r="AF23" s="42"/>
      <c r="AG23" s="48" t="s">
        <v>5491</v>
      </c>
      <c r="AH23" s="49">
        <v>44952.251250000001</v>
      </c>
      <c r="AI23" s="38" t="s">
        <v>5647</v>
      </c>
      <c r="AJ23" s="38">
        <v>-180</v>
      </c>
      <c r="AK23" s="38" t="s">
        <v>5506</v>
      </c>
      <c r="AL23" s="38">
        <v>503</v>
      </c>
      <c r="AM23" s="43">
        <v>44951</v>
      </c>
      <c r="AN23" s="43">
        <v>44956</v>
      </c>
      <c r="AO23" s="38" t="s">
        <v>5506</v>
      </c>
      <c r="AP23" s="43">
        <v>44953</v>
      </c>
      <c r="AQ23" s="38">
        <v>1</v>
      </c>
      <c r="AR23" s="38"/>
      <c r="AS23" s="38" t="s">
        <v>5648</v>
      </c>
      <c r="AT23" s="38" t="s">
        <v>5508</v>
      </c>
      <c r="AU23" s="43">
        <v>44952</v>
      </c>
      <c r="AV23" s="43" t="s">
        <v>5553</v>
      </c>
      <c r="AW23" s="43" t="s">
        <v>5645</v>
      </c>
      <c r="AX23" s="43">
        <v>44952</v>
      </c>
      <c r="AY23" s="38" t="s">
        <v>5492</v>
      </c>
      <c r="AZ23" s="38" t="s">
        <v>5492</v>
      </c>
      <c r="BA23" s="43" t="s">
        <v>5597</v>
      </c>
      <c r="BB23" s="43" t="s">
        <v>5522</v>
      </c>
      <c r="BC23" s="38" t="s">
        <v>5492</v>
      </c>
      <c r="BD23" s="38" t="s">
        <v>35</v>
      </c>
      <c r="BE23" s="38" t="s">
        <v>5494</v>
      </c>
    </row>
    <row r="24" spans="1:57" ht="17.45" customHeight="1" x14ac:dyDescent="0.25">
      <c r="A24" s="81">
        <v>2023</v>
      </c>
      <c r="B24" s="35">
        <v>30</v>
      </c>
      <c r="C24" s="36">
        <v>1873</v>
      </c>
      <c r="D24" s="102" t="s">
        <v>5496</v>
      </c>
      <c r="E24" s="37" t="s">
        <v>5497</v>
      </c>
      <c r="F24" s="38" t="s">
        <v>39</v>
      </c>
      <c r="G24" s="35" t="s">
        <v>54</v>
      </c>
      <c r="H24" s="37" t="s">
        <v>5590</v>
      </c>
      <c r="I24" s="38" t="s">
        <v>5649</v>
      </c>
      <c r="J24" s="39" t="s">
        <v>5650</v>
      </c>
      <c r="K24" s="41">
        <v>7</v>
      </c>
      <c r="L24" s="42" t="s">
        <v>345</v>
      </c>
      <c r="M24" s="43">
        <v>44951.917453703703</v>
      </c>
      <c r="N24" s="38">
        <v>6</v>
      </c>
      <c r="O24" s="43">
        <v>44956</v>
      </c>
      <c r="P24" s="43">
        <v>45136</v>
      </c>
      <c r="Q24" s="198" t="s">
        <v>60</v>
      </c>
      <c r="R24" s="29" t="s">
        <v>60</v>
      </c>
      <c r="S24" s="74" t="s">
        <v>5593</v>
      </c>
      <c r="T24" s="39" t="s">
        <v>5488</v>
      </c>
      <c r="U24" s="39" t="s">
        <v>175</v>
      </c>
      <c r="V24" s="39" t="s">
        <v>5501</v>
      </c>
      <c r="W24" s="51">
        <v>20235420006373</v>
      </c>
      <c r="X24" s="38">
        <v>83233</v>
      </c>
      <c r="Y24" s="38">
        <v>8</v>
      </c>
      <c r="Z24" s="46">
        <v>6500000</v>
      </c>
      <c r="AA24" s="42" t="s">
        <v>5651</v>
      </c>
      <c r="AB24" s="42" t="s">
        <v>5503</v>
      </c>
      <c r="AC24" s="43" t="s">
        <v>46</v>
      </c>
      <c r="AD24" s="42">
        <v>0</v>
      </c>
      <c r="AE24" s="47" t="e">
        <v>#N/A</v>
      </c>
      <c r="AF24" s="42"/>
      <c r="AG24" s="48" t="s">
        <v>5491</v>
      </c>
      <c r="AH24" s="49">
        <v>44951.917453703703</v>
      </c>
      <c r="AI24" s="38" t="s">
        <v>5652</v>
      </c>
      <c r="AJ24" s="38">
        <v>-180</v>
      </c>
      <c r="AK24" s="38" t="s">
        <v>5506</v>
      </c>
      <c r="AL24" s="38">
        <v>503</v>
      </c>
      <c r="AM24" s="43">
        <v>44951</v>
      </c>
      <c r="AN24" s="43">
        <v>45028</v>
      </c>
      <c r="AO24" s="38" t="s">
        <v>5506</v>
      </c>
      <c r="AP24" s="43">
        <v>45002</v>
      </c>
      <c r="AQ24" s="38">
        <v>1</v>
      </c>
      <c r="AR24" s="38"/>
      <c r="AS24" s="38" t="s">
        <v>5653</v>
      </c>
      <c r="AT24" s="38" t="s">
        <v>5508</v>
      </c>
      <c r="AU24" s="43">
        <v>45006</v>
      </c>
      <c r="AV24" s="43">
        <v>45006</v>
      </c>
      <c r="AW24" s="43">
        <v>45382</v>
      </c>
      <c r="AX24" s="43">
        <v>45006</v>
      </c>
      <c r="AY24" s="38" t="s">
        <v>5492</v>
      </c>
      <c r="AZ24" s="38" t="s">
        <v>5492</v>
      </c>
      <c r="BA24" s="43" t="s">
        <v>5597</v>
      </c>
      <c r="BB24" s="43" t="s">
        <v>5522</v>
      </c>
      <c r="BC24" s="38" t="s">
        <v>5654</v>
      </c>
      <c r="BD24" s="38" t="s">
        <v>35</v>
      </c>
      <c r="BE24" s="38" t="s">
        <v>5494</v>
      </c>
    </row>
    <row r="25" spans="1:57" ht="17.45" customHeight="1" x14ac:dyDescent="0.25">
      <c r="A25" s="81">
        <v>2023</v>
      </c>
      <c r="B25" s="35">
        <v>31</v>
      </c>
      <c r="C25" s="36">
        <v>1873</v>
      </c>
      <c r="D25" s="102" t="s">
        <v>5496</v>
      </c>
      <c r="E25" s="37" t="s">
        <v>5497</v>
      </c>
      <c r="F25" s="38" t="s">
        <v>39</v>
      </c>
      <c r="G25" s="35" t="s">
        <v>54</v>
      </c>
      <c r="H25" s="37" t="s">
        <v>153</v>
      </c>
      <c r="I25" s="38" t="s">
        <v>5655</v>
      </c>
      <c r="J25" s="39" t="s">
        <v>156</v>
      </c>
      <c r="K25" s="41">
        <v>7</v>
      </c>
      <c r="L25" s="42" t="s">
        <v>2761</v>
      </c>
      <c r="M25" s="43">
        <v>44956.709050925929</v>
      </c>
      <c r="N25" s="38">
        <v>11</v>
      </c>
      <c r="O25" s="43">
        <v>44958</v>
      </c>
      <c r="P25" s="43">
        <v>45291</v>
      </c>
      <c r="Q25" s="45" t="s">
        <v>5504</v>
      </c>
      <c r="R25" s="29" t="s">
        <v>5504</v>
      </c>
      <c r="S25" s="74" t="s">
        <v>5656</v>
      </c>
      <c r="T25" s="39" t="s">
        <v>5488</v>
      </c>
      <c r="U25" s="39" t="s">
        <v>160</v>
      </c>
      <c r="V25" s="39" t="s">
        <v>90</v>
      </c>
      <c r="W25" s="51">
        <v>20235420004873</v>
      </c>
      <c r="X25" s="38">
        <v>82326</v>
      </c>
      <c r="Y25" s="38">
        <v>1</v>
      </c>
      <c r="Z25" s="46">
        <v>5700000</v>
      </c>
      <c r="AA25" s="42" t="s">
        <v>5502</v>
      </c>
      <c r="AB25" s="42" t="s">
        <v>5503</v>
      </c>
      <c r="AC25" s="43" t="s">
        <v>46</v>
      </c>
      <c r="AD25" s="42">
        <v>20235420000993</v>
      </c>
      <c r="AE25" s="47" t="e">
        <v>#N/A</v>
      </c>
      <c r="AF25" s="42"/>
      <c r="AG25" s="48" t="s">
        <v>5491</v>
      </c>
      <c r="AH25" s="49">
        <v>44956.709050925929</v>
      </c>
      <c r="AI25" s="38" t="s">
        <v>5657</v>
      </c>
      <c r="AJ25" s="38">
        <v>-333</v>
      </c>
      <c r="AK25" s="38" t="s">
        <v>5506</v>
      </c>
      <c r="AL25" s="38">
        <v>748</v>
      </c>
      <c r="AM25" s="43">
        <v>44992</v>
      </c>
      <c r="AN25" s="43">
        <v>44958</v>
      </c>
      <c r="AO25" s="38" t="s">
        <v>5506</v>
      </c>
      <c r="AP25" s="43">
        <v>44956</v>
      </c>
      <c r="AQ25" s="38">
        <v>1</v>
      </c>
      <c r="AR25" s="38"/>
      <c r="AS25" s="38" t="s">
        <v>5658</v>
      </c>
      <c r="AT25" s="38" t="e">
        <v>#REF!</v>
      </c>
      <c r="AU25" s="43">
        <v>44994</v>
      </c>
      <c r="AV25" s="43" t="s">
        <v>5659</v>
      </c>
      <c r="AW25" s="43" t="s">
        <v>5660</v>
      </c>
      <c r="AX25" s="43">
        <v>44998</v>
      </c>
      <c r="AY25" s="38" t="s">
        <v>5492</v>
      </c>
      <c r="AZ25" s="38" t="s">
        <v>5506</v>
      </c>
      <c r="BA25" s="43" t="s">
        <v>5597</v>
      </c>
      <c r="BB25" s="43" t="s">
        <v>5512</v>
      </c>
      <c r="BC25" s="38" t="s">
        <v>5492</v>
      </c>
      <c r="BD25" s="38" t="s">
        <v>35</v>
      </c>
      <c r="BE25" s="38" t="s">
        <v>5494</v>
      </c>
    </row>
    <row r="26" spans="1:57" ht="17.45" customHeight="1" x14ac:dyDescent="0.25">
      <c r="A26" s="81">
        <v>2023</v>
      </c>
      <c r="B26" s="35">
        <v>32</v>
      </c>
      <c r="C26" s="36">
        <v>1873</v>
      </c>
      <c r="D26" s="102" t="s">
        <v>5496</v>
      </c>
      <c r="E26" s="37" t="s">
        <v>5497</v>
      </c>
      <c r="F26" s="38" t="s">
        <v>39</v>
      </c>
      <c r="G26" s="35" t="s">
        <v>54</v>
      </c>
      <c r="H26" s="37" t="s">
        <v>5661</v>
      </c>
      <c r="I26" s="38" t="s">
        <v>5662</v>
      </c>
      <c r="J26" s="39" t="s">
        <v>2755</v>
      </c>
      <c r="K26" s="41">
        <v>3</v>
      </c>
      <c r="L26" s="42" t="s">
        <v>463</v>
      </c>
      <c r="M26" s="43">
        <v>44952.750925925924</v>
      </c>
      <c r="N26" s="38">
        <v>6</v>
      </c>
      <c r="O26" s="43">
        <v>44956</v>
      </c>
      <c r="P26" s="43">
        <v>45136</v>
      </c>
      <c r="Q26" s="174" t="s">
        <v>60</v>
      </c>
      <c r="R26" s="102" t="s">
        <v>60</v>
      </c>
      <c r="S26" s="74" t="s">
        <v>5663</v>
      </c>
      <c r="T26" s="39" t="s">
        <v>5488</v>
      </c>
      <c r="U26" s="39" t="s">
        <v>803</v>
      </c>
      <c r="V26" s="39" t="s">
        <v>147</v>
      </c>
      <c r="W26" s="51">
        <v>20235420003183</v>
      </c>
      <c r="X26" s="38">
        <v>82358</v>
      </c>
      <c r="Y26" s="38">
        <v>5</v>
      </c>
      <c r="Z26" s="46">
        <v>3900000</v>
      </c>
      <c r="AA26" s="42" t="s">
        <v>5502</v>
      </c>
      <c r="AB26" s="42" t="s">
        <v>5503</v>
      </c>
      <c r="AC26" s="43" t="s">
        <v>46</v>
      </c>
      <c r="AD26" s="42">
        <v>0</v>
      </c>
      <c r="AE26" s="47" t="e">
        <v>#N/A</v>
      </c>
      <c r="AF26" s="42"/>
      <c r="AG26" s="48" t="s">
        <v>5491</v>
      </c>
      <c r="AH26" s="49">
        <v>44952.750925925924</v>
      </c>
      <c r="AI26" s="38" t="s">
        <v>5664</v>
      </c>
      <c r="AJ26" s="38">
        <v>-180</v>
      </c>
      <c r="AK26" s="38" t="s">
        <v>5506</v>
      </c>
      <c r="AL26" s="38">
        <v>178</v>
      </c>
      <c r="AM26" s="43">
        <v>44946</v>
      </c>
      <c r="AN26" s="43">
        <v>44956</v>
      </c>
      <c r="AO26" s="38" t="s">
        <v>5506</v>
      </c>
      <c r="AP26" s="43">
        <v>44953</v>
      </c>
      <c r="AQ26" s="38">
        <v>4</v>
      </c>
      <c r="AR26" s="38"/>
      <c r="AS26" s="38" t="s">
        <v>5665</v>
      </c>
      <c r="AT26" s="38" t="s">
        <v>5508</v>
      </c>
      <c r="AU26" s="43">
        <v>44952</v>
      </c>
      <c r="AV26" s="43" t="s">
        <v>5553</v>
      </c>
      <c r="AW26" s="43" t="s">
        <v>5510</v>
      </c>
      <c r="AX26" s="43">
        <v>44953</v>
      </c>
      <c r="AY26" s="38" t="s">
        <v>5492</v>
      </c>
      <c r="AZ26" s="38" t="s">
        <v>5492</v>
      </c>
      <c r="BA26" s="43" t="s">
        <v>5511</v>
      </c>
      <c r="BB26" s="43" t="s">
        <v>5512</v>
      </c>
      <c r="BC26" s="38" t="s">
        <v>5492</v>
      </c>
      <c r="BD26" s="38" t="s">
        <v>35</v>
      </c>
      <c r="BE26" s="38" t="s">
        <v>5494</v>
      </c>
    </row>
    <row r="27" spans="1:57" ht="17.45" customHeight="1" x14ac:dyDescent="0.25">
      <c r="A27" s="81">
        <v>2023</v>
      </c>
      <c r="B27" s="35">
        <v>33</v>
      </c>
      <c r="C27" s="36">
        <v>1873</v>
      </c>
      <c r="D27" s="102" t="s">
        <v>5496</v>
      </c>
      <c r="E27" s="37" t="s">
        <v>5497</v>
      </c>
      <c r="F27" s="38" t="s">
        <v>39</v>
      </c>
      <c r="G27" s="35" t="s">
        <v>54</v>
      </c>
      <c r="H27" s="37" t="s">
        <v>5590</v>
      </c>
      <c r="I27" s="38" t="s">
        <v>5666</v>
      </c>
      <c r="J27" s="39" t="s">
        <v>270</v>
      </c>
      <c r="K27" s="41">
        <v>1</v>
      </c>
      <c r="L27" s="42" t="s">
        <v>463</v>
      </c>
      <c r="M27" s="43">
        <v>44952.709351851852</v>
      </c>
      <c r="N27" s="38">
        <v>8</v>
      </c>
      <c r="O27" s="43">
        <v>44956</v>
      </c>
      <c r="P27" s="43">
        <v>45198</v>
      </c>
      <c r="Q27" s="54" t="s">
        <v>98</v>
      </c>
      <c r="R27" s="29" t="s">
        <v>98</v>
      </c>
      <c r="S27" s="74" t="s">
        <v>5593</v>
      </c>
      <c r="T27" s="39" t="s">
        <v>5488</v>
      </c>
      <c r="U27" s="39" t="s">
        <v>175</v>
      </c>
      <c r="V27" s="39" t="s">
        <v>132</v>
      </c>
      <c r="W27" s="51">
        <v>20235420006383</v>
      </c>
      <c r="X27" s="38">
        <v>83233</v>
      </c>
      <c r="Y27" s="38">
        <v>8</v>
      </c>
      <c r="Z27" s="46">
        <v>6500000</v>
      </c>
      <c r="AA27" s="42" t="s">
        <v>5502</v>
      </c>
      <c r="AB27" s="42" t="s">
        <v>5503</v>
      </c>
      <c r="AC27" s="43" t="s">
        <v>46</v>
      </c>
      <c r="AD27" s="42">
        <v>0</v>
      </c>
      <c r="AE27" s="47" t="e">
        <v>#N/A</v>
      </c>
      <c r="AF27" s="42" t="s">
        <v>5490</v>
      </c>
      <c r="AG27" s="48" t="s">
        <v>5491</v>
      </c>
      <c r="AH27" s="49">
        <v>44952.709351851852</v>
      </c>
      <c r="AI27" s="38" t="s">
        <v>5667</v>
      </c>
      <c r="AJ27" s="38">
        <v>-242</v>
      </c>
      <c r="AK27" s="38" t="s">
        <v>5506</v>
      </c>
      <c r="AL27" s="38">
        <v>503</v>
      </c>
      <c r="AM27" s="43">
        <v>44951</v>
      </c>
      <c r="AN27" s="43">
        <v>44956</v>
      </c>
      <c r="AO27" s="38" t="s">
        <v>5506</v>
      </c>
      <c r="AP27" s="43">
        <v>44953</v>
      </c>
      <c r="AQ27" s="38">
        <v>1</v>
      </c>
      <c r="AR27" s="38"/>
      <c r="AS27" s="38" t="s">
        <v>5668</v>
      </c>
      <c r="AT27" s="38" t="s">
        <v>5518</v>
      </c>
      <c r="AU27" s="43">
        <v>44952</v>
      </c>
      <c r="AV27" s="43" t="s">
        <v>5553</v>
      </c>
      <c r="AW27" s="43" t="s">
        <v>5564</v>
      </c>
      <c r="AX27" s="43">
        <v>44953</v>
      </c>
      <c r="AY27" s="38" t="s">
        <v>5492</v>
      </c>
      <c r="AZ27" s="38" t="s">
        <v>5506</v>
      </c>
      <c r="BA27" s="43" t="s">
        <v>5597</v>
      </c>
      <c r="BB27" s="43" t="s">
        <v>5512</v>
      </c>
      <c r="BC27" s="38" t="s">
        <v>5669</v>
      </c>
      <c r="BD27" s="38" t="s">
        <v>35</v>
      </c>
      <c r="BE27" s="38" t="s">
        <v>5494</v>
      </c>
    </row>
    <row r="28" spans="1:57" ht="17.45" customHeight="1" x14ac:dyDescent="0.25">
      <c r="A28" s="81">
        <v>2023</v>
      </c>
      <c r="B28" s="35">
        <v>34</v>
      </c>
      <c r="C28" s="36">
        <v>1873</v>
      </c>
      <c r="D28" s="102" t="s">
        <v>5496</v>
      </c>
      <c r="E28" s="37" t="s">
        <v>5497</v>
      </c>
      <c r="F28" s="38" t="s">
        <v>39</v>
      </c>
      <c r="G28" s="35" t="s">
        <v>54</v>
      </c>
      <c r="H28" s="37" t="s">
        <v>5590</v>
      </c>
      <c r="I28" s="38" t="s">
        <v>5670</v>
      </c>
      <c r="J28" s="39" t="s">
        <v>463</v>
      </c>
      <c r="K28" s="41">
        <v>4</v>
      </c>
      <c r="L28" s="42" t="s">
        <v>269</v>
      </c>
      <c r="M28" s="43">
        <v>44952.750798611109</v>
      </c>
      <c r="N28" s="38">
        <v>6</v>
      </c>
      <c r="O28" s="43">
        <v>44956</v>
      </c>
      <c r="P28" s="43">
        <v>45136</v>
      </c>
      <c r="Q28" s="174" t="s">
        <v>60</v>
      </c>
      <c r="R28" s="102" t="s">
        <v>60</v>
      </c>
      <c r="S28" s="74" t="s">
        <v>5593</v>
      </c>
      <c r="T28" s="39" t="s">
        <v>5488</v>
      </c>
      <c r="U28" s="39" t="s">
        <v>175</v>
      </c>
      <c r="V28" s="39" t="s">
        <v>132</v>
      </c>
      <c r="W28" s="51">
        <v>20235420006383</v>
      </c>
      <c r="X28" s="38">
        <v>83233</v>
      </c>
      <c r="Y28" s="38">
        <v>8</v>
      </c>
      <c r="Z28" s="46">
        <v>6500000</v>
      </c>
      <c r="AA28" s="42" t="e">
        <v>#N/A</v>
      </c>
      <c r="AB28" s="42" t="e">
        <v>#N/A</v>
      </c>
      <c r="AC28" s="43" t="s">
        <v>46</v>
      </c>
      <c r="AD28" s="42" t="e">
        <v>#N/A</v>
      </c>
      <c r="AE28" s="47" t="e">
        <v>#N/A</v>
      </c>
      <c r="AF28" s="42"/>
      <c r="AG28" s="48" t="s">
        <v>5491</v>
      </c>
      <c r="AH28" s="49">
        <v>44952.750798611109</v>
      </c>
      <c r="AI28" s="38" t="s">
        <v>5671</v>
      </c>
      <c r="AJ28" s="38">
        <v>-180</v>
      </c>
      <c r="AK28" s="38" t="s">
        <v>5506</v>
      </c>
      <c r="AL28" s="38">
        <v>503</v>
      </c>
      <c r="AM28" s="43">
        <v>44951</v>
      </c>
      <c r="AN28" s="43">
        <v>44956</v>
      </c>
      <c r="AO28" s="38" t="s">
        <v>5506</v>
      </c>
      <c r="AP28" s="43">
        <v>44953</v>
      </c>
      <c r="AQ28" s="38">
        <v>1</v>
      </c>
      <c r="AR28" s="38"/>
      <c r="AS28" s="38" t="s">
        <v>5672</v>
      </c>
      <c r="AT28" s="38" t="s">
        <v>5508</v>
      </c>
      <c r="AU28" s="43">
        <v>44953</v>
      </c>
      <c r="AV28" s="43" t="s">
        <v>5573</v>
      </c>
      <c r="AW28" s="43" t="s">
        <v>5589</v>
      </c>
      <c r="AX28" s="43">
        <v>44953</v>
      </c>
      <c r="AY28" s="38" t="s">
        <v>5492</v>
      </c>
      <c r="AZ28" s="38" t="s">
        <v>5492</v>
      </c>
      <c r="BA28" s="43" t="s">
        <v>5597</v>
      </c>
      <c r="BB28" s="43" t="s">
        <v>5522</v>
      </c>
      <c r="BC28" s="38" t="s">
        <v>5673</v>
      </c>
      <c r="BD28" s="38" t="s">
        <v>35</v>
      </c>
      <c r="BE28" s="38" t="s">
        <v>5494</v>
      </c>
    </row>
    <row r="29" spans="1:57" ht="17.45" customHeight="1" x14ac:dyDescent="0.25">
      <c r="A29" s="81">
        <v>2023</v>
      </c>
      <c r="B29" s="35">
        <v>35</v>
      </c>
      <c r="C29" s="36">
        <v>1873</v>
      </c>
      <c r="D29" s="102" t="s">
        <v>5496</v>
      </c>
      <c r="E29" s="37" t="s">
        <v>5497</v>
      </c>
      <c r="F29" s="38" t="s">
        <v>39</v>
      </c>
      <c r="G29" s="35" t="s">
        <v>54</v>
      </c>
      <c r="H29" s="37" t="s">
        <v>1576</v>
      </c>
      <c r="I29" s="38" t="s">
        <v>5674</v>
      </c>
      <c r="J29" s="39" t="s">
        <v>3170</v>
      </c>
      <c r="K29" s="41">
        <v>4</v>
      </c>
      <c r="L29" s="42" t="s">
        <v>191</v>
      </c>
      <c r="M29" s="43">
        <v>44953.334652777776</v>
      </c>
      <c r="N29" s="38">
        <v>6</v>
      </c>
      <c r="O29" s="43">
        <v>44958</v>
      </c>
      <c r="P29" s="43">
        <v>45138</v>
      </c>
      <c r="Q29" s="82" t="s">
        <v>60</v>
      </c>
      <c r="R29" s="102" t="s">
        <v>60</v>
      </c>
      <c r="S29" s="39" t="s">
        <v>5675</v>
      </c>
      <c r="T29" s="39" t="s">
        <v>5488</v>
      </c>
      <c r="U29" s="39" t="s">
        <v>803</v>
      </c>
      <c r="V29" s="39" t="s">
        <v>147</v>
      </c>
      <c r="W29" s="51">
        <v>20235420003163</v>
      </c>
      <c r="X29" s="38">
        <v>82356</v>
      </c>
      <c r="Y29" s="38">
        <v>6</v>
      </c>
      <c r="Z29" s="46">
        <v>5700000</v>
      </c>
      <c r="AA29" s="42" t="s">
        <v>5676</v>
      </c>
      <c r="AB29" s="42" t="s">
        <v>5503</v>
      </c>
      <c r="AC29" s="43" t="s">
        <v>46</v>
      </c>
      <c r="AD29" s="42">
        <v>20235420000913</v>
      </c>
      <c r="AE29" s="47" t="e">
        <v>#N/A</v>
      </c>
      <c r="AF29" s="42" t="s">
        <v>5490</v>
      </c>
      <c r="AG29" s="48" t="s">
        <v>5491</v>
      </c>
      <c r="AH29" s="49">
        <v>44953.334652777776</v>
      </c>
      <c r="AI29" s="38" t="s">
        <v>5677</v>
      </c>
      <c r="AJ29" s="38">
        <v>-180</v>
      </c>
      <c r="AK29" s="38" t="s">
        <v>5506</v>
      </c>
      <c r="AL29" s="38">
        <v>235</v>
      </c>
      <c r="AM29" s="43">
        <v>44948</v>
      </c>
      <c r="AN29" s="43">
        <v>44958</v>
      </c>
      <c r="AO29" s="38" t="s">
        <v>5506</v>
      </c>
      <c r="AP29" s="43">
        <v>44953</v>
      </c>
      <c r="AQ29" s="38">
        <v>4</v>
      </c>
      <c r="AR29" s="38"/>
      <c r="AS29" s="38" t="s">
        <v>5678</v>
      </c>
      <c r="AT29" s="38" t="s">
        <v>5508</v>
      </c>
      <c r="AU29" s="43">
        <v>44953</v>
      </c>
      <c r="AV29" s="43" t="s">
        <v>5573</v>
      </c>
      <c r="AW29" s="43" t="s">
        <v>5510</v>
      </c>
      <c r="AX29" s="43">
        <v>44953</v>
      </c>
      <c r="AY29" s="38" t="s">
        <v>5492</v>
      </c>
      <c r="AZ29" s="38" t="s">
        <v>5506</v>
      </c>
      <c r="BA29" s="43" t="s">
        <v>5597</v>
      </c>
      <c r="BB29" s="43" t="s">
        <v>5522</v>
      </c>
      <c r="BC29" s="38" t="s">
        <v>5679</v>
      </c>
      <c r="BD29" s="38" t="s">
        <v>35</v>
      </c>
      <c r="BE29" s="38" t="s">
        <v>5494</v>
      </c>
    </row>
    <row r="30" spans="1:57" ht="17.45" customHeight="1" x14ac:dyDescent="0.25">
      <c r="A30" s="81">
        <v>2023</v>
      </c>
      <c r="B30" s="35">
        <v>36</v>
      </c>
      <c r="C30" s="36">
        <v>1873</v>
      </c>
      <c r="D30" s="102" t="s">
        <v>5496</v>
      </c>
      <c r="E30" s="37" t="s">
        <v>5497</v>
      </c>
      <c r="F30" s="38" t="s">
        <v>39</v>
      </c>
      <c r="G30" s="35" t="s">
        <v>54</v>
      </c>
      <c r="H30" s="37" t="s">
        <v>5680</v>
      </c>
      <c r="I30" s="38" t="s">
        <v>5681</v>
      </c>
      <c r="J30" s="39" t="s">
        <v>5682</v>
      </c>
      <c r="K30" s="41">
        <v>1</v>
      </c>
      <c r="L30" s="42" t="s">
        <v>269</v>
      </c>
      <c r="M30" s="43">
        <v>44952.876273148147</v>
      </c>
      <c r="N30" s="38">
        <v>6</v>
      </c>
      <c r="O30" s="43">
        <v>44956</v>
      </c>
      <c r="P30" s="43">
        <v>45136</v>
      </c>
      <c r="Q30" s="174" t="s">
        <v>60</v>
      </c>
      <c r="R30" s="102" t="s">
        <v>60</v>
      </c>
      <c r="S30" s="39" t="s">
        <v>5683</v>
      </c>
      <c r="T30" s="39" t="s">
        <v>5488</v>
      </c>
      <c r="U30" s="39" t="s">
        <v>916</v>
      </c>
      <c r="V30" s="39" t="s">
        <v>5684</v>
      </c>
      <c r="W30" s="51">
        <v>20235420006163</v>
      </c>
      <c r="X30" s="38">
        <v>86852</v>
      </c>
      <c r="Y30" s="38">
        <v>1</v>
      </c>
      <c r="Z30" s="46">
        <v>7000000</v>
      </c>
      <c r="AA30" s="42" t="s">
        <v>5676</v>
      </c>
      <c r="AB30" s="42" t="s">
        <v>5503</v>
      </c>
      <c r="AC30" s="43" t="s">
        <v>46</v>
      </c>
      <c r="AD30" s="42">
        <v>0</v>
      </c>
      <c r="AE30" s="47" t="e">
        <v>#N/A</v>
      </c>
      <c r="AF30" s="42"/>
      <c r="AG30" s="48" t="s">
        <v>5491</v>
      </c>
      <c r="AH30" s="49">
        <v>44952.876273148147</v>
      </c>
      <c r="AI30" s="38" t="s">
        <v>5685</v>
      </c>
      <c r="AJ30" s="38">
        <v>-180</v>
      </c>
      <c r="AK30" s="38" t="s">
        <v>5506</v>
      </c>
      <c r="AL30" s="38">
        <v>151</v>
      </c>
      <c r="AM30" s="43">
        <v>44946</v>
      </c>
      <c r="AN30" s="43">
        <v>44956</v>
      </c>
      <c r="AO30" s="38" t="s">
        <v>5506</v>
      </c>
      <c r="AP30" s="43">
        <v>44952</v>
      </c>
      <c r="AQ30" s="38">
        <v>1</v>
      </c>
      <c r="AR30" s="38"/>
      <c r="AS30" s="38" t="s">
        <v>5686</v>
      </c>
      <c r="AT30" s="38" t="s">
        <v>5508</v>
      </c>
      <c r="AU30" s="43">
        <v>44953</v>
      </c>
      <c r="AV30" s="43" t="s">
        <v>5573</v>
      </c>
      <c r="AW30" s="43" t="s">
        <v>5510</v>
      </c>
      <c r="AX30" s="43">
        <v>44956</v>
      </c>
      <c r="AY30" s="38" t="s">
        <v>5492</v>
      </c>
      <c r="AZ30" s="38" t="s">
        <v>5506</v>
      </c>
      <c r="BA30" s="43" t="s">
        <v>5597</v>
      </c>
      <c r="BB30" s="43" t="s">
        <v>5512</v>
      </c>
      <c r="BC30" s="38" t="s">
        <v>5492</v>
      </c>
      <c r="BD30" s="38" t="s">
        <v>35</v>
      </c>
      <c r="BE30" s="38" t="s">
        <v>5494</v>
      </c>
    </row>
    <row r="31" spans="1:57" ht="17.45" customHeight="1" x14ac:dyDescent="0.25">
      <c r="A31" s="81">
        <v>2023</v>
      </c>
      <c r="B31" s="35">
        <v>37</v>
      </c>
      <c r="C31" s="36">
        <v>1873</v>
      </c>
      <c r="D31" s="102" t="s">
        <v>5496</v>
      </c>
      <c r="E31" s="37" t="s">
        <v>5497</v>
      </c>
      <c r="F31" s="38" t="s">
        <v>39</v>
      </c>
      <c r="G31" s="35" t="s">
        <v>54</v>
      </c>
      <c r="H31" s="37" t="s">
        <v>5687</v>
      </c>
      <c r="I31" s="38" t="s">
        <v>5688</v>
      </c>
      <c r="J31" s="39" t="s">
        <v>5689</v>
      </c>
      <c r="K31" s="41">
        <v>3</v>
      </c>
      <c r="L31" s="42" t="s">
        <v>191</v>
      </c>
      <c r="M31" s="43">
        <v>44953.792650462965</v>
      </c>
      <c r="N31" s="38">
        <v>7</v>
      </c>
      <c r="O31" s="43">
        <v>44958</v>
      </c>
      <c r="P31" s="43">
        <v>45199</v>
      </c>
      <c r="Q31" s="54" t="s">
        <v>98</v>
      </c>
      <c r="R31" s="29" t="s">
        <v>98</v>
      </c>
      <c r="S31" s="74" t="s">
        <v>5690</v>
      </c>
      <c r="T31" s="39" t="s">
        <v>5488</v>
      </c>
      <c r="U31" s="39" t="s">
        <v>330</v>
      </c>
      <c r="V31" s="39" t="s">
        <v>5691</v>
      </c>
      <c r="W31" s="51">
        <v>20235400002573</v>
      </c>
      <c r="X31" s="38">
        <v>85486</v>
      </c>
      <c r="Y31" s="38">
        <v>1</v>
      </c>
      <c r="Z31" s="46">
        <v>4800000</v>
      </c>
      <c r="AA31" s="42" t="s">
        <v>5676</v>
      </c>
      <c r="AB31" s="42" t="s">
        <v>5503</v>
      </c>
      <c r="AC31" s="43" t="s">
        <v>46</v>
      </c>
      <c r="AD31" s="42">
        <v>20235420000913</v>
      </c>
      <c r="AE31" s="47" t="e">
        <v>#N/A</v>
      </c>
      <c r="AF31" s="42" t="s">
        <v>5490</v>
      </c>
      <c r="AG31" s="48" t="s">
        <v>5491</v>
      </c>
      <c r="AH31" s="49">
        <v>44953.792650462965</v>
      </c>
      <c r="AI31" s="38" t="s">
        <v>5692</v>
      </c>
      <c r="AJ31" s="38">
        <v>-241</v>
      </c>
      <c r="AK31" s="38" t="s">
        <v>5506</v>
      </c>
      <c r="AL31" s="38">
        <v>218</v>
      </c>
      <c r="AM31" s="43">
        <v>44948</v>
      </c>
      <c r="AN31" s="43">
        <v>44958</v>
      </c>
      <c r="AO31" s="38" t="s">
        <v>5506</v>
      </c>
      <c r="AP31" s="43">
        <v>44953</v>
      </c>
      <c r="AQ31" s="38">
        <v>3</v>
      </c>
      <c r="AR31" s="38"/>
      <c r="AS31" s="38" t="s">
        <v>5693</v>
      </c>
      <c r="AT31" s="38" t="s">
        <v>5508</v>
      </c>
      <c r="AU31" s="43">
        <v>44956</v>
      </c>
      <c r="AV31" s="43" t="s">
        <v>5694</v>
      </c>
      <c r="AW31" s="43" t="s">
        <v>5596</v>
      </c>
      <c r="AX31" s="43">
        <v>44956</v>
      </c>
      <c r="AY31" s="38" t="s">
        <v>5492</v>
      </c>
      <c r="AZ31" s="38" t="s">
        <v>5492</v>
      </c>
      <c r="BA31" s="43" t="s">
        <v>5597</v>
      </c>
      <c r="BB31" s="43" t="s">
        <v>5522</v>
      </c>
      <c r="BC31" s="38" t="s">
        <v>5695</v>
      </c>
      <c r="BD31" s="38" t="s">
        <v>35</v>
      </c>
      <c r="BE31" s="38" t="s">
        <v>5494</v>
      </c>
    </row>
    <row r="32" spans="1:57" ht="17.45" customHeight="1" x14ac:dyDescent="0.25">
      <c r="A32" s="81">
        <v>2023</v>
      </c>
      <c r="B32" s="35">
        <v>38</v>
      </c>
      <c r="C32" s="36">
        <v>1873</v>
      </c>
      <c r="D32" s="102" t="s">
        <v>5496</v>
      </c>
      <c r="E32" s="37" t="s">
        <v>5497</v>
      </c>
      <c r="F32" s="38" t="s">
        <v>39</v>
      </c>
      <c r="G32" s="35" t="s">
        <v>54</v>
      </c>
      <c r="H32" s="37" t="s">
        <v>745</v>
      </c>
      <c r="I32" s="38" t="s">
        <v>5696</v>
      </c>
      <c r="J32" s="39" t="s">
        <v>5697</v>
      </c>
      <c r="K32" s="41">
        <v>6</v>
      </c>
      <c r="L32" s="42" t="s">
        <v>138</v>
      </c>
      <c r="M32" s="43">
        <v>44956.876226851855</v>
      </c>
      <c r="N32" s="38">
        <v>3</v>
      </c>
      <c r="O32" s="43">
        <v>44959</v>
      </c>
      <c r="P32" s="43">
        <v>44992</v>
      </c>
      <c r="Q32" s="174" t="s">
        <v>60</v>
      </c>
      <c r="R32" s="102" t="s">
        <v>60</v>
      </c>
      <c r="S32" s="39" t="s">
        <v>5698</v>
      </c>
      <c r="T32" s="39" t="s">
        <v>5488</v>
      </c>
      <c r="U32" s="39" t="s">
        <v>286</v>
      </c>
      <c r="V32" s="39" t="s">
        <v>5699</v>
      </c>
      <c r="W32" s="51">
        <v>20235420002923</v>
      </c>
      <c r="X32" s="38">
        <v>82443</v>
      </c>
      <c r="Y32" s="38">
        <v>5</v>
      </c>
      <c r="Z32" s="46">
        <v>6800000</v>
      </c>
      <c r="AA32" s="42" t="s">
        <v>5502</v>
      </c>
      <c r="AB32" s="42" t="s">
        <v>5503</v>
      </c>
      <c r="AC32" s="43" t="s">
        <v>46</v>
      </c>
      <c r="AD32" s="42">
        <v>20235420001093</v>
      </c>
      <c r="AE32" s="47" t="e">
        <v>#N/A</v>
      </c>
      <c r="AF32" s="42"/>
      <c r="AG32" s="48" t="s">
        <v>5491</v>
      </c>
      <c r="AH32" s="49">
        <v>44956.876226851855</v>
      </c>
      <c r="AI32" s="38" t="s">
        <v>5700</v>
      </c>
      <c r="AJ32" s="38">
        <v>-33</v>
      </c>
      <c r="AK32" s="38" t="s">
        <v>5506</v>
      </c>
      <c r="AL32" s="38">
        <v>183</v>
      </c>
      <c r="AM32" s="43">
        <v>44946</v>
      </c>
      <c r="AN32" s="43">
        <v>44959</v>
      </c>
      <c r="AO32" s="38" t="s">
        <v>5506</v>
      </c>
      <c r="AP32" s="43">
        <v>44958</v>
      </c>
      <c r="AQ32" s="38">
        <v>4</v>
      </c>
      <c r="AR32" s="38"/>
      <c r="AS32" s="38" t="s">
        <v>5701</v>
      </c>
      <c r="AT32" s="38" t="e">
        <v>#REF!</v>
      </c>
      <c r="AU32" s="43">
        <v>44957</v>
      </c>
      <c r="AV32" s="43" t="s">
        <v>5640</v>
      </c>
      <c r="AW32" s="43" t="s">
        <v>5702</v>
      </c>
      <c r="AX32" s="43">
        <v>44957</v>
      </c>
      <c r="AY32" s="38" t="s">
        <v>5492</v>
      </c>
      <c r="AZ32" s="38" t="s">
        <v>5506</v>
      </c>
      <c r="BA32" s="43" t="s">
        <v>5597</v>
      </c>
      <c r="BB32" s="43" t="s">
        <v>5522</v>
      </c>
      <c r="BC32" s="38" t="s">
        <v>5703</v>
      </c>
      <c r="BD32" s="38" t="s">
        <v>35</v>
      </c>
      <c r="BE32" s="38" t="s">
        <v>5494</v>
      </c>
    </row>
    <row r="33" spans="1:57" ht="17.45" customHeight="1" x14ac:dyDescent="0.25">
      <c r="A33" s="81">
        <v>2023</v>
      </c>
      <c r="B33" s="35">
        <v>39</v>
      </c>
      <c r="C33" s="36">
        <v>1873</v>
      </c>
      <c r="D33" s="102" t="s">
        <v>5496</v>
      </c>
      <c r="E33" s="37" t="s">
        <v>5497</v>
      </c>
      <c r="F33" s="38" t="s">
        <v>39</v>
      </c>
      <c r="G33" s="35" t="s">
        <v>54</v>
      </c>
      <c r="H33" s="37" t="s">
        <v>990</v>
      </c>
      <c r="I33" s="35" t="s">
        <v>5704</v>
      </c>
      <c r="J33" s="39" t="s">
        <v>562</v>
      </c>
      <c r="K33" s="41">
        <v>2</v>
      </c>
      <c r="L33" s="42" t="s">
        <v>138</v>
      </c>
      <c r="M33" s="43">
        <v>44963.585115740738</v>
      </c>
      <c r="N33" s="38">
        <v>3</v>
      </c>
      <c r="O33" s="43">
        <v>44965</v>
      </c>
      <c r="P33" s="43">
        <v>45053</v>
      </c>
      <c r="Q33" s="174" t="s">
        <v>48</v>
      </c>
      <c r="R33" s="102" t="s">
        <v>98</v>
      </c>
      <c r="S33" s="39" t="s">
        <v>5705</v>
      </c>
      <c r="T33" s="39" t="s">
        <v>5488</v>
      </c>
      <c r="U33" s="39" t="s">
        <v>564</v>
      </c>
      <c r="V33" s="39" t="s">
        <v>2001</v>
      </c>
      <c r="W33" s="51">
        <v>20235420002713</v>
      </c>
      <c r="X33" s="38">
        <v>82428</v>
      </c>
      <c r="Y33" s="38">
        <v>1</v>
      </c>
      <c r="Z33" s="46">
        <v>4500000</v>
      </c>
      <c r="AA33" s="42" t="s">
        <v>5676</v>
      </c>
      <c r="AB33" s="42" t="s">
        <v>5503</v>
      </c>
      <c r="AC33" s="43" t="s">
        <v>46</v>
      </c>
      <c r="AD33" s="42">
        <v>20235420001233</v>
      </c>
      <c r="AE33" s="47" t="e">
        <v>#N/A</v>
      </c>
      <c r="AF33" s="42" t="s">
        <v>5490</v>
      </c>
      <c r="AG33" s="48" t="s">
        <v>5491</v>
      </c>
      <c r="AH33" s="49">
        <v>44963.585115740738</v>
      </c>
      <c r="AI33" s="38" t="s">
        <v>5706</v>
      </c>
      <c r="AJ33" s="38">
        <v>-88</v>
      </c>
      <c r="AK33" s="38" t="s">
        <v>5506</v>
      </c>
      <c r="AL33" s="38">
        <v>492</v>
      </c>
      <c r="AM33" s="43">
        <v>44951</v>
      </c>
      <c r="AN33" s="43">
        <v>44965</v>
      </c>
      <c r="AO33" s="38" t="s">
        <v>5506</v>
      </c>
      <c r="AP33" s="43">
        <v>44963</v>
      </c>
      <c r="AQ33" s="38">
        <v>1</v>
      </c>
      <c r="AR33" s="38"/>
      <c r="AS33" s="38" t="s">
        <v>5707</v>
      </c>
      <c r="AT33" s="38" t="s">
        <v>5508</v>
      </c>
      <c r="AU33" s="43">
        <v>44963</v>
      </c>
      <c r="AV33" s="43" t="s">
        <v>5708</v>
      </c>
      <c r="AW33" s="43" t="s">
        <v>5709</v>
      </c>
      <c r="AX33" s="43">
        <v>44964</v>
      </c>
      <c r="AY33" s="38" t="s">
        <v>5492</v>
      </c>
      <c r="AZ33" s="38" t="s">
        <v>5506</v>
      </c>
      <c r="BA33" s="43" t="s">
        <v>5511</v>
      </c>
      <c r="BB33" s="43" t="s">
        <v>5512</v>
      </c>
      <c r="BC33" s="38" t="s">
        <v>5492</v>
      </c>
      <c r="BD33" s="38" t="s">
        <v>35</v>
      </c>
      <c r="BE33" s="38" t="s">
        <v>5494</v>
      </c>
    </row>
    <row r="34" spans="1:57" ht="17.45" customHeight="1" x14ac:dyDescent="0.25">
      <c r="A34" s="81">
        <v>2023</v>
      </c>
      <c r="B34" s="35">
        <v>40</v>
      </c>
      <c r="C34" s="36">
        <v>1873</v>
      </c>
      <c r="D34" s="102" t="s">
        <v>5496</v>
      </c>
      <c r="E34" s="37" t="s">
        <v>5497</v>
      </c>
      <c r="F34" s="38" t="s">
        <v>39</v>
      </c>
      <c r="G34" s="35" t="s">
        <v>54</v>
      </c>
      <c r="H34" s="37" t="s">
        <v>5710</v>
      </c>
      <c r="I34" s="38" t="s">
        <v>5711</v>
      </c>
      <c r="J34" s="39" t="s">
        <v>2581</v>
      </c>
      <c r="K34" s="41">
        <v>1</v>
      </c>
      <c r="L34" s="42" t="s">
        <v>138</v>
      </c>
      <c r="M34" s="43">
        <v>44967.918587962966</v>
      </c>
      <c r="N34" s="38">
        <v>6</v>
      </c>
      <c r="O34" s="43">
        <v>44974</v>
      </c>
      <c r="P34" s="43">
        <v>45154</v>
      </c>
      <c r="Q34" s="82" t="s">
        <v>60</v>
      </c>
      <c r="R34" s="102" t="s">
        <v>60</v>
      </c>
      <c r="S34" s="39" t="s">
        <v>5712</v>
      </c>
      <c r="T34" s="39" t="s">
        <v>5488</v>
      </c>
      <c r="U34" s="39" t="s">
        <v>2771</v>
      </c>
      <c r="V34" s="39" t="s">
        <v>1827</v>
      </c>
      <c r="W34" s="51">
        <v>20235420002663</v>
      </c>
      <c r="X34" s="38">
        <v>85152</v>
      </c>
      <c r="Y34" s="38">
        <v>3</v>
      </c>
      <c r="Z34" s="46">
        <v>5700000</v>
      </c>
      <c r="AA34" s="42" t="s">
        <v>5676</v>
      </c>
      <c r="AB34" s="42" t="s">
        <v>5503</v>
      </c>
      <c r="AC34" s="43">
        <v>44967</v>
      </c>
      <c r="AD34" s="42" t="s">
        <v>5713</v>
      </c>
      <c r="AE34" s="47" t="e">
        <v>#N/A</v>
      </c>
      <c r="AF34" s="42"/>
      <c r="AG34" s="48" t="s">
        <v>5491</v>
      </c>
      <c r="AH34" s="49">
        <v>44967.918587962966</v>
      </c>
      <c r="AI34" s="38" t="s">
        <v>5714</v>
      </c>
      <c r="AJ34" s="38">
        <v>-180</v>
      </c>
      <c r="AK34" s="38" t="s">
        <v>5506</v>
      </c>
      <c r="AL34" s="38">
        <v>227</v>
      </c>
      <c r="AM34" s="43">
        <v>44948</v>
      </c>
      <c r="AN34" s="43">
        <v>44974</v>
      </c>
      <c r="AO34" s="38" t="s">
        <v>5506</v>
      </c>
      <c r="AP34" s="43">
        <v>44970</v>
      </c>
      <c r="AQ34" s="38">
        <v>2</v>
      </c>
      <c r="AR34" s="38"/>
      <c r="AS34" s="38" t="s">
        <v>5715</v>
      </c>
      <c r="AT34" s="38" t="s">
        <v>5508</v>
      </c>
      <c r="AU34" s="43">
        <v>44970</v>
      </c>
      <c r="AV34" s="43" t="s">
        <v>5716</v>
      </c>
      <c r="AW34" s="43" t="s">
        <v>5717</v>
      </c>
      <c r="AX34" s="43">
        <v>44970</v>
      </c>
      <c r="AY34" s="38" t="s">
        <v>5492</v>
      </c>
      <c r="AZ34" s="38" t="s">
        <v>5492</v>
      </c>
      <c r="BA34" s="43" t="s">
        <v>5597</v>
      </c>
      <c r="BB34" s="43" t="s">
        <v>5522</v>
      </c>
      <c r="BC34" s="38" t="s">
        <v>5492</v>
      </c>
      <c r="BD34" s="38" t="s">
        <v>35</v>
      </c>
      <c r="BE34" s="38" t="s">
        <v>5494</v>
      </c>
    </row>
    <row r="35" spans="1:57" ht="17.45" customHeight="1" x14ac:dyDescent="0.25">
      <c r="A35" s="81">
        <v>2023</v>
      </c>
      <c r="B35" s="35">
        <v>41</v>
      </c>
      <c r="C35" s="36">
        <v>1873</v>
      </c>
      <c r="D35" s="102" t="s">
        <v>5496</v>
      </c>
      <c r="E35" s="37" t="s">
        <v>5497</v>
      </c>
      <c r="F35" s="38" t="s">
        <v>39</v>
      </c>
      <c r="G35" s="35" t="s">
        <v>54</v>
      </c>
      <c r="H35" s="37" t="s">
        <v>5718</v>
      </c>
      <c r="I35" s="38" t="s">
        <v>5719</v>
      </c>
      <c r="J35" s="39" t="s">
        <v>2905</v>
      </c>
      <c r="K35" s="41">
        <v>1</v>
      </c>
      <c r="L35" s="42" t="s">
        <v>138</v>
      </c>
      <c r="M35" s="43">
        <v>44963.793703703705</v>
      </c>
      <c r="N35" s="38">
        <v>6</v>
      </c>
      <c r="O35" s="43">
        <v>44966</v>
      </c>
      <c r="P35" s="43">
        <v>45146</v>
      </c>
      <c r="Q35" s="174" t="s">
        <v>60</v>
      </c>
      <c r="R35" s="102" t="s">
        <v>60</v>
      </c>
      <c r="S35" s="39" t="s">
        <v>5720</v>
      </c>
      <c r="T35" s="39" t="s">
        <v>5488</v>
      </c>
      <c r="U35" s="39" t="s">
        <v>315</v>
      </c>
      <c r="V35" s="39" t="s">
        <v>311</v>
      </c>
      <c r="W35" s="51">
        <v>20235420002673</v>
      </c>
      <c r="X35" s="38">
        <v>85469</v>
      </c>
      <c r="Y35" s="38">
        <v>2</v>
      </c>
      <c r="Z35" s="46">
        <v>3000000</v>
      </c>
      <c r="AA35" s="42" t="s">
        <v>5676</v>
      </c>
      <c r="AB35" s="42" t="s">
        <v>5503</v>
      </c>
      <c r="AC35" s="43" t="s">
        <v>46</v>
      </c>
      <c r="AD35" s="42">
        <v>20235420001233</v>
      </c>
      <c r="AE35" s="47" t="e">
        <v>#N/A</v>
      </c>
      <c r="AF35" s="42"/>
      <c r="AG35" s="48" t="s">
        <v>5491</v>
      </c>
      <c r="AH35" s="49">
        <v>44963.793703703705</v>
      </c>
      <c r="AI35" s="38" t="s">
        <v>5721</v>
      </c>
      <c r="AJ35" s="38">
        <v>-180</v>
      </c>
      <c r="AK35" s="38" t="s">
        <v>5506</v>
      </c>
      <c r="AL35" s="38">
        <v>212</v>
      </c>
      <c r="AM35" s="43">
        <v>44948</v>
      </c>
      <c r="AN35" s="43">
        <v>44966</v>
      </c>
      <c r="AO35" s="38" t="s">
        <v>5506</v>
      </c>
      <c r="AP35" s="43">
        <v>44963</v>
      </c>
      <c r="AQ35" s="38">
        <v>1</v>
      </c>
      <c r="AR35" s="38"/>
      <c r="AS35" s="38" t="s">
        <v>5722</v>
      </c>
      <c r="AT35" s="38" t="s">
        <v>5508</v>
      </c>
      <c r="AU35" s="43">
        <v>44963</v>
      </c>
      <c r="AV35" s="43" t="s">
        <v>5708</v>
      </c>
      <c r="AW35" s="43" t="s">
        <v>5723</v>
      </c>
      <c r="AX35" s="43">
        <v>44964</v>
      </c>
      <c r="AY35" s="38" t="s">
        <v>5492</v>
      </c>
      <c r="AZ35" s="38" t="s">
        <v>5506</v>
      </c>
      <c r="BA35" s="43" t="s">
        <v>5511</v>
      </c>
      <c r="BB35" s="43" t="s">
        <v>5522</v>
      </c>
      <c r="BC35" s="38" t="s">
        <v>5492</v>
      </c>
      <c r="BD35" s="38" t="s">
        <v>35</v>
      </c>
      <c r="BE35" s="38" t="s">
        <v>5494</v>
      </c>
    </row>
    <row r="36" spans="1:57" ht="17.45" customHeight="1" x14ac:dyDescent="0.25">
      <c r="A36" s="81">
        <v>2023</v>
      </c>
      <c r="B36" s="35">
        <v>42</v>
      </c>
      <c r="C36" s="36">
        <v>1873</v>
      </c>
      <c r="D36" s="102" t="s">
        <v>5496</v>
      </c>
      <c r="E36" s="37" t="s">
        <v>5497</v>
      </c>
      <c r="F36" s="38" t="s">
        <v>39</v>
      </c>
      <c r="G36" s="35" t="s">
        <v>54</v>
      </c>
      <c r="H36" s="37" t="s">
        <v>2472</v>
      </c>
      <c r="I36" s="38" t="s">
        <v>5724</v>
      </c>
      <c r="J36" s="39" t="s">
        <v>2475</v>
      </c>
      <c r="K36" s="41">
        <v>6</v>
      </c>
      <c r="L36" s="42" t="s">
        <v>345</v>
      </c>
      <c r="M36" s="43">
        <v>44956.750972222224</v>
      </c>
      <c r="N36" s="38">
        <v>6</v>
      </c>
      <c r="O36" s="43">
        <v>44958</v>
      </c>
      <c r="P36" s="43">
        <v>45138</v>
      </c>
      <c r="Q36" s="174" t="s">
        <v>60</v>
      </c>
      <c r="R36" s="102" t="s">
        <v>60</v>
      </c>
      <c r="S36" s="39" t="s">
        <v>5725</v>
      </c>
      <c r="T36" s="39" t="s">
        <v>5488</v>
      </c>
      <c r="U36" s="39" t="s">
        <v>2771</v>
      </c>
      <c r="V36" s="39" t="s">
        <v>1827</v>
      </c>
      <c r="W36" s="51">
        <v>20235420002663</v>
      </c>
      <c r="X36" s="38">
        <v>85151</v>
      </c>
      <c r="Y36" s="38">
        <v>2</v>
      </c>
      <c r="Z36" s="46">
        <v>3900000</v>
      </c>
      <c r="AA36" s="42" t="s">
        <v>5726</v>
      </c>
      <c r="AB36" s="42" t="s">
        <v>5503</v>
      </c>
      <c r="AC36" s="43" t="s">
        <v>46</v>
      </c>
      <c r="AD36" s="42">
        <v>0</v>
      </c>
      <c r="AE36" s="47" t="e">
        <v>#N/A</v>
      </c>
      <c r="AF36" s="42"/>
      <c r="AG36" s="48" t="s">
        <v>5491</v>
      </c>
      <c r="AH36" s="49">
        <v>44956.750972222224</v>
      </c>
      <c r="AI36" s="38" t="s">
        <v>5727</v>
      </c>
      <c r="AJ36" s="38">
        <v>-180</v>
      </c>
      <c r="AK36" s="38" t="s">
        <v>5506</v>
      </c>
      <c r="AL36" s="38">
        <v>226</v>
      </c>
      <c r="AM36" s="43">
        <v>44948</v>
      </c>
      <c r="AN36" s="43">
        <v>44957</v>
      </c>
      <c r="AO36" s="38" t="s">
        <v>5506</v>
      </c>
      <c r="AP36" s="43">
        <v>44957</v>
      </c>
      <c r="AQ36" s="38">
        <v>2</v>
      </c>
      <c r="AR36" s="38"/>
      <c r="AS36" s="38" t="s">
        <v>5728</v>
      </c>
      <c r="AT36" s="38" t="s">
        <v>5508</v>
      </c>
      <c r="AU36" s="43">
        <v>44957</v>
      </c>
      <c r="AV36" s="43" t="s">
        <v>5640</v>
      </c>
      <c r="AW36" s="43" t="s">
        <v>5729</v>
      </c>
      <c r="AX36" s="43">
        <v>44957</v>
      </c>
      <c r="AY36" s="38" t="s">
        <v>5492</v>
      </c>
      <c r="AZ36" s="38" t="s">
        <v>5492</v>
      </c>
      <c r="BA36" s="43" t="s">
        <v>5511</v>
      </c>
      <c r="BB36" s="43" t="s">
        <v>5522</v>
      </c>
      <c r="BC36" s="38" t="s">
        <v>5492</v>
      </c>
      <c r="BD36" s="38" t="s">
        <v>35</v>
      </c>
      <c r="BE36" s="38" t="s">
        <v>5494</v>
      </c>
    </row>
    <row r="37" spans="1:57" ht="17.45" customHeight="1" x14ac:dyDescent="0.25">
      <c r="A37" s="81">
        <v>2023</v>
      </c>
      <c r="B37" s="35">
        <v>43</v>
      </c>
      <c r="C37" s="36">
        <v>1801</v>
      </c>
      <c r="D37" s="29" t="s">
        <v>2219</v>
      </c>
      <c r="E37" s="37" t="s">
        <v>5497</v>
      </c>
      <c r="F37" s="38" t="s">
        <v>39</v>
      </c>
      <c r="G37" s="35" t="s">
        <v>54</v>
      </c>
      <c r="H37" s="37" t="s">
        <v>5730</v>
      </c>
      <c r="I37" s="38" t="s">
        <v>5731</v>
      </c>
      <c r="J37" s="39" t="s">
        <v>5732</v>
      </c>
      <c r="K37" s="41">
        <v>2</v>
      </c>
      <c r="L37" s="42" t="s">
        <v>5549</v>
      </c>
      <c r="M37" s="43">
        <v>44960.876608796294</v>
      </c>
      <c r="N37" s="38">
        <v>6</v>
      </c>
      <c r="O37" s="43">
        <v>44965</v>
      </c>
      <c r="P37" s="43">
        <v>45145</v>
      </c>
      <c r="Q37" s="174" t="s">
        <v>60</v>
      </c>
      <c r="R37" s="102" t="s">
        <v>60</v>
      </c>
      <c r="S37" s="39" t="s">
        <v>5733</v>
      </c>
      <c r="T37" s="39" t="s">
        <v>5488</v>
      </c>
      <c r="U37" s="39" t="s">
        <v>1753</v>
      </c>
      <c r="V37" s="39" t="s">
        <v>2287</v>
      </c>
      <c r="W37" s="51">
        <v>20235420003213</v>
      </c>
      <c r="X37" s="38">
        <v>82431</v>
      </c>
      <c r="Y37" s="38">
        <v>1</v>
      </c>
      <c r="Z37" s="46">
        <v>2900000</v>
      </c>
      <c r="AA37" s="42" t="s">
        <v>5676</v>
      </c>
      <c r="AB37" s="42" t="s">
        <v>5503</v>
      </c>
      <c r="AC37" s="43" t="s">
        <v>46</v>
      </c>
      <c r="AD37" s="42">
        <v>0</v>
      </c>
      <c r="AE37" s="47" t="e">
        <v>#N/A</v>
      </c>
      <c r="AF37" s="42"/>
      <c r="AG37" s="48" t="s">
        <v>5491</v>
      </c>
      <c r="AH37" s="49">
        <v>44960.876608796294</v>
      </c>
      <c r="AI37" s="38" t="s">
        <v>5734</v>
      </c>
      <c r="AJ37" s="38">
        <v>-180</v>
      </c>
      <c r="AK37" s="38" t="s">
        <v>5506</v>
      </c>
      <c r="AL37" s="38">
        <v>244</v>
      </c>
      <c r="AM37" s="43">
        <v>44948</v>
      </c>
      <c r="AN37" s="43">
        <v>44964</v>
      </c>
      <c r="AO37" s="38" t="s">
        <v>5506</v>
      </c>
      <c r="AP37" s="43">
        <v>44964</v>
      </c>
      <c r="AQ37" s="38">
        <v>2</v>
      </c>
      <c r="AR37" s="38"/>
      <c r="AS37" s="38" t="s">
        <v>5735</v>
      </c>
      <c r="AT37" s="38" t="s">
        <v>5508</v>
      </c>
      <c r="AU37" s="43">
        <v>44963</v>
      </c>
      <c r="AV37" s="43" t="s">
        <v>5708</v>
      </c>
      <c r="AW37" s="43" t="s">
        <v>5729</v>
      </c>
      <c r="AX37" s="43">
        <v>44965</v>
      </c>
      <c r="AY37" s="38" t="s">
        <v>5492</v>
      </c>
      <c r="AZ37" s="38" t="s">
        <v>5492</v>
      </c>
      <c r="BA37" s="43" t="s">
        <v>5511</v>
      </c>
      <c r="BB37" s="43" t="s">
        <v>5522</v>
      </c>
      <c r="BC37" s="38" t="s">
        <v>5492</v>
      </c>
      <c r="BD37" s="38" t="s">
        <v>35</v>
      </c>
      <c r="BE37" s="38" t="s">
        <v>5494</v>
      </c>
    </row>
    <row r="38" spans="1:57" ht="17.45" customHeight="1" x14ac:dyDescent="0.3">
      <c r="A38" s="81">
        <v>2023</v>
      </c>
      <c r="B38" s="35">
        <v>44</v>
      </c>
      <c r="C38" s="36">
        <v>1873</v>
      </c>
      <c r="D38" s="102" t="s">
        <v>5496</v>
      </c>
      <c r="E38" s="37" t="s">
        <v>5497</v>
      </c>
      <c r="F38" s="38" t="s">
        <v>39</v>
      </c>
      <c r="G38" s="35" t="s">
        <v>54</v>
      </c>
      <c r="H38" s="37" t="s">
        <v>5736</v>
      </c>
      <c r="I38" s="38" t="s">
        <v>5737</v>
      </c>
      <c r="J38" s="39" t="s">
        <v>5738</v>
      </c>
      <c r="K38" s="237">
        <v>4</v>
      </c>
      <c r="L38" s="42" t="s">
        <v>345</v>
      </c>
      <c r="M38" s="43">
        <v>44956.751030092593</v>
      </c>
      <c r="N38" s="38">
        <v>6</v>
      </c>
      <c r="O38" s="43">
        <v>44958</v>
      </c>
      <c r="P38" s="43">
        <v>45138</v>
      </c>
      <c r="Q38" s="174" t="s">
        <v>60</v>
      </c>
      <c r="R38" s="102" t="s">
        <v>60</v>
      </c>
      <c r="S38" s="39" t="s">
        <v>5739</v>
      </c>
      <c r="T38" s="39" t="s">
        <v>5488</v>
      </c>
      <c r="U38" s="39" t="s">
        <v>365</v>
      </c>
      <c r="V38" s="39" t="s">
        <v>5740</v>
      </c>
      <c r="W38" s="51">
        <v>20235420002653</v>
      </c>
      <c r="X38" s="38">
        <v>85356</v>
      </c>
      <c r="Y38" s="38">
        <v>4</v>
      </c>
      <c r="Z38" s="46">
        <v>4800000</v>
      </c>
      <c r="AA38" s="42" t="s">
        <v>5726</v>
      </c>
      <c r="AB38" s="42" t="s">
        <v>5503</v>
      </c>
      <c r="AC38" s="43" t="s">
        <v>46</v>
      </c>
      <c r="AD38" s="42">
        <v>20235420000963</v>
      </c>
      <c r="AE38" s="47" t="e">
        <v>#N/A</v>
      </c>
      <c r="AF38" s="42"/>
      <c r="AG38" s="48" t="s">
        <v>5491</v>
      </c>
      <c r="AH38" s="49">
        <v>44956.751030092593</v>
      </c>
      <c r="AI38" s="38" t="s">
        <v>5741</v>
      </c>
      <c r="AJ38" s="38">
        <v>-180</v>
      </c>
      <c r="AK38" s="38" t="s">
        <v>5506</v>
      </c>
      <c r="AL38" s="38">
        <v>269</v>
      </c>
      <c r="AM38" s="43">
        <v>44948</v>
      </c>
      <c r="AN38" s="43">
        <v>44957</v>
      </c>
      <c r="AO38" s="38" t="s">
        <v>5506</v>
      </c>
      <c r="AP38" s="43">
        <v>44957</v>
      </c>
      <c r="AQ38" s="38">
        <v>3</v>
      </c>
      <c r="AR38" s="38"/>
      <c r="AS38" s="38" t="s">
        <v>5742</v>
      </c>
      <c r="AT38" s="38" t="s">
        <v>5518</v>
      </c>
      <c r="AU38" s="43">
        <v>44956</v>
      </c>
      <c r="AV38" s="43" t="s">
        <v>5694</v>
      </c>
      <c r="AW38" s="43" t="s">
        <v>5743</v>
      </c>
      <c r="AX38" s="43">
        <v>44957</v>
      </c>
      <c r="AY38" s="38" t="s">
        <v>5492</v>
      </c>
      <c r="AZ38" s="38" t="s">
        <v>5506</v>
      </c>
      <c r="BA38" s="43" t="s">
        <v>5597</v>
      </c>
      <c r="BB38" s="43" t="s">
        <v>5522</v>
      </c>
      <c r="BC38" s="38" t="s">
        <v>5492</v>
      </c>
      <c r="BD38" s="38" t="s">
        <v>35</v>
      </c>
      <c r="BE38" s="38" t="s">
        <v>5494</v>
      </c>
    </row>
    <row r="39" spans="1:57" ht="17.45" customHeight="1" x14ac:dyDescent="0.25">
      <c r="A39" s="81">
        <v>2023</v>
      </c>
      <c r="B39" s="35">
        <v>45</v>
      </c>
      <c r="C39" s="36">
        <v>1873</v>
      </c>
      <c r="D39" s="102" t="s">
        <v>5496</v>
      </c>
      <c r="E39" s="37" t="s">
        <v>5497</v>
      </c>
      <c r="F39" s="38" t="s">
        <v>39</v>
      </c>
      <c r="G39" s="35" t="s">
        <v>54</v>
      </c>
      <c r="H39" s="37" t="s">
        <v>5744</v>
      </c>
      <c r="I39" s="38" t="s">
        <v>5745</v>
      </c>
      <c r="J39" s="39" t="s">
        <v>5278</v>
      </c>
      <c r="K39" s="41">
        <v>9</v>
      </c>
      <c r="L39" s="42" t="s">
        <v>5549</v>
      </c>
      <c r="M39" s="43">
        <v>44957.41746527778</v>
      </c>
      <c r="N39" s="38">
        <v>8</v>
      </c>
      <c r="O39" s="43">
        <v>44960</v>
      </c>
      <c r="P39" s="43">
        <v>45201</v>
      </c>
      <c r="Q39" s="54" t="s">
        <v>98</v>
      </c>
      <c r="R39" s="29" t="s">
        <v>98</v>
      </c>
      <c r="S39" s="39" t="s">
        <v>5746</v>
      </c>
      <c r="T39" s="39" t="s">
        <v>5488</v>
      </c>
      <c r="U39" s="39" t="s">
        <v>5747</v>
      </c>
      <c r="V39" s="39" t="s">
        <v>595</v>
      </c>
      <c r="W39" s="51">
        <v>20235420002813</v>
      </c>
      <c r="X39" s="38">
        <v>82466</v>
      </c>
      <c r="Y39" s="38">
        <v>1</v>
      </c>
      <c r="Z39" s="46">
        <v>8000000</v>
      </c>
      <c r="AA39" s="42" t="s">
        <v>5676</v>
      </c>
      <c r="AB39" s="42" t="s">
        <v>5503</v>
      </c>
      <c r="AC39" s="43" t="s">
        <v>46</v>
      </c>
      <c r="AD39" s="42">
        <v>20235420001093</v>
      </c>
      <c r="AE39" s="47" t="e">
        <v>#N/A</v>
      </c>
      <c r="AF39" s="42" t="s">
        <v>5490</v>
      </c>
      <c r="AG39" s="48" t="s">
        <v>5491</v>
      </c>
      <c r="AH39" s="49">
        <v>44957.41746527778</v>
      </c>
      <c r="AI39" s="38" t="s">
        <v>5748</v>
      </c>
      <c r="AJ39" s="38">
        <v>-241</v>
      </c>
      <c r="AK39" s="38" t="s">
        <v>5506</v>
      </c>
      <c r="AL39" s="38">
        <v>189</v>
      </c>
      <c r="AM39" s="43">
        <v>44948</v>
      </c>
      <c r="AN39" s="43">
        <v>44959</v>
      </c>
      <c r="AO39" s="38" t="s">
        <v>5506</v>
      </c>
      <c r="AP39" s="43">
        <v>44959</v>
      </c>
      <c r="AQ39" s="38" t="e">
        <v>#N/A</v>
      </c>
      <c r="AR39" s="38"/>
      <c r="AS39" s="38" t="s">
        <v>5749</v>
      </c>
      <c r="AT39" s="38" t="s">
        <v>5508</v>
      </c>
      <c r="AU39" s="43">
        <v>44957</v>
      </c>
      <c r="AV39" s="43" t="s">
        <v>5617</v>
      </c>
      <c r="AW39" s="43" t="s">
        <v>5750</v>
      </c>
      <c r="AX39" s="43">
        <v>44959</v>
      </c>
      <c r="AY39" s="38" t="s">
        <v>5492</v>
      </c>
      <c r="AZ39" s="38" t="s">
        <v>5506</v>
      </c>
      <c r="BA39" s="43" t="s">
        <v>5597</v>
      </c>
      <c r="BB39" s="43" t="s">
        <v>5512</v>
      </c>
      <c r="BC39" s="38" t="s">
        <v>5492</v>
      </c>
      <c r="BD39" s="38" t="s">
        <v>35</v>
      </c>
      <c r="BE39" s="38" t="s">
        <v>5494</v>
      </c>
    </row>
    <row r="40" spans="1:57" ht="17.45" customHeight="1" x14ac:dyDescent="0.25">
      <c r="A40" s="81">
        <v>2023</v>
      </c>
      <c r="B40" s="35">
        <v>46</v>
      </c>
      <c r="C40" s="36">
        <v>1873</v>
      </c>
      <c r="D40" s="102" t="s">
        <v>5496</v>
      </c>
      <c r="E40" s="37" t="s">
        <v>5497</v>
      </c>
      <c r="F40" s="38" t="s">
        <v>39</v>
      </c>
      <c r="G40" s="35" t="s">
        <v>54</v>
      </c>
      <c r="H40" s="37" t="s">
        <v>5751</v>
      </c>
      <c r="I40" s="38" t="s">
        <v>5752</v>
      </c>
      <c r="J40" s="39" t="s">
        <v>568</v>
      </c>
      <c r="K40" s="41">
        <v>4</v>
      </c>
      <c r="L40" s="42" t="s">
        <v>5549</v>
      </c>
      <c r="M40" s="43">
        <v>44957.417719907404</v>
      </c>
      <c r="N40" s="38">
        <v>6</v>
      </c>
      <c r="O40" s="43">
        <v>44960</v>
      </c>
      <c r="P40" s="43">
        <v>45140</v>
      </c>
      <c r="Q40" s="174" t="s">
        <v>60</v>
      </c>
      <c r="R40" s="102" t="s">
        <v>60</v>
      </c>
      <c r="S40" s="39" t="s">
        <v>5753</v>
      </c>
      <c r="T40" s="39" t="s">
        <v>5488</v>
      </c>
      <c r="U40" s="39" t="s">
        <v>74</v>
      </c>
      <c r="V40" s="39" t="s">
        <v>1021</v>
      </c>
      <c r="W40" s="51">
        <v>20235420007923</v>
      </c>
      <c r="X40" s="38">
        <v>82458</v>
      </c>
      <c r="Y40" s="38">
        <v>1</v>
      </c>
      <c r="Z40" s="46">
        <v>4500000</v>
      </c>
      <c r="AA40" s="42" t="s">
        <v>5676</v>
      </c>
      <c r="AB40" s="42" t="s">
        <v>5503</v>
      </c>
      <c r="AC40" s="43" t="s">
        <v>46</v>
      </c>
      <c r="AD40" s="42">
        <v>20235420000993</v>
      </c>
      <c r="AE40" s="47" t="e">
        <v>#N/A</v>
      </c>
      <c r="AF40" s="42"/>
      <c r="AG40" s="48" t="s">
        <v>5491</v>
      </c>
      <c r="AH40" s="49">
        <v>44957.417719907404</v>
      </c>
      <c r="AI40" s="38" t="s">
        <v>5754</v>
      </c>
      <c r="AJ40" s="38">
        <v>-180</v>
      </c>
      <c r="AK40" s="38" t="s">
        <v>5506</v>
      </c>
      <c r="AL40" s="38">
        <v>198</v>
      </c>
      <c r="AM40" s="43">
        <v>44948</v>
      </c>
      <c r="AN40" s="43">
        <v>44958</v>
      </c>
      <c r="AO40" s="38" t="s">
        <v>5506</v>
      </c>
      <c r="AP40" s="43">
        <v>44959</v>
      </c>
      <c r="AQ40" s="38" t="e">
        <v>#N/A</v>
      </c>
      <c r="AR40" s="38"/>
      <c r="AS40" s="38" t="s">
        <v>5755</v>
      </c>
      <c r="AT40" s="38" t="s">
        <v>5508</v>
      </c>
      <c r="AU40" s="43">
        <v>44958</v>
      </c>
      <c r="AV40" s="43" t="s">
        <v>5617</v>
      </c>
      <c r="AW40" s="43" t="s">
        <v>5729</v>
      </c>
      <c r="AX40" s="43">
        <v>44958</v>
      </c>
      <c r="AY40" s="38" t="s">
        <v>5492</v>
      </c>
      <c r="AZ40" s="38" t="s">
        <v>5506</v>
      </c>
      <c r="BA40" s="43" t="s">
        <v>5511</v>
      </c>
      <c r="BB40" s="43" t="s">
        <v>5512</v>
      </c>
      <c r="BC40" s="38" t="s">
        <v>5492</v>
      </c>
      <c r="BD40" s="38" t="s">
        <v>35</v>
      </c>
      <c r="BE40" s="38" t="s">
        <v>5494</v>
      </c>
    </row>
    <row r="41" spans="1:57" ht="17.45" customHeight="1" x14ac:dyDescent="0.25">
      <c r="A41" s="81">
        <v>2023</v>
      </c>
      <c r="B41" s="35">
        <v>47</v>
      </c>
      <c r="C41" s="36">
        <v>1873</v>
      </c>
      <c r="D41" s="102" t="s">
        <v>5496</v>
      </c>
      <c r="E41" s="37" t="s">
        <v>5497</v>
      </c>
      <c r="F41" s="38" t="s">
        <v>39</v>
      </c>
      <c r="G41" s="35" t="s">
        <v>54</v>
      </c>
      <c r="H41" s="37" t="s">
        <v>2472</v>
      </c>
      <c r="I41" s="38" t="s">
        <v>5756</v>
      </c>
      <c r="J41" s="39" t="s">
        <v>4023</v>
      </c>
      <c r="K41" s="41">
        <v>4</v>
      </c>
      <c r="L41" s="42" t="s">
        <v>5549</v>
      </c>
      <c r="M41" s="43">
        <v>44964.918634259258</v>
      </c>
      <c r="N41" s="38">
        <v>6</v>
      </c>
      <c r="O41" s="43">
        <v>44970</v>
      </c>
      <c r="P41" s="43">
        <v>45150</v>
      </c>
      <c r="Q41" s="174" t="s">
        <v>60</v>
      </c>
      <c r="R41" s="102" t="s">
        <v>60</v>
      </c>
      <c r="S41" s="39" t="s">
        <v>5725</v>
      </c>
      <c r="T41" s="39" t="s">
        <v>5488</v>
      </c>
      <c r="U41" s="39" t="s">
        <v>2771</v>
      </c>
      <c r="V41" s="39" t="s">
        <v>1827</v>
      </c>
      <c r="W41" s="51">
        <v>20235420002663</v>
      </c>
      <c r="X41" s="38">
        <v>85151</v>
      </c>
      <c r="Y41" s="38">
        <v>2</v>
      </c>
      <c r="Z41" s="46">
        <v>3900000</v>
      </c>
      <c r="AA41" s="42" t="s">
        <v>5676</v>
      </c>
      <c r="AB41" s="42" t="s">
        <v>5503</v>
      </c>
      <c r="AC41" s="43" t="s">
        <v>46</v>
      </c>
      <c r="AD41" s="42">
        <v>20235420001443</v>
      </c>
      <c r="AE41" s="47" t="e">
        <v>#N/A</v>
      </c>
      <c r="AF41" s="42"/>
      <c r="AG41" s="48" t="s">
        <v>5491</v>
      </c>
      <c r="AH41" s="49">
        <v>44964.918634259258</v>
      </c>
      <c r="AI41" s="38" t="s">
        <v>5757</v>
      </c>
      <c r="AJ41" s="38">
        <v>-180</v>
      </c>
      <c r="AK41" s="38" t="s">
        <v>5506</v>
      </c>
      <c r="AL41" s="38">
        <v>226</v>
      </c>
      <c r="AM41" s="43">
        <v>44948</v>
      </c>
      <c r="AN41" s="43">
        <v>44967</v>
      </c>
      <c r="AO41" s="38" t="s">
        <v>5506</v>
      </c>
      <c r="AP41" s="43">
        <v>44964</v>
      </c>
      <c r="AQ41" s="38">
        <v>2</v>
      </c>
      <c r="AR41" s="38"/>
      <c r="AS41" s="38" t="s">
        <v>5758</v>
      </c>
      <c r="AT41" s="38" t="s">
        <v>5518</v>
      </c>
      <c r="AU41" s="43">
        <v>44965</v>
      </c>
      <c r="AV41" s="43" t="s">
        <v>5759</v>
      </c>
      <c r="AW41" s="43" t="s">
        <v>5729</v>
      </c>
      <c r="AX41" s="43">
        <v>44970</v>
      </c>
      <c r="AY41" s="38" t="s">
        <v>5492</v>
      </c>
      <c r="AZ41" s="38" t="s">
        <v>5492</v>
      </c>
      <c r="BA41" s="43" t="s">
        <v>5511</v>
      </c>
      <c r="BB41" s="43" t="s">
        <v>5522</v>
      </c>
      <c r="BC41" s="38" t="s">
        <v>5492</v>
      </c>
      <c r="BD41" s="38" t="s">
        <v>35</v>
      </c>
      <c r="BE41" s="38" t="s">
        <v>5494</v>
      </c>
    </row>
    <row r="42" spans="1:57" ht="17.45" customHeight="1" x14ac:dyDescent="0.25">
      <c r="A42" s="81">
        <v>2023</v>
      </c>
      <c r="B42" s="35">
        <v>48</v>
      </c>
      <c r="C42" s="36">
        <v>1792</v>
      </c>
      <c r="D42" s="29" t="s">
        <v>1898</v>
      </c>
      <c r="E42" s="37" t="s">
        <v>5497</v>
      </c>
      <c r="F42" s="38" t="s">
        <v>39</v>
      </c>
      <c r="G42" s="35" t="s">
        <v>54</v>
      </c>
      <c r="H42" s="37" t="s">
        <v>5760</v>
      </c>
      <c r="I42" s="35" t="s">
        <v>5761</v>
      </c>
      <c r="J42" s="39" t="s">
        <v>1733</v>
      </c>
      <c r="K42" s="41">
        <v>9</v>
      </c>
      <c r="L42" s="42" t="s">
        <v>5549</v>
      </c>
      <c r="M42" s="43">
        <v>44964.918333333335</v>
      </c>
      <c r="N42" s="38">
        <v>8</v>
      </c>
      <c r="O42" s="43">
        <v>44967</v>
      </c>
      <c r="P42" s="43">
        <v>45208</v>
      </c>
      <c r="Q42" s="54" t="s">
        <v>98</v>
      </c>
      <c r="R42" s="29" t="s">
        <v>98</v>
      </c>
      <c r="S42" s="39" t="s">
        <v>5762</v>
      </c>
      <c r="T42" s="39" t="s">
        <v>5488</v>
      </c>
      <c r="U42" s="39" t="s">
        <v>881</v>
      </c>
      <c r="V42" s="39" t="s">
        <v>879</v>
      </c>
      <c r="W42" s="51">
        <v>20235420002973</v>
      </c>
      <c r="X42" s="38">
        <v>85117</v>
      </c>
      <c r="Y42" s="38">
        <v>2</v>
      </c>
      <c r="Z42" s="46">
        <v>5700000</v>
      </c>
      <c r="AA42" s="42" t="s">
        <v>5676</v>
      </c>
      <c r="AB42" s="42" t="s">
        <v>5503</v>
      </c>
      <c r="AC42" s="43" t="s">
        <v>46</v>
      </c>
      <c r="AD42" s="42">
        <v>20235420001443</v>
      </c>
      <c r="AE42" s="47" t="e">
        <v>#N/A</v>
      </c>
      <c r="AF42" s="204" t="s">
        <v>5490</v>
      </c>
      <c r="AG42" s="48" t="s">
        <v>5491</v>
      </c>
      <c r="AH42" s="49">
        <v>44964.918333333335</v>
      </c>
      <c r="AI42" s="38" t="s">
        <v>5763</v>
      </c>
      <c r="AJ42" s="38">
        <v>-241</v>
      </c>
      <c r="AK42" s="38" t="s">
        <v>5506</v>
      </c>
      <c r="AL42" s="38">
        <v>248</v>
      </c>
      <c r="AM42" s="43">
        <v>44948</v>
      </c>
      <c r="AN42" s="43">
        <v>44967</v>
      </c>
      <c r="AO42" s="38" t="s">
        <v>5506</v>
      </c>
      <c r="AP42" s="43">
        <v>44965</v>
      </c>
      <c r="AQ42" s="38">
        <v>1</v>
      </c>
      <c r="AR42" s="38"/>
      <c r="AS42" s="38" t="s">
        <v>5764</v>
      </c>
      <c r="AT42" s="38" t="s">
        <v>5765</v>
      </c>
      <c r="AU42" s="43">
        <v>44964</v>
      </c>
      <c r="AV42" s="43" t="s">
        <v>5766</v>
      </c>
      <c r="AW42" s="43" t="s">
        <v>5767</v>
      </c>
      <c r="AX42" s="43">
        <v>44966</v>
      </c>
      <c r="AY42" s="38" t="s">
        <v>5492</v>
      </c>
      <c r="AZ42" s="38" t="s">
        <v>5492</v>
      </c>
      <c r="BA42" s="43" t="s">
        <v>5597</v>
      </c>
      <c r="BB42" s="43" t="s">
        <v>5522</v>
      </c>
      <c r="BC42" s="38" t="s">
        <v>5492</v>
      </c>
      <c r="BD42" s="38" t="s">
        <v>35</v>
      </c>
      <c r="BE42" s="38" t="s">
        <v>5494</v>
      </c>
    </row>
    <row r="43" spans="1:57" ht="17.45" customHeight="1" x14ac:dyDescent="0.25">
      <c r="A43" s="81">
        <v>2023</v>
      </c>
      <c r="B43" s="35">
        <v>49</v>
      </c>
      <c r="C43" s="36">
        <v>1873</v>
      </c>
      <c r="D43" s="102" t="s">
        <v>5496</v>
      </c>
      <c r="E43" s="37" t="s">
        <v>5497</v>
      </c>
      <c r="F43" s="38" t="s">
        <v>39</v>
      </c>
      <c r="G43" s="35" t="s">
        <v>54</v>
      </c>
      <c r="H43" s="37" t="s">
        <v>2293</v>
      </c>
      <c r="I43" s="38" t="s">
        <v>5768</v>
      </c>
      <c r="J43" s="39" t="s">
        <v>2296</v>
      </c>
      <c r="K43" s="41">
        <v>2</v>
      </c>
      <c r="L43" s="42" t="s">
        <v>269</v>
      </c>
      <c r="M43" s="43">
        <v>44956.709039351852</v>
      </c>
      <c r="N43" s="38">
        <v>8</v>
      </c>
      <c r="O43" s="43">
        <v>44960</v>
      </c>
      <c r="P43" s="43">
        <v>45201</v>
      </c>
      <c r="Q43" s="174" t="s">
        <v>60</v>
      </c>
      <c r="R43" s="102" t="s">
        <v>60</v>
      </c>
      <c r="S43" s="39" t="s">
        <v>5769</v>
      </c>
      <c r="T43" s="39" t="s">
        <v>5488</v>
      </c>
      <c r="U43" s="39" t="s">
        <v>160</v>
      </c>
      <c r="V43" s="39" t="s">
        <v>156</v>
      </c>
      <c r="W43" s="51">
        <v>20235420006173</v>
      </c>
      <c r="X43" s="38">
        <v>85487</v>
      </c>
      <c r="Y43" s="38">
        <v>2</v>
      </c>
      <c r="Z43" s="46">
        <v>3900000</v>
      </c>
      <c r="AA43" s="42" t="s">
        <v>5676</v>
      </c>
      <c r="AB43" s="42" t="s">
        <v>5503</v>
      </c>
      <c r="AC43" s="43" t="s">
        <v>46</v>
      </c>
      <c r="AD43" s="42">
        <v>20235420001073</v>
      </c>
      <c r="AE43" s="47" t="e">
        <v>#N/A</v>
      </c>
      <c r="AF43" s="42"/>
      <c r="AG43" s="48" t="s">
        <v>5491</v>
      </c>
      <c r="AH43" s="49">
        <v>44956.709039351852</v>
      </c>
      <c r="AI43" s="38" t="s">
        <v>5770</v>
      </c>
      <c r="AJ43" s="38">
        <v>-241</v>
      </c>
      <c r="AK43" s="38" t="s">
        <v>5506</v>
      </c>
      <c r="AL43" s="38">
        <v>267</v>
      </c>
      <c r="AM43" s="43">
        <v>44948</v>
      </c>
      <c r="AN43" s="43">
        <v>44960</v>
      </c>
      <c r="AO43" s="38" t="s">
        <v>5506</v>
      </c>
      <c r="AP43" s="43">
        <v>44957</v>
      </c>
      <c r="AQ43" s="38">
        <v>1</v>
      </c>
      <c r="AR43" s="38"/>
      <c r="AS43" s="38" t="s">
        <v>5771</v>
      </c>
      <c r="AT43" s="38" t="e">
        <v>#REF!</v>
      </c>
      <c r="AU43" s="43">
        <v>44957</v>
      </c>
      <c r="AV43" s="43" t="s">
        <v>5640</v>
      </c>
      <c r="AW43" s="43" t="s">
        <v>5772</v>
      </c>
      <c r="AX43" s="43">
        <v>44958</v>
      </c>
      <c r="AY43" s="38" t="s">
        <v>5492</v>
      </c>
      <c r="AZ43" s="38" t="s">
        <v>5506</v>
      </c>
      <c r="BA43" s="43" t="s">
        <v>5511</v>
      </c>
      <c r="BB43" s="43" t="s">
        <v>5522</v>
      </c>
      <c r="BC43" s="38" t="s">
        <v>5492</v>
      </c>
      <c r="BD43" s="38" t="s">
        <v>35</v>
      </c>
      <c r="BE43" s="38" t="s">
        <v>5494</v>
      </c>
    </row>
    <row r="44" spans="1:57" ht="17.45" customHeight="1" x14ac:dyDescent="0.25">
      <c r="A44" s="81">
        <v>2023</v>
      </c>
      <c r="B44" s="35">
        <v>50</v>
      </c>
      <c r="C44" s="36">
        <v>1873</v>
      </c>
      <c r="D44" s="102" t="s">
        <v>5496</v>
      </c>
      <c r="E44" s="37" t="s">
        <v>5497</v>
      </c>
      <c r="F44" s="38" t="s">
        <v>39</v>
      </c>
      <c r="G44" s="35" t="s">
        <v>54</v>
      </c>
      <c r="H44" s="37" t="s">
        <v>5773</v>
      </c>
      <c r="I44" s="38" t="s">
        <v>5774</v>
      </c>
      <c r="J44" s="39" t="s">
        <v>775</v>
      </c>
      <c r="K44" s="41">
        <v>7</v>
      </c>
      <c r="L44" s="42" t="s">
        <v>5549</v>
      </c>
      <c r="M44" s="43">
        <v>44964.918680555558</v>
      </c>
      <c r="N44" s="38">
        <v>6</v>
      </c>
      <c r="O44" s="43">
        <v>44967</v>
      </c>
      <c r="P44" s="43">
        <v>45147</v>
      </c>
      <c r="Q44" s="174" t="s">
        <v>60</v>
      </c>
      <c r="R44" s="102" t="s">
        <v>60</v>
      </c>
      <c r="S44" s="39" t="s">
        <v>5775</v>
      </c>
      <c r="T44" s="39" t="s">
        <v>5488</v>
      </c>
      <c r="U44" s="39" t="s">
        <v>2771</v>
      </c>
      <c r="V44" s="39" t="s">
        <v>1827</v>
      </c>
      <c r="W44" s="51">
        <v>20235420002663</v>
      </c>
      <c r="X44" s="38">
        <v>85154</v>
      </c>
      <c r="Y44" s="38">
        <v>2</v>
      </c>
      <c r="Z44" s="46">
        <v>6800000</v>
      </c>
      <c r="AA44" s="42" t="s">
        <v>5676</v>
      </c>
      <c r="AB44" s="42" t="s">
        <v>5503</v>
      </c>
      <c r="AC44" s="43" t="s">
        <v>46</v>
      </c>
      <c r="AD44" s="42">
        <v>20235420001443</v>
      </c>
      <c r="AE44" s="47" t="e">
        <v>#N/A</v>
      </c>
      <c r="AF44" s="42"/>
      <c r="AG44" s="48" t="s">
        <v>5491</v>
      </c>
      <c r="AH44" s="49">
        <v>44964.918680555558</v>
      </c>
      <c r="AI44" s="38" t="s">
        <v>5776</v>
      </c>
      <c r="AJ44" s="38">
        <v>-180</v>
      </c>
      <c r="AK44" s="38" t="s">
        <v>5506</v>
      </c>
      <c r="AL44" s="38">
        <v>228</v>
      </c>
      <c r="AM44" s="43">
        <v>44948</v>
      </c>
      <c r="AN44" s="43">
        <v>44967</v>
      </c>
      <c r="AO44" s="38" t="s">
        <v>5506</v>
      </c>
      <c r="AP44" s="43">
        <v>44964</v>
      </c>
      <c r="AQ44" s="38">
        <v>2</v>
      </c>
      <c r="AR44" s="38"/>
      <c r="AS44" s="38" t="s">
        <v>5777</v>
      </c>
      <c r="AT44" s="38" t="s">
        <v>5508</v>
      </c>
      <c r="AU44" s="43">
        <v>44965</v>
      </c>
      <c r="AV44" s="43" t="s">
        <v>5759</v>
      </c>
      <c r="AW44" s="43" t="s">
        <v>5778</v>
      </c>
      <c r="AX44" s="43">
        <v>44965</v>
      </c>
      <c r="AY44" s="38" t="s">
        <v>5492</v>
      </c>
      <c r="AZ44" s="38" t="s">
        <v>5506</v>
      </c>
      <c r="BA44" s="43" t="s">
        <v>5597</v>
      </c>
      <c r="BB44" s="43" t="s">
        <v>5512</v>
      </c>
      <c r="BC44" s="38" t="s">
        <v>5779</v>
      </c>
      <c r="BD44" s="38" t="s">
        <v>35</v>
      </c>
      <c r="BE44" s="38" t="s">
        <v>5494</v>
      </c>
    </row>
    <row r="45" spans="1:57" ht="17.45" customHeight="1" x14ac:dyDescent="0.25">
      <c r="A45" s="81">
        <v>2023</v>
      </c>
      <c r="B45" s="35">
        <v>51</v>
      </c>
      <c r="C45" s="36">
        <v>1873</v>
      </c>
      <c r="D45" s="102" t="s">
        <v>5496</v>
      </c>
      <c r="E45" s="37" t="s">
        <v>5497</v>
      </c>
      <c r="F45" s="38" t="s">
        <v>39</v>
      </c>
      <c r="G45" s="35" t="s">
        <v>54</v>
      </c>
      <c r="H45" s="37" t="s">
        <v>3456</v>
      </c>
      <c r="I45" s="38" t="s">
        <v>5780</v>
      </c>
      <c r="J45" s="39" t="s">
        <v>218</v>
      </c>
      <c r="K45" s="41">
        <v>5</v>
      </c>
      <c r="L45" s="42" t="s">
        <v>3204</v>
      </c>
      <c r="M45" s="43">
        <v>44957.417615740742</v>
      </c>
      <c r="N45" s="38">
        <v>6</v>
      </c>
      <c r="O45" s="43">
        <v>44959</v>
      </c>
      <c r="P45" s="43">
        <v>45139</v>
      </c>
      <c r="Q45" s="174" t="s">
        <v>60</v>
      </c>
      <c r="R45" s="102" t="s">
        <v>60</v>
      </c>
      <c r="S45" s="39" t="s">
        <v>5781</v>
      </c>
      <c r="T45" s="39" t="s">
        <v>5488</v>
      </c>
      <c r="U45" s="39" t="s">
        <v>220</v>
      </c>
      <c r="V45" s="39" t="s">
        <v>5782</v>
      </c>
      <c r="W45" s="51" t="s">
        <v>46</v>
      </c>
      <c r="X45" s="38">
        <v>82411</v>
      </c>
      <c r="Y45" s="38">
        <v>2</v>
      </c>
      <c r="Z45" s="46">
        <v>6000000</v>
      </c>
      <c r="AA45" s="42" t="s">
        <v>5676</v>
      </c>
      <c r="AB45" s="42" t="s">
        <v>5503</v>
      </c>
      <c r="AC45" s="43" t="s">
        <v>46</v>
      </c>
      <c r="AD45" s="42">
        <v>20235420000983</v>
      </c>
      <c r="AE45" s="47" t="e">
        <v>#N/A</v>
      </c>
      <c r="AF45" s="42"/>
      <c r="AG45" s="48" t="s">
        <v>5491</v>
      </c>
      <c r="AH45" s="49">
        <v>44957.417615740742</v>
      </c>
      <c r="AI45" s="38" t="s">
        <v>5783</v>
      </c>
      <c r="AJ45" s="38">
        <v>-180</v>
      </c>
      <c r="AK45" s="38" t="s">
        <v>5506</v>
      </c>
      <c r="AL45" s="38">
        <v>159</v>
      </c>
      <c r="AM45" s="43">
        <v>44946</v>
      </c>
      <c r="AN45" s="43">
        <v>44957</v>
      </c>
      <c r="AO45" s="38" t="s">
        <v>5506</v>
      </c>
      <c r="AP45" s="43">
        <v>44957</v>
      </c>
      <c r="AQ45" s="38" t="e">
        <v>#N/A</v>
      </c>
      <c r="AR45" s="38"/>
      <c r="AS45" s="38" t="s">
        <v>5784</v>
      </c>
      <c r="AT45" s="38" t="s">
        <v>5508</v>
      </c>
      <c r="AU45" s="43">
        <v>44957</v>
      </c>
      <c r="AV45" s="43" t="s">
        <v>5640</v>
      </c>
      <c r="AW45" s="43" t="s">
        <v>5603</v>
      </c>
      <c r="AX45" s="43">
        <v>44958</v>
      </c>
      <c r="AY45" s="38" t="s">
        <v>5492</v>
      </c>
      <c r="AZ45" s="38" t="s">
        <v>5506</v>
      </c>
      <c r="BA45" s="43" t="s">
        <v>5597</v>
      </c>
      <c r="BB45" s="43" t="s">
        <v>5512</v>
      </c>
      <c r="BC45" s="38" t="s">
        <v>5492</v>
      </c>
      <c r="BD45" s="38" t="s">
        <v>35</v>
      </c>
      <c r="BE45" s="38" t="s">
        <v>5494</v>
      </c>
    </row>
    <row r="46" spans="1:57" ht="17.45" customHeight="1" x14ac:dyDescent="0.25">
      <c r="A46" s="81">
        <v>2023</v>
      </c>
      <c r="B46" s="35">
        <v>52</v>
      </c>
      <c r="C46" s="36">
        <v>1873</v>
      </c>
      <c r="D46" s="102" t="s">
        <v>5496</v>
      </c>
      <c r="E46" s="37" t="s">
        <v>5497</v>
      </c>
      <c r="F46" s="38" t="s">
        <v>39</v>
      </c>
      <c r="G46" s="35" t="s">
        <v>54</v>
      </c>
      <c r="H46" s="37" t="s">
        <v>3456</v>
      </c>
      <c r="I46" s="38" t="s">
        <v>5785</v>
      </c>
      <c r="J46" s="39" t="s">
        <v>229</v>
      </c>
      <c r="K46" s="41">
        <v>0</v>
      </c>
      <c r="L46" s="42" t="s">
        <v>269</v>
      </c>
      <c r="M46" s="43">
        <v>44957.375879629632</v>
      </c>
      <c r="N46" s="38">
        <v>6</v>
      </c>
      <c r="O46" s="43">
        <v>44959</v>
      </c>
      <c r="P46" s="43">
        <v>45139</v>
      </c>
      <c r="Q46" s="82" t="s">
        <v>60</v>
      </c>
      <c r="R46" s="102" t="s">
        <v>60</v>
      </c>
      <c r="S46" s="39" t="s">
        <v>5781</v>
      </c>
      <c r="T46" s="39" t="s">
        <v>5488</v>
      </c>
      <c r="U46" s="39" t="s">
        <v>220</v>
      </c>
      <c r="V46" s="39" t="s">
        <v>5782</v>
      </c>
      <c r="W46" s="51" t="s">
        <v>46</v>
      </c>
      <c r="X46" s="38">
        <v>82411</v>
      </c>
      <c r="Y46" s="38">
        <v>2</v>
      </c>
      <c r="Z46" s="46">
        <v>6000000</v>
      </c>
      <c r="AA46" s="42" t="s">
        <v>5676</v>
      </c>
      <c r="AB46" s="42" t="s">
        <v>5503</v>
      </c>
      <c r="AC46" s="43" t="s">
        <v>46</v>
      </c>
      <c r="AD46" s="42">
        <v>0</v>
      </c>
      <c r="AE46" s="47" t="e">
        <v>#N/A</v>
      </c>
      <c r="AF46" s="42"/>
      <c r="AG46" s="48" t="s">
        <v>5491</v>
      </c>
      <c r="AH46" s="49">
        <v>44957.375879629632</v>
      </c>
      <c r="AI46" s="38" t="s">
        <v>5786</v>
      </c>
      <c r="AJ46" s="38">
        <v>-180</v>
      </c>
      <c r="AK46" s="38" t="s">
        <v>5506</v>
      </c>
      <c r="AL46" s="38">
        <v>159</v>
      </c>
      <c r="AM46" s="43">
        <v>44946</v>
      </c>
      <c r="AN46" s="43">
        <v>44957</v>
      </c>
      <c r="AO46" s="38" t="s">
        <v>5506</v>
      </c>
      <c r="AP46" s="43">
        <v>44958</v>
      </c>
      <c r="AQ46" s="38" t="e">
        <v>#N/A</v>
      </c>
      <c r="AR46" s="38"/>
      <c r="AS46" s="38" t="s">
        <v>5787</v>
      </c>
      <c r="AT46" s="38" t="s">
        <v>5765</v>
      </c>
      <c r="AU46" s="43">
        <v>44957</v>
      </c>
      <c r="AV46" s="43" t="s">
        <v>5640</v>
      </c>
      <c r="AW46" s="43" t="s">
        <v>5729</v>
      </c>
      <c r="AX46" s="43">
        <v>44958</v>
      </c>
      <c r="AY46" s="38" t="s">
        <v>5492</v>
      </c>
      <c r="AZ46" s="38" t="s">
        <v>5506</v>
      </c>
      <c r="BA46" s="43" t="s">
        <v>5597</v>
      </c>
      <c r="BB46" s="43" t="s">
        <v>5512</v>
      </c>
      <c r="BC46" s="38" t="s">
        <v>5492</v>
      </c>
      <c r="BD46" s="38" t="s">
        <v>35</v>
      </c>
      <c r="BE46" s="38" t="s">
        <v>5494</v>
      </c>
    </row>
    <row r="47" spans="1:57" ht="17.45" customHeight="1" x14ac:dyDescent="0.25">
      <c r="A47" s="81">
        <v>2023</v>
      </c>
      <c r="B47" s="35">
        <v>53</v>
      </c>
      <c r="C47" s="36">
        <v>1873</v>
      </c>
      <c r="D47" s="102" t="s">
        <v>5496</v>
      </c>
      <c r="E47" s="37" t="s">
        <v>5497</v>
      </c>
      <c r="F47" s="38" t="s">
        <v>39</v>
      </c>
      <c r="G47" s="35" t="s">
        <v>54</v>
      </c>
      <c r="H47" s="37" t="s">
        <v>3456</v>
      </c>
      <c r="I47" s="38" t="s">
        <v>5788</v>
      </c>
      <c r="J47" s="39" t="s">
        <v>229</v>
      </c>
      <c r="K47" s="41">
        <v>0</v>
      </c>
      <c r="L47" s="42" t="s">
        <v>269</v>
      </c>
      <c r="M47" s="43">
        <v>44957.584305555552</v>
      </c>
      <c r="N47" s="38">
        <v>6</v>
      </c>
      <c r="O47" s="43">
        <v>44959</v>
      </c>
      <c r="P47" s="43">
        <v>45139</v>
      </c>
      <c r="Q47" s="198" t="s">
        <v>60</v>
      </c>
      <c r="R47" s="29" t="s">
        <v>60</v>
      </c>
      <c r="S47" s="39" t="s">
        <v>5789</v>
      </c>
      <c r="T47" s="39" t="s">
        <v>5488</v>
      </c>
      <c r="U47" s="39" t="s">
        <v>220</v>
      </c>
      <c r="V47" s="39" t="s">
        <v>5782</v>
      </c>
      <c r="W47" s="51" t="s">
        <v>46</v>
      </c>
      <c r="X47" s="38">
        <v>82335</v>
      </c>
      <c r="Y47" s="38">
        <v>1</v>
      </c>
      <c r="Z47" s="46">
        <v>4800000</v>
      </c>
      <c r="AA47" s="42" t="s">
        <v>5676</v>
      </c>
      <c r="AB47" s="42" t="s">
        <v>5503</v>
      </c>
      <c r="AC47" s="43" t="s">
        <v>46</v>
      </c>
      <c r="AD47" s="42">
        <v>20235420000983</v>
      </c>
      <c r="AE47" s="47" t="e">
        <v>#N/A</v>
      </c>
      <c r="AF47" s="42"/>
      <c r="AG47" s="48" t="s">
        <v>5491</v>
      </c>
      <c r="AH47" s="49">
        <v>44957.584305555552</v>
      </c>
      <c r="AI47" s="38" t="s">
        <v>5790</v>
      </c>
      <c r="AJ47" s="38">
        <v>-180</v>
      </c>
      <c r="AK47" s="38" t="s">
        <v>5506</v>
      </c>
      <c r="AL47" s="38">
        <v>160</v>
      </c>
      <c r="AM47" s="43">
        <v>44946</v>
      </c>
      <c r="AN47" s="43">
        <v>44957</v>
      </c>
      <c r="AO47" s="38" t="s">
        <v>5506</v>
      </c>
      <c r="AP47" s="43">
        <v>44957</v>
      </c>
      <c r="AQ47" s="38" t="e">
        <v>#N/A</v>
      </c>
      <c r="AR47" s="38"/>
      <c r="AS47" s="38" t="s">
        <v>5787</v>
      </c>
      <c r="AT47" s="38" t="s">
        <v>5765</v>
      </c>
      <c r="AU47" s="43">
        <v>44957</v>
      </c>
      <c r="AV47" s="43" t="s">
        <v>5640</v>
      </c>
      <c r="AW47" s="43" t="s">
        <v>5729</v>
      </c>
      <c r="AX47" s="43">
        <v>44958</v>
      </c>
      <c r="AY47" s="38" t="s">
        <v>5492</v>
      </c>
      <c r="AZ47" s="38" t="s">
        <v>5506</v>
      </c>
      <c r="BA47" s="43" t="s">
        <v>5597</v>
      </c>
      <c r="BB47" s="43" t="s">
        <v>5512</v>
      </c>
      <c r="BC47" s="38" t="s">
        <v>5492</v>
      </c>
      <c r="BD47" s="38" t="s">
        <v>35</v>
      </c>
      <c r="BE47" s="38" t="s">
        <v>5494</v>
      </c>
    </row>
    <row r="48" spans="1:57" ht="17.45" customHeight="1" x14ac:dyDescent="0.25">
      <c r="A48" s="81">
        <v>2023</v>
      </c>
      <c r="B48" s="35">
        <v>54</v>
      </c>
      <c r="C48" s="36">
        <v>1873</v>
      </c>
      <c r="D48" s="102" t="s">
        <v>5496</v>
      </c>
      <c r="E48" s="37" t="s">
        <v>5497</v>
      </c>
      <c r="F48" s="38" t="s">
        <v>39</v>
      </c>
      <c r="G48" s="35" t="s">
        <v>54</v>
      </c>
      <c r="H48" s="37" t="s">
        <v>5791</v>
      </c>
      <c r="I48" s="38" t="s">
        <v>5792</v>
      </c>
      <c r="J48" s="39" t="s">
        <v>316</v>
      </c>
      <c r="K48" s="41">
        <v>8</v>
      </c>
      <c r="L48" s="42" t="s">
        <v>5549</v>
      </c>
      <c r="M48" s="43">
        <v>44957.417974537035</v>
      </c>
      <c r="N48" s="38">
        <v>6</v>
      </c>
      <c r="O48" s="43">
        <v>44960</v>
      </c>
      <c r="P48" s="43">
        <v>45140</v>
      </c>
      <c r="Q48" s="82" t="s">
        <v>60</v>
      </c>
      <c r="R48" s="102" t="s">
        <v>60</v>
      </c>
      <c r="S48" s="39" t="s">
        <v>5793</v>
      </c>
      <c r="T48" s="39" t="s">
        <v>5488</v>
      </c>
      <c r="U48" s="39" t="s">
        <v>74</v>
      </c>
      <c r="V48" s="39" t="s">
        <v>75</v>
      </c>
      <c r="W48" s="51">
        <v>20235420002883</v>
      </c>
      <c r="X48" s="38">
        <v>82484</v>
      </c>
      <c r="Y48" s="38">
        <v>1</v>
      </c>
      <c r="Z48" s="46">
        <v>7900000</v>
      </c>
      <c r="AA48" s="42" t="s">
        <v>5676</v>
      </c>
      <c r="AB48" s="42" t="s">
        <v>5503</v>
      </c>
      <c r="AC48" s="43" t="s">
        <v>46</v>
      </c>
      <c r="AD48" s="42">
        <v>20235420001093</v>
      </c>
      <c r="AE48" s="47" t="e">
        <v>#N/A</v>
      </c>
      <c r="AF48" s="42" t="s">
        <v>5490</v>
      </c>
      <c r="AG48" s="48" t="s">
        <v>5491</v>
      </c>
      <c r="AH48" s="49">
        <v>44957.417974537035</v>
      </c>
      <c r="AI48" s="38" t="s">
        <v>5794</v>
      </c>
      <c r="AJ48" s="38">
        <v>-180</v>
      </c>
      <c r="AK48" s="38" t="s">
        <v>5506</v>
      </c>
      <c r="AL48" s="38">
        <v>196</v>
      </c>
      <c r="AM48" s="43">
        <v>44948</v>
      </c>
      <c r="AN48" s="43">
        <v>44959</v>
      </c>
      <c r="AO48" s="38" t="s">
        <v>5506</v>
      </c>
      <c r="AP48" s="43">
        <v>44959</v>
      </c>
      <c r="AQ48" s="38" t="e">
        <v>#N/A</v>
      </c>
      <c r="AR48" s="38"/>
      <c r="AS48" s="38" t="s">
        <v>5795</v>
      </c>
      <c r="AT48" s="38" t="s">
        <v>5508</v>
      </c>
      <c r="AU48" s="43">
        <v>44957</v>
      </c>
      <c r="AV48" s="43" t="s">
        <v>5640</v>
      </c>
      <c r="AW48" s="43" t="s">
        <v>5729</v>
      </c>
      <c r="AX48" s="43">
        <v>44959</v>
      </c>
      <c r="AY48" s="38" t="s">
        <v>5492</v>
      </c>
      <c r="AZ48" s="38" t="s">
        <v>5492</v>
      </c>
      <c r="BA48" s="43" t="s">
        <v>5521</v>
      </c>
      <c r="BB48" s="43" t="s">
        <v>5512</v>
      </c>
      <c r="BC48" s="38" t="s">
        <v>5492</v>
      </c>
      <c r="BD48" s="38" t="s">
        <v>35</v>
      </c>
      <c r="BE48" s="38" t="s">
        <v>5494</v>
      </c>
    </row>
    <row r="49" spans="1:57" ht="17.45" customHeight="1" x14ac:dyDescent="0.25">
      <c r="A49" s="81">
        <v>2023</v>
      </c>
      <c r="B49" s="35">
        <v>55</v>
      </c>
      <c r="C49" s="36">
        <v>1866</v>
      </c>
      <c r="D49" s="29" t="s">
        <v>1267</v>
      </c>
      <c r="E49" s="37" t="s">
        <v>5497</v>
      </c>
      <c r="F49" s="38" t="s">
        <v>39</v>
      </c>
      <c r="G49" s="35" t="s">
        <v>54</v>
      </c>
      <c r="H49" s="37" t="s">
        <v>5554</v>
      </c>
      <c r="I49" s="38" t="s">
        <v>5796</v>
      </c>
      <c r="J49" s="39" t="s">
        <v>1630</v>
      </c>
      <c r="K49" s="41">
        <v>7</v>
      </c>
      <c r="L49" s="42" t="s">
        <v>269</v>
      </c>
      <c r="M49" s="43">
        <v>44957.417384259257</v>
      </c>
      <c r="N49" s="38">
        <v>6</v>
      </c>
      <c r="O49" s="43">
        <v>44960</v>
      </c>
      <c r="P49" s="43">
        <v>45140</v>
      </c>
      <c r="Q49" s="174" t="s">
        <v>60</v>
      </c>
      <c r="R49" s="102" t="s">
        <v>60</v>
      </c>
      <c r="S49" s="74" t="s">
        <v>5556</v>
      </c>
      <c r="T49" s="39" t="s">
        <v>5488</v>
      </c>
      <c r="U49" s="39" t="s">
        <v>811</v>
      </c>
      <c r="V49" s="39" t="s">
        <v>808</v>
      </c>
      <c r="W49" s="51">
        <v>20235420002893</v>
      </c>
      <c r="X49" s="38">
        <v>82065</v>
      </c>
      <c r="Y49" s="38">
        <v>15</v>
      </c>
      <c r="Z49" s="46">
        <v>2500000</v>
      </c>
      <c r="AA49" s="42" t="s">
        <v>5676</v>
      </c>
      <c r="AB49" s="42" t="s">
        <v>5503</v>
      </c>
      <c r="AC49" s="43" t="s">
        <v>46</v>
      </c>
      <c r="AD49" s="42">
        <v>20235420001073</v>
      </c>
      <c r="AE49" s="47" t="e">
        <v>#N/A</v>
      </c>
      <c r="AF49" s="42"/>
      <c r="AG49" s="48" t="s">
        <v>5491</v>
      </c>
      <c r="AH49" s="49">
        <v>44957.417384259257</v>
      </c>
      <c r="AI49" s="38" t="s">
        <v>5797</v>
      </c>
      <c r="AJ49" s="38">
        <v>-180</v>
      </c>
      <c r="AK49" s="38" t="s">
        <v>5506</v>
      </c>
      <c r="AL49" s="38">
        <v>158</v>
      </c>
      <c r="AM49" s="43">
        <v>44946</v>
      </c>
      <c r="AN49" s="43">
        <v>44960</v>
      </c>
      <c r="AO49" s="38" t="s">
        <v>5506</v>
      </c>
      <c r="AP49" s="43">
        <v>44958</v>
      </c>
      <c r="AQ49" s="38">
        <v>4</v>
      </c>
      <c r="AR49" s="38"/>
      <c r="AS49" s="38" t="s">
        <v>5798</v>
      </c>
      <c r="AT49" s="38" t="s">
        <v>5508</v>
      </c>
      <c r="AU49" s="43">
        <v>44958</v>
      </c>
      <c r="AV49" s="43" t="s">
        <v>5617</v>
      </c>
      <c r="AW49" s="43" t="s">
        <v>5729</v>
      </c>
      <c r="AX49" s="43">
        <v>44960</v>
      </c>
      <c r="AY49" s="38" t="s">
        <v>5492</v>
      </c>
      <c r="AZ49" s="38" t="s">
        <v>5506</v>
      </c>
      <c r="BA49" s="43" t="s">
        <v>5560</v>
      </c>
      <c r="BB49" s="43" t="s">
        <v>5512</v>
      </c>
      <c r="BC49" s="38" t="s">
        <v>5492</v>
      </c>
      <c r="BD49" s="38" t="s">
        <v>35</v>
      </c>
      <c r="BE49" s="38" t="s">
        <v>5494</v>
      </c>
    </row>
    <row r="50" spans="1:57" ht="17.45" customHeight="1" x14ac:dyDescent="0.25">
      <c r="A50" s="81">
        <v>2023</v>
      </c>
      <c r="B50" s="35">
        <v>56</v>
      </c>
      <c r="C50" s="36">
        <v>1873</v>
      </c>
      <c r="D50" s="102" t="s">
        <v>5496</v>
      </c>
      <c r="E50" s="37" t="s">
        <v>5497</v>
      </c>
      <c r="F50" s="38" t="s">
        <v>39</v>
      </c>
      <c r="G50" s="35" t="s">
        <v>54</v>
      </c>
      <c r="H50" s="37" t="s">
        <v>5799</v>
      </c>
      <c r="I50" s="38" t="s">
        <v>5800</v>
      </c>
      <c r="J50" s="39" t="s">
        <v>2368</v>
      </c>
      <c r="K50" s="41">
        <v>6</v>
      </c>
      <c r="L50" s="42" t="s">
        <v>269</v>
      </c>
      <c r="M50" s="43">
        <v>44956.876261574071</v>
      </c>
      <c r="N50" s="38">
        <v>11</v>
      </c>
      <c r="O50" s="43">
        <v>44960</v>
      </c>
      <c r="P50" s="43">
        <v>45291</v>
      </c>
      <c r="Q50" s="45" t="s">
        <v>5504</v>
      </c>
      <c r="R50" s="29" t="s">
        <v>5504</v>
      </c>
      <c r="S50" s="39" t="s">
        <v>5801</v>
      </c>
      <c r="T50" s="39" t="s">
        <v>5488</v>
      </c>
      <c r="U50" s="39" t="s">
        <v>601</v>
      </c>
      <c r="V50" s="39" t="s">
        <v>90</v>
      </c>
      <c r="W50" s="51">
        <v>20235420003043</v>
      </c>
      <c r="X50" s="38">
        <v>82186</v>
      </c>
      <c r="Y50" s="38">
        <v>1</v>
      </c>
      <c r="Z50" s="46">
        <v>6000000</v>
      </c>
      <c r="AA50" s="42" t="s">
        <v>5676</v>
      </c>
      <c r="AB50" s="42" t="s">
        <v>5503</v>
      </c>
      <c r="AC50" s="43" t="s">
        <v>46</v>
      </c>
      <c r="AD50" s="42">
        <v>20235420001073</v>
      </c>
      <c r="AE50" s="47" t="e">
        <v>#N/A</v>
      </c>
      <c r="AF50" s="42"/>
      <c r="AG50" s="48" t="s">
        <v>5491</v>
      </c>
      <c r="AH50" s="49">
        <v>44956.876261574071</v>
      </c>
      <c r="AI50" s="38" t="s">
        <v>5802</v>
      </c>
      <c r="AJ50" s="38">
        <v>-331</v>
      </c>
      <c r="AK50" s="38" t="s">
        <v>5492</v>
      </c>
      <c r="AL50" s="38">
        <v>272</v>
      </c>
      <c r="AM50" s="43">
        <v>44948</v>
      </c>
      <c r="AN50" s="43">
        <v>44960</v>
      </c>
      <c r="AO50" s="38" t="s">
        <v>5506</v>
      </c>
      <c r="AP50" s="43">
        <v>44957</v>
      </c>
      <c r="AQ50" s="38">
        <v>1</v>
      </c>
      <c r="AR50" s="38"/>
      <c r="AS50" s="38" t="s">
        <v>5803</v>
      </c>
      <c r="AT50" s="38" t="s">
        <v>5508</v>
      </c>
      <c r="AU50" s="43">
        <v>44927</v>
      </c>
      <c r="AV50" s="43" t="s">
        <v>5640</v>
      </c>
      <c r="AW50" s="43" t="s">
        <v>5804</v>
      </c>
      <c r="AX50" s="43">
        <v>44960</v>
      </c>
      <c r="AY50" s="38" t="s">
        <v>5492</v>
      </c>
      <c r="AZ50" s="38" t="s">
        <v>5506</v>
      </c>
      <c r="BA50" s="43" t="s">
        <v>5597</v>
      </c>
      <c r="BB50" s="43" t="s">
        <v>5512</v>
      </c>
      <c r="BC50" s="38" t="s">
        <v>5492</v>
      </c>
      <c r="BD50" s="38" t="s">
        <v>35</v>
      </c>
      <c r="BE50" s="38" t="s">
        <v>5494</v>
      </c>
    </row>
    <row r="51" spans="1:57" ht="17.45" customHeight="1" x14ac:dyDescent="0.25">
      <c r="A51" s="81">
        <v>2023</v>
      </c>
      <c r="B51" s="35">
        <v>57</v>
      </c>
      <c r="C51" s="36">
        <v>1873</v>
      </c>
      <c r="D51" s="102" t="s">
        <v>5496</v>
      </c>
      <c r="E51" s="37" t="s">
        <v>5497</v>
      </c>
      <c r="F51" s="38" t="s">
        <v>39</v>
      </c>
      <c r="G51" s="35" t="s">
        <v>54</v>
      </c>
      <c r="H51" s="37" t="s">
        <v>5805</v>
      </c>
      <c r="I51" s="38" t="s">
        <v>5806</v>
      </c>
      <c r="J51" s="39" t="s">
        <v>311</v>
      </c>
      <c r="K51" s="41">
        <v>1</v>
      </c>
      <c r="L51" s="42" t="s">
        <v>269</v>
      </c>
      <c r="M51" s="43">
        <v>44958.793738425928</v>
      </c>
      <c r="N51" s="38">
        <v>6</v>
      </c>
      <c r="O51" s="43">
        <v>44960</v>
      </c>
      <c r="P51" s="43">
        <v>45140</v>
      </c>
      <c r="Q51" s="174" t="s">
        <v>60</v>
      </c>
      <c r="R51" s="102" t="s">
        <v>60</v>
      </c>
      <c r="S51" s="39" t="s">
        <v>5807</v>
      </c>
      <c r="T51" s="39" t="s">
        <v>5488</v>
      </c>
      <c r="U51" s="39" t="s">
        <v>5808</v>
      </c>
      <c r="V51" s="39" t="s">
        <v>316</v>
      </c>
      <c r="W51" s="51">
        <v>20235420003003</v>
      </c>
      <c r="X51" s="38">
        <v>82214</v>
      </c>
      <c r="Y51" s="38">
        <v>1</v>
      </c>
      <c r="Z51" s="46">
        <v>6800000</v>
      </c>
      <c r="AA51" s="42" t="s">
        <v>5676</v>
      </c>
      <c r="AB51" s="42" t="s">
        <v>5503</v>
      </c>
      <c r="AC51" s="43" t="s">
        <v>46</v>
      </c>
      <c r="AD51" s="42">
        <v>20235420001073</v>
      </c>
      <c r="AE51" s="47" t="e">
        <v>#N/A</v>
      </c>
      <c r="AF51" s="42"/>
      <c r="AG51" s="48" t="s">
        <v>5491</v>
      </c>
      <c r="AH51" s="49">
        <v>44958.793738425928</v>
      </c>
      <c r="AI51" s="38" t="s">
        <v>5809</v>
      </c>
      <c r="AJ51" s="38">
        <v>-180</v>
      </c>
      <c r="AK51" s="38" t="s">
        <v>5506</v>
      </c>
      <c r="AL51" s="38">
        <v>242</v>
      </c>
      <c r="AM51" s="43">
        <v>44948</v>
      </c>
      <c r="AN51" s="43">
        <v>44960</v>
      </c>
      <c r="AO51" s="38" t="s">
        <v>5506</v>
      </c>
      <c r="AP51" s="43">
        <v>44959</v>
      </c>
      <c r="AQ51" s="38" t="e">
        <v>#N/A</v>
      </c>
      <c r="AR51" s="38"/>
      <c r="AS51" s="38" t="s">
        <v>5810</v>
      </c>
      <c r="AT51" s="38" t="s">
        <v>5508</v>
      </c>
      <c r="AU51" s="43">
        <v>44959</v>
      </c>
      <c r="AV51" s="43" t="s">
        <v>5811</v>
      </c>
      <c r="AW51" s="43" t="s">
        <v>5812</v>
      </c>
      <c r="AX51" s="43">
        <v>44959</v>
      </c>
      <c r="AY51" s="38" t="s">
        <v>5492</v>
      </c>
      <c r="AZ51" s="38" t="s">
        <v>5506</v>
      </c>
      <c r="BA51" s="43" t="s">
        <v>5597</v>
      </c>
      <c r="BB51" s="43" t="s">
        <v>5522</v>
      </c>
      <c r="BC51" s="38" t="s">
        <v>5492</v>
      </c>
      <c r="BD51" s="38" t="s">
        <v>35</v>
      </c>
      <c r="BE51" s="38" t="s">
        <v>5494</v>
      </c>
    </row>
    <row r="52" spans="1:57" ht="17.45" customHeight="1" x14ac:dyDescent="0.25">
      <c r="A52" s="81">
        <v>2023</v>
      </c>
      <c r="B52" s="35">
        <v>58</v>
      </c>
      <c r="C52" s="36">
        <v>1873</v>
      </c>
      <c r="D52" s="102" t="s">
        <v>5496</v>
      </c>
      <c r="E52" s="37" t="s">
        <v>5497</v>
      </c>
      <c r="F52" s="38" t="s">
        <v>39</v>
      </c>
      <c r="G52" s="35" t="s">
        <v>54</v>
      </c>
      <c r="H52" s="37" t="s">
        <v>1512</v>
      </c>
      <c r="I52" s="38" t="s">
        <v>5813</v>
      </c>
      <c r="J52" s="39" t="s">
        <v>453</v>
      </c>
      <c r="K52" s="41">
        <v>1</v>
      </c>
      <c r="L52" s="42" t="s">
        <v>170</v>
      </c>
      <c r="M52" s="43">
        <v>44956.792696759258</v>
      </c>
      <c r="N52" s="38">
        <v>7</v>
      </c>
      <c r="O52" s="43">
        <v>44958</v>
      </c>
      <c r="P52" s="43">
        <v>45169</v>
      </c>
      <c r="Q52" s="54" t="s">
        <v>98</v>
      </c>
      <c r="R52" s="29" t="s">
        <v>98</v>
      </c>
      <c r="S52" s="39" t="s">
        <v>5814</v>
      </c>
      <c r="T52" s="39" t="s">
        <v>5488</v>
      </c>
      <c r="U52" s="39" t="s">
        <v>459</v>
      </c>
      <c r="V52" s="39" t="s">
        <v>3652</v>
      </c>
      <c r="W52" s="51">
        <v>20235420006243</v>
      </c>
      <c r="X52" s="38">
        <v>85478</v>
      </c>
      <c r="Y52" s="38">
        <v>5</v>
      </c>
      <c r="Z52" s="46">
        <v>6000000</v>
      </c>
      <c r="AA52" s="42" t="s">
        <v>5815</v>
      </c>
      <c r="AB52" s="42" t="s">
        <v>5503</v>
      </c>
      <c r="AC52" s="43">
        <v>44972</v>
      </c>
      <c r="AD52" s="42">
        <v>0</v>
      </c>
      <c r="AE52" s="47" t="e">
        <v>#N/A</v>
      </c>
      <c r="AF52" s="42" t="s">
        <v>5490</v>
      </c>
      <c r="AG52" s="48" t="s">
        <v>5491</v>
      </c>
      <c r="AH52" s="49">
        <v>44956.792696759258</v>
      </c>
      <c r="AI52" s="38" t="s">
        <v>5816</v>
      </c>
      <c r="AJ52" s="38">
        <v>-211</v>
      </c>
      <c r="AK52" s="38" t="s">
        <v>5506</v>
      </c>
      <c r="AL52" s="38">
        <v>156</v>
      </c>
      <c r="AM52" s="43">
        <v>44946</v>
      </c>
      <c r="AN52" s="43">
        <v>45017</v>
      </c>
      <c r="AO52" s="38" t="s">
        <v>5506</v>
      </c>
      <c r="AP52" s="43">
        <v>44978</v>
      </c>
      <c r="AQ52" s="38">
        <v>1</v>
      </c>
      <c r="AR52" s="38"/>
      <c r="AS52" s="38" t="s">
        <v>5817</v>
      </c>
      <c r="AT52" s="38" t="s">
        <v>5508</v>
      </c>
      <c r="AU52" s="43">
        <v>44980</v>
      </c>
      <c r="AV52" s="43">
        <v>44977</v>
      </c>
      <c r="AW52" s="43">
        <v>45332</v>
      </c>
      <c r="AX52" s="43">
        <v>44980</v>
      </c>
      <c r="AY52" s="38" t="s">
        <v>5492</v>
      </c>
      <c r="AZ52" s="38" t="s">
        <v>5492</v>
      </c>
      <c r="BA52" s="43" t="s">
        <v>5597</v>
      </c>
      <c r="BB52" s="43" t="s">
        <v>5522</v>
      </c>
      <c r="BC52" s="38" t="s">
        <v>5492</v>
      </c>
      <c r="BD52" s="38" t="s">
        <v>35</v>
      </c>
      <c r="BE52" s="38" t="s">
        <v>5494</v>
      </c>
    </row>
    <row r="53" spans="1:57" ht="17.45" customHeight="1" x14ac:dyDescent="0.25">
      <c r="A53" s="81">
        <v>2023</v>
      </c>
      <c r="B53" s="35">
        <v>59</v>
      </c>
      <c r="C53" s="36">
        <v>1866</v>
      </c>
      <c r="D53" s="29" t="s">
        <v>1267</v>
      </c>
      <c r="E53" s="37" t="s">
        <v>5497</v>
      </c>
      <c r="F53" s="38" t="s">
        <v>39</v>
      </c>
      <c r="G53" s="35" t="s">
        <v>54</v>
      </c>
      <c r="H53" s="37" t="s">
        <v>5554</v>
      </c>
      <c r="I53" s="35" t="s">
        <v>5818</v>
      </c>
      <c r="J53" s="39" t="s">
        <v>1500</v>
      </c>
      <c r="K53" s="41">
        <v>1</v>
      </c>
      <c r="L53" s="42" t="s">
        <v>345</v>
      </c>
      <c r="M53" s="43">
        <v>44957.417442129627</v>
      </c>
      <c r="N53" s="38">
        <v>3</v>
      </c>
      <c r="O53" s="43">
        <v>44965</v>
      </c>
      <c r="P53" s="43">
        <v>45053</v>
      </c>
      <c r="Q53" s="174" t="s">
        <v>48</v>
      </c>
      <c r="R53" s="102" t="s">
        <v>98</v>
      </c>
      <c r="S53" s="74" t="s">
        <v>5556</v>
      </c>
      <c r="T53" s="39" t="s">
        <v>5488</v>
      </c>
      <c r="U53" s="39" t="s">
        <v>811</v>
      </c>
      <c r="V53" s="39" t="s">
        <v>808</v>
      </c>
      <c r="W53" s="51">
        <v>20235420002893</v>
      </c>
      <c r="X53" s="38">
        <v>82065</v>
      </c>
      <c r="Y53" s="38">
        <v>15</v>
      </c>
      <c r="Z53" s="46">
        <v>2500000</v>
      </c>
      <c r="AA53" s="42" t="s">
        <v>5726</v>
      </c>
      <c r="AB53" s="42" t="s">
        <v>5503</v>
      </c>
      <c r="AC53" s="43" t="s">
        <v>46</v>
      </c>
      <c r="AD53" s="42">
        <v>20235420000963</v>
      </c>
      <c r="AE53" s="47" t="e">
        <v>#N/A</v>
      </c>
      <c r="AF53" s="42" t="s">
        <v>5490</v>
      </c>
      <c r="AG53" s="48" t="s">
        <v>5491</v>
      </c>
      <c r="AH53" s="49">
        <v>44957.417442129627</v>
      </c>
      <c r="AI53" s="38" t="s">
        <v>5819</v>
      </c>
      <c r="AJ53" s="38">
        <v>-88</v>
      </c>
      <c r="AK53" s="38" t="s">
        <v>5506</v>
      </c>
      <c r="AL53" s="38">
        <v>158</v>
      </c>
      <c r="AM53" s="43">
        <v>44946</v>
      </c>
      <c r="AN53" s="43">
        <v>44957</v>
      </c>
      <c r="AO53" s="38" t="s">
        <v>5506</v>
      </c>
      <c r="AP53" s="43">
        <v>44957</v>
      </c>
      <c r="AQ53" s="38">
        <v>4</v>
      </c>
      <c r="AR53" s="38"/>
      <c r="AS53" s="38" t="s">
        <v>5820</v>
      </c>
      <c r="AT53" s="38" t="s">
        <v>5508</v>
      </c>
      <c r="AU53" s="43">
        <v>44957</v>
      </c>
      <c r="AV53" s="43" t="s">
        <v>5640</v>
      </c>
      <c r="AW53" s="43" t="s">
        <v>5821</v>
      </c>
      <c r="AX53" s="43">
        <v>44965</v>
      </c>
      <c r="AY53" s="38" t="s">
        <v>5492</v>
      </c>
      <c r="AZ53" s="38" t="s">
        <v>5492</v>
      </c>
      <c r="BA53" s="43" t="s">
        <v>5560</v>
      </c>
      <c r="BB53" s="43" t="s">
        <v>5522</v>
      </c>
      <c r="BC53" s="38" t="s">
        <v>5492</v>
      </c>
      <c r="BD53" s="38" t="s">
        <v>35</v>
      </c>
      <c r="BE53" s="38" t="s">
        <v>5494</v>
      </c>
    </row>
    <row r="54" spans="1:57" ht="17.45" customHeight="1" x14ac:dyDescent="0.25">
      <c r="A54" s="81">
        <v>2023</v>
      </c>
      <c r="B54" s="35">
        <v>60</v>
      </c>
      <c r="C54" s="36">
        <v>1824</v>
      </c>
      <c r="D54" s="29" t="s">
        <v>37</v>
      </c>
      <c r="E54" s="37" t="s">
        <v>5497</v>
      </c>
      <c r="F54" s="38" t="s">
        <v>39</v>
      </c>
      <c r="G54" s="35" t="s">
        <v>54</v>
      </c>
      <c r="H54" s="37" t="s">
        <v>1399</v>
      </c>
      <c r="I54" s="38" t="s">
        <v>5822</v>
      </c>
      <c r="J54" s="39" t="s">
        <v>1258</v>
      </c>
      <c r="K54" s="41">
        <v>3</v>
      </c>
      <c r="L54" s="42" t="s">
        <v>345</v>
      </c>
      <c r="M54" s="43">
        <v>44958.418182870373</v>
      </c>
      <c r="N54" s="38">
        <v>6</v>
      </c>
      <c r="O54" s="43">
        <v>44963</v>
      </c>
      <c r="P54" s="43">
        <v>45143</v>
      </c>
      <c r="Q54" s="174" t="s">
        <v>60</v>
      </c>
      <c r="R54" s="102" t="s">
        <v>60</v>
      </c>
      <c r="S54" s="39" t="s">
        <v>5823</v>
      </c>
      <c r="T54" s="39" t="s">
        <v>5488</v>
      </c>
      <c r="U54" s="39" t="s">
        <v>50</v>
      </c>
      <c r="V54" s="39" t="s">
        <v>5824</v>
      </c>
      <c r="W54" s="51">
        <v>20235420002913</v>
      </c>
      <c r="X54" s="38">
        <v>82181</v>
      </c>
      <c r="Y54" s="38">
        <v>24</v>
      </c>
      <c r="Z54" s="46">
        <v>2400000</v>
      </c>
      <c r="AA54" s="42" t="s">
        <v>5726</v>
      </c>
      <c r="AB54" s="42" t="s">
        <v>5503</v>
      </c>
      <c r="AC54" s="43" t="s">
        <v>46</v>
      </c>
      <c r="AD54" s="42">
        <v>20235420001153</v>
      </c>
      <c r="AE54" s="47" t="e">
        <v>#N/A</v>
      </c>
      <c r="AF54" s="42"/>
      <c r="AG54" s="48" t="s">
        <v>5491</v>
      </c>
      <c r="AH54" s="49">
        <v>44958.418182870373</v>
      </c>
      <c r="AI54" s="38" t="s">
        <v>5825</v>
      </c>
      <c r="AJ54" s="38">
        <v>-180</v>
      </c>
      <c r="AK54" s="38" t="s">
        <v>5506</v>
      </c>
      <c r="AL54" s="38">
        <v>260</v>
      </c>
      <c r="AM54" s="43">
        <v>44948</v>
      </c>
      <c r="AN54" s="43">
        <v>44960</v>
      </c>
      <c r="AO54" s="38" t="s">
        <v>5506</v>
      </c>
      <c r="AP54" s="43">
        <v>44962</v>
      </c>
      <c r="AQ54" s="38">
        <v>4</v>
      </c>
      <c r="AR54" s="38"/>
      <c r="AS54" s="38" t="s">
        <v>5826</v>
      </c>
      <c r="AT54" s="38" t="s">
        <v>5508</v>
      </c>
      <c r="AU54" s="43">
        <v>44958</v>
      </c>
      <c r="AV54" s="43" t="s">
        <v>5617</v>
      </c>
      <c r="AW54" s="43" t="s">
        <v>5603</v>
      </c>
      <c r="AX54" s="43">
        <v>44958</v>
      </c>
      <c r="AY54" s="38" t="s">
        <v>5492</v>
      </c>
      <c r="AZ54" s="38" t="s">
        <v>5492</v>
      </c>
      <c r="BA54" s="43" t="s">
        <v>5560</v>
      </c>
      <c r="BB54" s="43" t="s">
        <v>5522</v>
      </c>
      <c r="BC54" s="38" t="s">
        <v>5492</v>
      </c>
      <c r="BD54" s="38" t="s">
        <v>35</v>
      </c>
      <c r="BE54" s="38" t="s">
        <v>5494</v>
      </c>
    </row>
    <row r="55" spans="1:57" ht="17.45" customHeight="1" x14ac:dyDescent="0.25">
      <c r="A55" s="81">
        <v>2023</v>
      </c>
      <c r="B55" s="35">
        <v>61</v>
      </c>
      <c r="C55" s="36">
        <v>1873</v>
      </c>
      <c r="D55" s="102" t="s">
        <v>5496</v>
      </c>
      <c r="E55" s="37" t="s">
        <v>5497</v>
      </c>
      <c r="F55" s="38" t="s">
        <v>39</v>
      </c>
      <c r="G55" s="35" t="s">
        <v>54</v>
      </c>
      <c r="H55" s="37" t="s">
        <v>5736</v>
      </c>
      <c r="I55" s="38" t="s">
        <v>5827</v>
      </c>
      <c r="J55" s="39" t="s">
        <v>5828</v>
      </c>
      <c r="K55" s="41">
        <v>8</v>
      </c>
      <c r="L55" s="42" t="s">
        <v>5829</v>
      </c>
      <c r="M55" s="43">
        <v>44956.751122685186</v>
      </c>
      <c r="N55" s="38">
        <v>6</v>
      </c>
      <c r="O55" s="43">
        <v>44958</v>
      </c>
      <c r="P55" s="43">
        <v>45138</v>
      </c>
      <c r="Q55" s="82" t="s">
        <v>60</v>
      </c>
      <c r="R55" s="102" t="s">
        <v>60</v>
      </c>
      <c r="S55" s="39" t="s">
        <v>5739</v>
      </c>
      <c r="T55" s="39" t="s">
        <v>5488</v>
      </c>
      <c r="U55" s="39" t="s">
        <v>365</v>
      </c>
      <c r="V55" s="39" t="s">
        <v>5740</v>
      </c>
      <c r="W55" s="51">
        <v>20235420002653</v>
      </c>
      <c r="X55" s="38">
        <v>85356</v>
      </c>
      <c r="Y55" s="38">
        <v>4</v>
      </c>
      <c r="Z55" s="46">
        <v>4800000</v>
      </c>
      <c r="AA55" s="42" t="s">
        <v>5830</v>
      </c>
      <c r="AB55" s="42" t="s">
        <v>5503</v>
      </c>
      <c r="AC55" s="43">
        <v>45016</v>
      </c>
      <c r="AD55" s="42">
        <v>20235420000963</v>
      </c>
      <c r="AE55" s="47" t="e">
        <v>#N/A</v>
      </c>
      <c r="AF55" s="42"/>
      <c r="AG55" s="48" t="s">
        <v>5491</v>
      </c>
      <c r="AH55" s="49">
        <v>44956.751122685186</v>
      </c>
      <c r="AI55" s="38" t="s">
        <v>5831</v>
      </c>
      <c r="AJ55" s="38">
        <v>-180</v>
      </c>
      <c r="AK55" s="38" t="s">
        <v>5506</v>
      </c>
      <c r="AL55" s="38">
        <v>269</v>
      </c>
      <c r="AM55" s="43">
        <v>44948</v>
      </c>
      <c r="AN55" s="43">
        <v>44957</v>
      </c>
      <c r="AO55" s="38" t="s">
        <v>5506</v>
      </c>
      <c r="AP55" s="43">
        <v>45028</v>
      </c>
      <c r="AQ55" s="38">
        <v>3</v>
      </c>
      <c r="AR55" s="38"/>
      <c r="AS55" s="38" t="s">
        <v>5832</v>
      </c>
      <c r="AT55" s="38" t="s">
        <v>5508</v>
      </c>
      <c r="AU55" s="43">
        <v>45394</v>
      </c>
      <c r="AV55" s="43">
        <v>45394</v>
      </c>
      <c r="AW55" s="43">
        <v>45312</v>
      </c>
      <c r="AX55" s="43">
        <v>45394</v>
      </c>
      <c r="AY55" s="38" t="s">
        <v>5492</v>
      </c>
      <c r="AZ55" s="38" t="s">
        <v>5506</v>
      </c>
      <c r="BA55" s="43" t="s">
        <v>5597</v>
      </c>
      <c r="BB55" s="43" t="s">
        <v>5512</v>
      </c>
      <c r="BC55" s="38" t="s">
        <v>5492</v>
      </c>
      <c r="BD55" s="38" t="s">
        <v>35</v>
      </c>
      <c r="BE55" s="38" t="s">
        <v>5494</v>
      </c>
    </row>
    <row r="56" spans="1:57" ht="17.45" customHeight="1" x14ac:dyDescent="0.25">
      <c r="A56" s="81">
        <v>2023</v>
      </c>
      <c r="B56" s="35">
        <v>62</v>
      </c>
      <c r="C56" s="36">
        <v>1873</v>
      </c>
      <c r="D56" s="102" t="s">
        <v>5496</v>
      </c>
      <c r="E56" s="37" t="s">
        <v>5497</v>
      </c>
      <c r="F56" s="38" t="s">
        <v>39</v>
      </c>
      <c r="G56" s="35" t="s">
        <v>54</v>
      </c>
      <c r="H56" s="37" t="s">
        <v>5661</v>
      </c>
      <c r="I56" s="38" t="s">
        <v>5833</v>
      </c>
      <c r="J56" s="39" t="s">
        <v>799</v>
      </c>
      <c r="K56" s="41">
        <v>8</v>
      </c>
      <c r="L56" s="42" t="s">
        <v>345</v>
      </c>
      <c r="M56" s="43">
        <v>44956.751157407409</v>
      </c>
      <c r="N56" s="38">
        <v>3</v>
      </c>
      <c r="O56" s="43">
        <v>44958</v>
      </c>
      <c r="P56" s="43">
        <v>45046</v>
      </c>
      <c r="Q56" s="174" t="s">
        <v>60</v>
      </c>
      <c r="R56" s="102" t="s">
        <v>60</v>
      </c>
      <c r="S56" s="74" t="s">
        <v>5663</v>
      </c>
      <c r="T56" s="39" t="s">
        <v>5488</v>
      </c>
      <c r="U56" s="39" t="s">
        <v>803</v>
      </c>
      <c r="V56" s="39" t="s">
        <v>147</v>
      </c>
      <c r="W56" s="51">
        <v>20235420004793</v>
      </c>
      <c r="X56" s="38">
        <v>82358</v>
      </c>
      <c r="Y56" s="38">
        <v>5</v>
      </c>
      <c r="Z56" s="46">
        <v>3900000</v>
      </c>
      <c r="AA56" s="42" t="s">
        <v>5726</v>
      </c>
      <c r="AB56" s="42" t="s">
        <v>5503</v>
      </c>
      <c r="AC56" s="43" t="s">
        <v>46</v>
      </c>
      <c r="AD56" s="42">
        <v>20235420000963</v>
      </c>
      <c r="AE56" s="47" t="e">
        <v>#N/A</v>
      </c>
      <c r="AF56" s="42" t="s">
        <v>5490</v>
      </c>
      <c r="AG56" s="48" t="s">
        <v>5491</v>
      </c>
      <c r="AH56" s="49">
        <v>44956.751157407409</v>
      </c>
      <c r="AI56" s="38" t="s">
        <v>5834</v>
      </c>
      <c r="AJ56" s="38">
        <v>-88</v>
      </c>
      <c r="AK56" s="38" t="s">
        <v>5506</v>
      </c>
      <c r="AL56" s="38">
        <v>178</v>
      </c>
      <c r="AM56" s="43">
        <v>44946</v>
      </c>
      <c r="AN56" s="43">
        <v>44957</v>
      </c>
      <c r="AO56" s="38" t="s">
        <v>5506</v>
      </c>
      <c r="AP56" s="43">
        <v>44957</v>
      </c>
      <c r="AQ56" s="38">
        <v>4</v>
      </c>
      <c r="AR56" s="38"/>
      <c r="AS56" s="38" t="s">
        <v>5835</v>
      </c>
      <c r="AT56" s="38" t="s">
        <v>5508</v>
      </c>
      <c r="AU56" s="43">
        <v>44957</v>
      </c>
      <c r="AV56" s="43" t="s">
        <v>5640</v>
      </c>
      <c r="AW56" s="43" t="s">
        <v>5836</v>
      </c>
      <c r="AX56" s="43">
        <v>44958</v>
      </c>
      <c r="AY56" s="38" t="s">
        <v>5492</v>
      </c>
      <c r="AZ56" s="38" t="s">
        <v>5506</v>
      </c>
      <c r="BA56" s="43" t="s">
        <v>5511</v>
      </c>
      <c r="BB56" s="43" t="s">
        <v>5512</v>
      </c>
      <c r="BC56" s="38" t="s">
        <v>5492</v>
      </c>
      <c r="BD56" s="38" t="s">
        <v>35</v>
      </c>
      <c r="BE56" s="38" t="s">
        <v>5494</v>
      </c>
    </row>
    <row r="57" spans="1:57" ht="17.45" customHeight="1" x14ac:dyDescent="0.25">
      <c r="A57" s="81">
        <v>2023</v>
      </c>
      <c r="B57" s="35">
        <v>63</v>
      </c>
      <c r="C57" s="36">
        <v>1873</v>
      </c>
      <c r="D57" s="102" t="s">
        <v>5496</v>
      </c>
      <c r="E57" s="37" t="s">
        <v>5497</v>
      </c>
      <c r="F57" s="38" t="s">
        <v>39</v>
      </c>
      <c r="G57" s="35" t="s">
        <v>54</v>
      </c>
      <c r="H57" s="37" t="s">
        <v>5661</v>
      </c>
      <c r="I57" s="38" t="s">
        <v>5837</v>
      </c>
      <c r="J57" s="39" t="s">
        <v>813</v>
      </c>
      <c r="K57" s="41">
        <v>8</v>
      </c>
      <c r="L57" s="42" t="s">
        <v>345</v>
      </c>
      <c r="M57" s="43">
        <v>44956.750914351855</v>
      </c>
      <c r="N57" s="38">
        <v>3</v>
      </c>
      <c r="O57" s="43">
        <v>44958</v>
      </c>
      <c r="P57" s="43">
        <v>45046</v>
      </c>
      <c r="Q57" s="174" t="s">
        <v>60</v>
      </c>
      <c r="R57" s="102" t="s">
        <v>60</v>
      </c>
      <c r="S57" s="74" t="s">
        <v>5663</v>
      </c>
      <c r="T57" s="39" t="s">
        <v>5488</v>
      </c>
      <c r="U57" s="39" t="s">
        <v>803</v>
      </c>
      <c r="V57" s="39" t="s">
        <v>147</v>
      </c>
      <c r="W57" s="51">
        <v>20235420003163</v>
      </c>
      <c r="X57" s="38">
        <v>82358</v>
      </c>
      <c r="Y57" s="38">
        <v>5</v>
      </c>
      <c r="Z57" s="46">
        <v>3900000</v>
      </c>
      <c r="AA57" s="42" t="s">
        <v>5726</v>
      </c>
      <c r="AB57" s="42" t="s">
        <v>5503</v>
      </c>
      <c r="AC57" s="43" t="s">
        <v>46</v>
      </c>
      <c r="AD57" s="42">
        <v>20235420000963</v>
      </c>
      <c r="AE57" s="47" t="e">
        <v>#N/A</v>
      </c>
      <c r="AF57" s="42" t="s">
        <v>5490</v>
      </c>
      <c r="AG57" s="48" t="s">
        <v>5491</v>
      </c>
      <c r="AH57" s="49">
        <v>44956.750914351855</v>
      </c>
      <c r="AI57" s="38" t="s">
        <v>5838</v>
      </c>
      <c r="AJ57" s="38">
        <v>-88</v>
      </c>
      <c r="AK57" s="38" t="s">
        <v>5506</v>
      </c>
      <c r="AL57" s="38">
        <v>178</v>
      </c>
      <c r="AM57" s="43">
        <v>44946</v>
      </c>
      <c r="AN57" s="43">
        <v>44957</v>
      </c>
      <c r="AO57" s="38" t="s">
        <v>5506</v>
      </c>
      <c r="AP57" s="43">
        <v>44957</v>
      </c>
      <c r="AQ57" s="38">
        <v>4</v>
      </c>
      <c r="AR57" s="38"/>
      <c r="AS57" s="38" t="s">
        <v>5839</v>
      </c>
      <c r="AT57" s="38" t="s">
        <v>5508</v>
      </c>
      <c r="AU57" s="43">
        <v>44957</v>
      </c>
      <c r="AV57" s="43" t="s">
        <v>5640</v>
      </c>
      <c r="AW57" s="43" t="s">
        <v>5640</v>
      </c>
      <c r="AX57" s="43">
        <v>44957</v>
      </c>
      <c r="AY57" s="38" t="s">
        <v>5492</v>
      </c>
      <c r="AZ57" s="38" t="s">
        <v>5506</v>
      </c>
      <c r="BA57" s="43" t="s">
        <v>5511</v>
      </c>
      <c r="BB57" s="43" t="s">
        <v>5512</v>
      </c>
      <c r="BC57" s="38" t="s">
        <v>5492</v>
      </c>
      <c r="BD57" s="38" t="s">
        <v>35</v>
      </c>
      <c r="BE57" s="38" t="s">
        <v>5494</v>
      </c>
    </row>
    <row r="58" spans="1:57" ht="17.45" customHeight="1" x14ac:dyDescent="0.25">
      <c r="A58" s="81">
        <v>2023</v>
      </c>
      <c r="B58" s="35">
        <v>64</v>
      </c>
      <c r="C58" s="36">
        <v>1873</v>
      </c>
      <c r="D58" s="102" t="s">
        <v>5496</v>
      </c>
      <c r="E58" s="37" t="s">
        <v>5497</v>
      </c>
      <c r="F58" s="38" t="s">
        <v>39</v>
      </c>
      <c r="G58" s="35" t="s">
        <v>54</v>
      </c>
      <c r="H58" s="37" t="s">
        <v>5840</v>
      </c>
      <c r="I58" s="38" t="s">
        <v>5841</v>
      </c>
      <c r="J58" s="39" t="s">
        <v>894</v>
      </c>
      <c r="K58" s="41">
        <v>3</v>
      </c>
      <c r="L58" s="42" t="s">
        <v>345</v>
      </c>
      <c r="M58" s="43">
        <v>44957.417395833334</v>
      </c>
      <c r="N58" s="38">
        <v>6</v>
      </c>
      <c r="O58" s="43">
        <v>44958</v>
      </c>
      <c r="P58" s="43">
        <v>45138</v>
      </c>
      <c r="Q58" s="174" t="s">
        <v>60</v>
      </c>
      <c r="R58" s="102" t="s">
        <v>60</v>
      </c>
      <c r="S58" s="39" t="s">
        <v>5842</v>
      </c>
      <c r="T58" s="39" t="s">
        <v>5488</v>
      </c>
      <c r="U58" s="39" t="s">
        <v>5637</v>
      </c>
      <c r="V58" s="39" t="s">
        <v>595</v>
      </c>
      <c r="W58" s="51">
        <v>20235420002813</v>
      </c>
      <c r="X58" s="38">
        <v>82455</v>
      </c>
      <c r="Y58" s="38">
        <v>1</v>
      </c>
      <c r="Z58" s="46">
        <v>7000000</v>
      </c>
      <c r="AA58" s="42" t="s">
        <v>5726</v>
      </c>
      <c r="AB58" s="42" t="s">
        <v>5503</v>
      </c>
      <c r="AC58" s="43" t="s">
        <v>46</v>
      </c>
      <c r="AD58" s="42">
        <v>20235420000963</v>
      </c>
      <c r="AE58" s="47" t="e">
        <v>#N/A</v>
      </c>
      <c r="AF58" s="42"/>
      <c r="AG58" s="48" t="s">
        <v>5491</v>
      </c>
      <c r="AH58" s="49">
        <v>44957.417395833334</v>
      </c>
      <c r="AI58" s="38" t="s">
        <v>5843</v>
      </c>
      <c r="AJ58" s="38">
        <v>-180</v>
      </c>
      <c r="AK58" s="38" t="s">
        <v>5506</v>
      </c>
      <c r="AL58" s="38">
        <v>188</v>
      </c>
      <c r="AM58" s="43">
        <v>44948</v>
      </c>
      <c r="AN58" s="43">
        <v>44957</v>
      </c>
      <c r="AO58" s="38" t="s">
        <v>5506</v>
      </c>
      <c r="AP58" s="43">
        <v>44957</v>
      </c>
      <c r="AQ58" s="38">
        <v>1</v>
      </c>
      <c r="AR58" s="38"/>
      <c r="AS58" s="38" t="s">
        <v>5844</v>
      </c>
      <c r="AT58" s="38" t="s">
        <v>5508</v>
      </c>
      <c r="AU58" s="43">
        <v>44957</v>
      </c>
      <c r="AV58" s="43" t="s">
        <v>5640</v>
      </c>
      <c r="AW58" s="43" t="s">
        <v>5729</v>
      </c>
      <c r="AX58" s="43">
        <v>44957</v>
      </c>
      <c r="AY58" s="38" t="s">
        <v>5492</v>
      </c>
      <c r="AZ58" s="38" t="s">
        <v>5506</v>
      </c>
      <c r="BA58" s="43" t="s">
        <v>5597</v>
      </c>
      <c r="BB58" s="43" t="s">
        <v>5512</v>
      </c>
      <c r="BC58" s="38" t="s">
        <v>5492</v>
      </c>
      <c r="BD58" s="38" t="s">
        <v>35</v>
      </c>
      <c r="BE58" s="38" t="s">
        <v>5494</v>
      </c>
    </row>
    <row r="59" spans="1:57" ht="17.45" customHeight="1" x14ac:dyDescent="0.25">
      <c r="A59" s="81">
        <v>2023</v>
      </c>
      <c r="B59" s="35">
        <v>65</v>
      </c>
      <c r="C59" s="36">
        <v>1873</v>
      </c>
      <c r="D59" s="102" t="s">
        <v>5496</v>
      </c>
      <c r="E59" s="37" t="s">
        <v>5497</v>
      </c>
      <c r="F59" s="38" t="s">
        <v>39</v>
      </c>
      <c r="G59" s="35" t="s">
        <v>54</v>
      </c>
      <c r="H59" s="37" t="s">
        <v>1026</v>
      </c>
      <c r="I59" s="38" t="s">
        <v>5845</v>
      </c>
      <c r="J59" s="39" t="s">
        <v>1029</v>
      </c>
      <c r="K59" s="41">
        <v>7</v>
      </c>
      <c r="L59" s="42" t="s">
        <v>345</v>
      </c>
      <c r="M59" s="43">
        <v>44956.834618055553</v>
      </c>
      <c r="N59" s="38">
        <v>6</v>
      </c>
      <c r="O59" s="43">
        <v>44958</v>
      </c>
      <c r="P59" s="43">
        <v>45169</v>
      </c>
      <c r="Q59" s="198" t="s">
        <v>60</v>
      </c>
      <c r="R59" s="29" t="s">
        <v>60</v>
      </c>
      <c r="S59" s="39" t="s">
        <v>5846</v>
      </c>
      <c r="T59" s="39" t="s">
        <v>5488</v>
      </c>
      <c r="U59" s="39" t="s">
        <v>100</v>
      </c>
      <c r="V59" s="39" t="s">
        <v>5577</v>
      </c>
      <c r="W59" s="51">
        <v>20235400000673</v>
      </c>
      <c r="X59" s="38">
        <v>85143</v>
      </c>
      <c r="Y59" s="38">
        <v>1</v>
      </c>
      <c r="Z59" s="46">
        <v>3900000</v>
      </c>
      <c r="AA59" s="42" t="s">
        <v>5847</v>
      </c>
      <c r="AB59" s="42" t="s">
        <v>5503</v>
      </c>
      <c r="AC59" s="43" t="s">
        <v>46</v>
      </c>
      <c r="AD59" s="42">
        <v>20235420000963</v>
      </c>
      <c r="AE59" s="47" t="e">
        <v>#N/A</v>
      </c>
      <c r="AF59" s="42"/>
      <c r="AG59" s="48" t="s">
        <v>5491</v>
      </c>
      <c r="AH59" s="49">
        <v>44956.834618055553</v>
      </c>
      <c r="AI59" s="38" t="s">
        <v>5848</v>
      </c>
      <c r="AJ59" s="38">
        <v>-211</v>
      </c>
      <c r="AK59" s="38" t="s">
        <v>5506</v>
      </c>
      <c r="AL59" s="38">
        <v>224</v>
      </c>
      <c r="AM59" s="43">
        <v>44948</v>
      </c>
      <c r="AN59" s="43">
        <v>44957</v>
      </c>
      <c r="AO59" s="38" t="s">
        <v>5506</v>
      </c>
      <c r="AP59" s="43">
        <v>44956</v>
      </c>
      <c r="AQ59" s="38">
        <v>2</v>
      </c>
      <c r="AR59" s="38"/>
      <c r="AS59" s="38" t="s">
        <v>5849</v>
      </c>
      <c r="AT59" s="38" t="s">
        <v>5508</v>
      </c>
      <c r="AU59" s="43">
        <v>44957</v>
      </c>
      <c r="AV59" s="43" t="s">
        <v>5640</v>
      </c>
      <c r="AW59" s="43" t="s">
        <v>5850</v>
      </c>
      <c r="AX59" s="43">
        <v>44957</v>
      </c>
      <c r="AY59" s="38" t="s">
        <v>5492</v>
      </c>
      <c r="AZ59" s="38" t="s">
        <v>5506</v>
      </c>
      <c r="BA59" s="43" t="s">
        <v>5511</v>
      </c>
      <c r="BB59" s="43" t="s">
        <v>5512</v>
      </c>
      <c r="BC59" s="38" t="s">
        <v>5492</v>
      </c>
      <c r="BD59" s="38" t="s">
        <v>35</v>
      </c>
      <c r="BE59" s="38" t="s">
        <v>5494</v>
      </c>
    </row>
    <row r="60" spans="1:57" ht="17.45" customHeight="1" x14ac:dyDescent="0.25">
      <c r="A60" s="81">
        <v>2023</v>
      </c>
      <c r="B60" s="35">
        <v>66</v>
      </c>
      <c r="C60" s="36">
        <v>1873</v>
      </c>
      <c r="D60" s="102" t="s">
        <v>5496</v>
      </c>
      <c r="E60" s="37" t="s">
        <v>5497</v>
      </c>
      <c r="F60" s="38" t="s">
        <v>39</v>
      </c>
      <c r="G60" s="35" t="s">
        <v>54</v>
      </c>
      <c r="H60" s="37" t="s">
        <v>5851</v>
      </c>
      <c r="I60" s="35" t="s">
        <v>5852</v>
      </c>
      <c r="J60" s="39" t="s">
        <v>1892</v>
      </c>
      <c r="K60" s="41">
        <v>7</v>
      </c>
      <c r="L60" s="42" t="s">
        <v>191</v>
      </c>
      <c r="M60" s="43">
        <v>44957.376018518517</v>
      </c>
      <c r="N60" s="38">
        <v>6</v>
      </c>
      <c r="O60" s="43">
        <v>44959</v>
      </c>
      <c r="P60" s="43">
        <v>45139</v>
      </c>
      <c r="Q60" s="174" t="s">
        <v>48</v>
      </c>
      <c r="R60" s="102" t="s">
        <v>98</v>
      </c>
      <c r="S60" s="39" t="s">
        <v>5853</v>
      </c>
      <c r="T60" s="39" t="s">
        <v>5488</v>
      </c>
      <c r="U60" s="39" t="s">
        <v>5854</v>
      </c>
      <c r="V60" s="39" t="s">
        <v>595</v>
      </c>
      <c r="W60" s="51">
        <v>20235420002813</v>
      </c>
      <c r="X60" s="38">
        <v>82067</v>
      </c>
      <c r="Y60" s="38">
        <v>1</v>
      </c>
      <c r="Z60" s="46">
        <v>7000000</v>
      </c>
      <c r="AA60" s="42" t="s">
        <v>5676</v>
      </c>
      <c r="AB60" s="42" t="s">
        <v>5503</v>
      </c>
      <c r="AC60" s="43" t="s">
        <v>46</v>
      </c>
      <c r="AD60" s="42">
        <v>2023542001063</v>
      </c>
      <c r="AE60" s="47" t="e">
        <v>#N/A</v>
      </c>
      <c r="AF60" s="42" t="s">
        <v>5490</v>
      </c>
      <c r="AG60" s="48" t="s">
        <v>5491</v>
      </c>
      <c r="AH60" s="49">
        <v>44957.376018518517</v>
      </c>
      <c r="AI60" s="38" t="s">
        <v>5855</v>
      </c>
      <c r="AJ60" s="38">
        <v>-180</v>
      </c>
      <c r="AK60" s="38" t="s">
        <v>5506</v>
      </c>
      <c r="AL60" s="38">
        <v>161</v>
      </c>
      <c r="AM60" s="43">
        <v>44946</v>
      </c>
      <c r="AN60" s="43">
        <v>44959</v>
      </c>
      <c r="AO60" s="38" t="s">
        <v>5506</v>
      </c>
      <c r="AP60" s="43">
        <v>44957</v>
      </c>
      <c r="AQ60" s="38" t="e">
        <v>#N/A</v>
      </c>
      <c r="AR60" s="38"/>
      <c r="AS60" s="38" t="s">
        <v>5856</v>
      </c>
      <c r="AT60" s="38" t="s">
        <v>5518</v>
      </c>
      <c r="AU60" s="43">
        <v>44957</v>
      </c>
      <c r="AV60" s="43" t="s">
        <v>5640</v>
      </c>
      <c r="AW60" s="43" t="s">
        <v>5603</v>
      </c>
      <c r="AX60" s="43">
        <v>44958</v>
      </c>
      <c r="AY60" s="38" t="s">
        <v>5492</v>
      </c>
      <c r="AZ60" s="38" t="s">
        <v>5492</v>
      </c>
      <c r="BA60" s="43" t="s">
        <v>5597</v>
      </c>
      <c r="BB60" s="43" t="s">
        <v>5512</v>
      </c>
      <c r="BC60" s="38" t="s">
        <v>5857</v>
      </c>
      <c r="BD60" s="38" t="s">
        <v>35</v>
      </c>
      <c r="BE60" s="38" t="s">
        <v>5494</v>
      </c>
    </row>
    <row r="61" spans="1:57" ht="17.45" customHeight="1" x14ac:dyDescent="0.25">
      <c r="A61" s="81">
        <v>2023</v>
      </c>
      <c r="B61" s="35">
        <v>67</v>
      </c>
      <c r="C61" s="36">
        <v>1852</v>
      </c>
      <c r="D61" s="29" t="s">
        <v>404</v>
      </c>
      <c r="E61" s="37" t="s">
        <v>5497</v>
      </c>
      <c r="F61" s="38" t="s">
        <v>39</v>
      </c>
      <c r="G61" s="35" t="s">
        <v>54</v>
      </c>
      <c r="H61" s="37" t="s">
        <v>540</v>
      </c>
      <c r="I61" s="38" t="s">
        <v>5858</v>
      </c>
      <c r="J61" s="39" t="s">
        <v>4325</v>
      </c>
      <c r="K61" s="41">
        <v>0</v>
      </c>
      <c r="L61" s="42" t="s">
        <v>191</v>
      </c>
      <c r="M61" s="43">
        <v>44957.376342592594</v>
      </c>
      <c r="N61" s="38">
        <v>8</v>
      </c>
      <c r="O61" s="43">
        <v>44960</v>
      </c>
      <c r="P61" s="43">
        <v>45140</v>
      </c>
      <c r="Q61" s="174" t="s">
        <v>60</v>
      </c>
      <c r="R61" s="102" t="s">
        <v>60</v>
      </c>
      <c r="S61" s="39" t="s">
        <v>5859</v>
      </c>
      <c r="T61" s="39" t="s">
        <v>5488</v>
      </c>
      <c r="U61" s="39" t="s">
        <v>390</v>
      </c>
      <c r="V61" s="39" t="s">
        <v>5860</v>
      </c>
      <c r="W61" s="51">
        <v>20235420002933</v>
      </c>
      <c r="X61" s="38">
        <v>82338</v>
      </c>
      <c r="Y61" s="38">
        <v>3</v>
      </c>
      <c r="Z61" s="46">
        <v>3900000</v>
      </c>
      <c r="AA61" s="42" t="s">
        <v>5676</v>
      </c>
      <c r="AB61" s="42" t="s">
        <v>5503</v>
      </c>
      <c r="AC61" s="43" t="s">
        <v>46</v>
      </c>
      <c r="AD61" s="42">
        <v>2023542001063</v>
      </c>
      <c r="AE61" s="47" t="e">
        <v>#N/A</v>
      </c>
      <c r="AF61" s="42"/>
      <c r="AG61" s="48" t="s">
        <v>5491</v>
      </c>
      <c r="AH61" s="49">
        <v>44957.376342592594</v>
      </c>
      <c r="AI61" s="38" t="s">
        <v>5861</v>
      </c>
      <c r="AJ61" s="38">
        <v>-180</v>
      </c>
      <c r="AK61" s="38" t="s">
        <v>5506</v>
      </c>
      <c r="AL61" s="38">
        <v>153</v>
      </c>
      <c r="AM61" s="43">
        <v>44946</v>
      </c>
      <c r="AN61" s="43">
        <v>44959</v>
      </c>
      <c r="AO61" s="38" t="s">
        <v>5506</v>
      </c>
      <c r="AP61" s="43">
        <v>44957</v>
      </c>
      <c r="AQ61" s="38" t="e">
        <v>#N/A</v>
      </c>
      <c r="AR61" s="38"/>
      <c r="AS61" s="38" t="s">
        <v>5862</v>
      </c>
      <c r="AT61" s="38" t="s">
        <v>5508</v>
      </c>
      <c r="AU61" s="43">
        <v>44957</v>
      </c>
      <c r="AV61" s="43" t="s">
        <v>5640</v>
      </c>
      <c r="AW61" s="43" t="s">
        <v>5729</v>
      </c>
      <c r="AX61" s="43">
        <v>44958</v>
      </c>
      <c r="AY61" s="38" t="s">
        <v>5492</v>
      </c>
      <c r="AZ61" s="38" t="s">
        <v>5506</v>
      </c>
      <c r="BA61" s="43" t="s">
        <v>5511</v>
      </c>
      <c r="BB61" s="43" t="s">
        <v>5512</v>
      </c>
      <c r="BC61" s="38" t="s">
        <v>5492</v>
      </c>
      <c r="BD61" s="38" t="s">
        <v>35</v>
      </c>
      <c r="BE61" s="38" t="s">
        <v>5494</v>
      </c>
    </row>
    <row r="62" spans="1:57" ht="17.45" customHeight="1" x14ac:dyDescent="0.25">
      <c r="A62" s="81">
        <v>2023</v>
      </c>
      <c r="B62" s="35">
        <v>68</v>
      </c>
      <c r="C62" s="36">
        <v>1873</v>
      </c>
      <c r="D62" s="102" t="s">
        <v>5496</v>
      </c>
      <c r="E62" s="37" t="s">
        <v>5497</v>
      </c>
      <c r="F62" s="38" t="s">
        <v>39</v>
      </c>
      <c r="G62" s="35" t="s">
        <v>54</v>
      </c>
      <c r="H62" s="37" t="s">
        <v>513</v>
      </c>
      <c r="I62" s="38" t="s">
        <v>5863</v>
      </c>
      <c r="J62" s="39" t="s">
        <v>287</v>
      </c>
      <c r="K62" s="41">
        <v>7</v>
      </c>
      <c r="L62" s="42" t="s">
        <v>463</v>
      </c>
      <c r="M62" s="43">
        <v>44957.417685185188</v>
      </c>
      <c r="N62" s="38">
        <v>8</v>
      </c>
      <c r="O62" s="43">
        <v>44960</v>
      </c>
      <c r="P62" s="43">
        <v>45201</v>
      </c>
      <c r="Q62" s="54" t="s">
        <v>98</v>
      </c>
      <c r="R62" s="29" t="s">
        <v>98</v>
      </c>
      <c r="S62" s="39" t="s">
        <v>5864</v>
      </c>
      <c r="T62" s="39" t="s">
        <v>5488</v>
      </c>
      <c r="U62" s="39" t="s">
        <v>5865</v>
      </c>
      <c r="V62" s="39" t="s">
        <v>595</v>
      </c>
      <c r="W62" s="51">
        <v>20235420002813</v>
      </c>
      <c r="X62" s="38">
        <v>82440</v>
      </c>
      <c r="Y62" s="38">
        <v>1</v>
      </c>
      <c r="Z62" s="46">
        <v>9000000</v>
      </c>
      <c r="AA62" s="42" t="s">
        <v>5676</v>
      </c>
      <c r="AB62" s="42" t="s">
        <v>5503</v>
      </c>
      <c r="AC62" s="43" t="s">
        <v>46</v>
      </c>
      <c r="AD62" s="42">
        <v>20235420001083</v>
      </c>
      <c r="AE62" s="47" t="e">
        <v>#N/A</v>
      </c>
      <c r="AF62" s="42" t="s">
        <v>5490</v>
      </c>
      <c r="AG62" s="48" t="s">
        <v>5491</v>
      </c>
      <c r="AH62" s="49">
        <v>44957.417685185188</v>
      </c>
      <c r="AI62" s="38" t="s">
        <v>5866</v>
      </c>
      <c r="AJ62" s="38">
        <v>-241</v>
      </c>
      <c r="AK62" s="38" t="s">
        <v>5506</v>
      </c>
      <c r="AL62" s="38">
        <v>185</v>
      </c>
      <c r="AM62" s="43">
        <v>44948</v>
      </c>
      <c r="AN62" s="43">
        <v>44959</v>
      </c>
      <c r="AO62" s="38" t="s">
        <v>5506</v>
      </c>
      <c r="AP62" s="43">
        <v>44959</v>
      </c>
      <c r="AQ62" s="38">
        <v>4</v>
      </c>
      <c r="AR62" s="38"/>
      <c r="AS62" s="38" t="s">
        <v>5867</v>
      </c>
      <c r="AT62" s="38" t="s">
        <v>5508</v>
      </c>
      <c r="AU62" s="43">
        <v>44958</v>
      </c>
      <c r="AV62" s="43" t="s">
        <v>5617</v>
      </c>
      <c r="AW62" s="43" t="s">
        <v>5804</v>
      </c>
      <c r="AX62" s="43">
        <v>44958</v>
      </c>
      <c r="AY62" s="38" t="s">
        <v>5492</v>
      </c>
      <c r="AZ62" s="38" t="s">
        <v>5506</v>
      </c>
      <c r="BA62" s="43" t="s">
        <v>5521</v>
      </c>
      <c r="BB62" s="43" t="s">
        <v>5512</v>
      </c>
      <c r="BC62" s="38" t="s">
        <v>5492</v>
      </c>
      <c r="BD62" s="38" t="s">
        <v>35</v>
      </c>
      <c r="BE62" s="38" t="s">
        <v>5494</v>
      </c>
    </row>
    <row r="63" spans="1:57" ht="17.45" customHeight="1" x14ac:dyDescent="0.25">
      <c r="A63" s="81">
        <v>2023</v>
      </c>
      <c r="B63" s="35">
        <v>69</v>
      </c>
      <c r="C63" s="36">
        <v>1871</v>
      </c>
      <c r="D63" s="29" t="s">
        <v>279</v>
      </c>
      <c r="E63" s="37" t="s">
        <v>5497</v>
      </c>
      <c r="F63" s="38" t="s">
        <v>39</v>
      </c>
      <c r="G63" s="35" t="s">
        <v>54</v>
      </c>
      <c r="H63" s="37" t="s">
        <v>280</v>
      </c>
      <c r="I63" s="38" t="s">
        <v>5868</v>
      </c>
      <c r="J63" s="39" t="s">
        <v>5869</v>
      </c>
      <c r="K63" s="41">
        <v>3</v>
      </c>
      <c r="L63" s="42" t="s">
        <v>2761</v>
      </c>
      <c r="M63" s="43">
        <v>44957.584409722222</v>
      </c>
      <c r="N63" s="38">
        <v>6</v>
      </c>
      <c r="O63" s="43">
        <v>44960</v>
      </c>
      <c r="P63" s="43">
        <v>45140</v>
      </c>
      <c r="Q63" s="82" t="s">
        <v>60</v>
      </c>
      <c r="R63" s="102" t="s">
        <v>60</v>
      </c>
      <c r="S63" s="39" t="s">
        <v>5870</v>
      </c>
      <c r="T63" s="39" t="s">
        <v>5488</v>
      </c>
      <c r="U63" s="39" t="s">
        <v>286</v>
      </c>
      <c r="V63" s="39" t="s">
        <v>287</v>
      </c>
      <c r="W63" s="51">
        <v>20235420002923</v>
      </c>
      <c r="X63" s="38">
        <v>82073</v>
      </c>
      <c r="Y63" s="38">
        <v>1</v>
      </c>
      <c r="Z63" s="46">
        <v>3900000</v>
      </c>
      <c r="AA63" s="42" t="s">
        <v>5676</v>
      </c>
      <c r="AB63" s="42" t="s">
        <v>5503</v>
      </c>
      <c r="AC63" s="43">
        <v>45029</v>
      </c>
      <c r="AD63" s="42">
        <v>20235420001083</v>
      </c>
      <c r="AE63" s="47" t="e">
        <v>#N/A</v>
      </c>
      <c r="AF63" s="42"/>
      <c r="AG63" s="48" t="s">
        <v>5491</v>
      </c>
      <c r="AH63" s="49">
        <v>44957.584409722222</v>
      </c>
      <c r="AI63" s="38" t="s">
        <v>5871</v>
      </c>
      <c r="AJ63" s="38">
        <v>-180</v>
      </c>
      <c r="AK63" s="38" t="s">
        <v>5506</v>
      </c>
      <c r="AL63" s="38">
        <v>193</v>
      </c>
      <c r="AM63" s="43">
        <v>44948</v>
      </c>
      <c r="AN63" s="43">
        <v>44959</v>
      </c>
      <c r="AO63" s="38" t="s">
        <v>5506</v>
      </c>
      <c r="AP63" s="43">
        <v>45049</v>
      </c>
      <c r="AQ63" s="38">
        <v>5</v>
      </c>
      <c r="AR63" s="38"/>
      <c r="AS63" s="38" t="s">
        <v>5872</v>
      </c>
      <c r="AT63" s="38" t="s">
        <v>5508</v>
      </c>
      <c r="AU63" s="43">
        <v>45048</v>
      </c>
      <c r="AV63" s="43">
        <v>45044</v>
      </c>
      <c r="AW63" s="43">
        <v>45347</v>
      </c>
      <c r="AX63" s="43">
        <v>45050</v>
      </c>
      <c r="AY63" s="38" t="s">
        <v>5492</v>
      </c>
      <c r="AZ63" s="38" t="s">
        <v>5492</v>
      </c>
      <c r="BA63" s="43" t="s">
        <v>5511</v>
      </c>
      <c r="BB63" s="43" t="s">
        <v>5522</v>
      </c>
      <c r="BC63" s="38" t="s">
        <v>5492</v>
      </c>
      <c r="BD63" s="38" t="s">
        <v>35</v>
      </c>
      <c r="BE63" s="38" t="s">
        <v>5494</v>
      </c>
    </row>
    <row r="64" spans="1:57" ht="17.45" customHeight="1" x14ac:dyDescent="0.25">
      <c r="A64" s="81">
        <v>2023</v>
      </c>
      <c r="B64" s="35">
        <v>70</v>
      </c>
      <c r="C64" s="36">
        <v>1871</v>
      </c>
      <c r="D64" s="29" t="s">
        <v>279</v>
      </c>
      <c r="E64" s="37" t="s">
        <v>5497</v>
      </c>
      <c r="F64" s="38" t="s">
        <v>39</v>
      </c>
      <c r="G64" s="35" t="s">
        <v>54</v>
      </c>
      <c r="H64" s="37" t="s">
        <v>5873</v>
      </c>
      <c r="I64" s="38" t="s">
        <v>5874</v>
      </c>
      <c r="J64" s="39" t="s">
        <v>3870</v>
      </c>
      <c r="K64" s="41">
        <v>4</v>
      </c>
      <c r="L64" s="42" t="s">
        <v>463</v>
      </c>
      <c r="M64" s="43">
        <v>44957.834537037037</v>
      </c>
      <c r="N64" s="38">
        <v>6</v>
      </c>
      <c r="O64" s="43">
        <v>44960</v>
      </c>
      <c r="P64" s="43">
        <v>45140</v>
      </c>
      <c r="Q64" s="174" t="s">
        <v>60</v>
      </c>
      <c r="R64" s="102" t="s">
        <v>60</v>
      </c>
      <c r="S64" s="39" t="s">
        <v>5875</v>
      </c>
      <c r="T64" s="39" t="s">
        <v>5488</v>
      </c>
      <c r="U64" s="39" t="s">
        <v>286</v>
      </c>
      <c r="V64" s="39" t="s">
        <v>287</v>
      </c>
      <c r="W64" s="51">
        <v>20235420002923</v>
      </c>
      <c r="X64" s="38">
        <v>82081</v>
      </c>
      <c r="Y64" s="38">
        <v>1</v>
      </c>
      <c r="Z64" s="46">
        <v>4500000</v>
      </c>
      <c r="AA64" s="42" t="s">
        <v>5676</v>
      </c>
      <c r="AB64" s="42" t="s">
        <v>5503</v>
      </c>
      <c r="AC64" s="43" t="s">
        <v>46</v>
      </c>
      <c r="AD64" s="42">
        <v>20235420001083</v>
      </c>
      <c r="AE64" s="47" t="e">
        <v>#N/A</v>
      </c>
      <c r="AF64" s="42"/>
      <c r="AG64" s="48" t="s">
        <v>5491</v>
      </c>
      <c r="AH64" s="49">
        <v>44957.834537037037</v>
      </c>
      <c r="AI64" s="38" t="s">
        <v>5876</v>
      </c>
      <c r="AJ64" s="38">
        <v>-180</v>
      </c>
      <c r="AK64" s="38" t="s">
        <v>5506</v>
      </c>
      <c r="AL64" s="38">
        <v>194</v>
      </c>
      <c r="AM64" s="43">
        <v>44948</v>
      </c>
      <c r="AN64" s="43">
        <v>44960</v>
      </c>
      <c r="AO64" s="38" t="s">
        <v>5506</v>
      </c>
      <c r="AP64" s="43">
        <v>44958</v>
      </c>
      <c r="AQ64" s="38" t="e">
        <v>#N/A</v>
      </c>
      <c r="AR64" s="38"/>
      <c r="AS64" s="38" t="s">
        <v>5877</v>
      </c>
      <c r="AT64" s="38" t="s">
        <v>5508</v>
      </c>
      <c r="AU64" s="43">
        <v>44958</v>
      </c>
      <c r="AV64" s="43" t="s">
        <v>5617</v>
      </c>
      <c r="AW64" s="43" t="s">
        <v>5812</v>
      </c>
      <c r="AX64" s="43">
        <v>44960</v>
      </c>
      <c r="AY64" s="38" t="s">
        <v>5492</v>
      </c>
      <c r="AZ64" s="38" t="s">
        <v>5506</v>
      </c>
      <c r="BA64" s="43" t="s">
        <v>5511</v>
      </c>
      <c r="BB64" s="43" t="s">
        <v>5512</v>
      </c>
      <c r="BC64" s="38" t="s">
        <v>5492</v>
      </c>
      <c r="BD64" s="38" t="s">
        <v>35</v>
      </c>
      <c r="BE64" s="38" t="s">
        <v>5494</v>
      </c>
    </row>
    <row r="65" spans="1:57" ht="17.45" customHeight="1" x14ac:dyDescent="0.25">
      <c r="A65" s="81">
        <v>2023</v>
      </c>
      <c r="B65" s="35">
        <v>71</v>
      </c>
      <c r="C65" s="36">
        <v>1852</v>
      </c>
      <c r="D65" s="29" t="s">
        <v>404</v>
      </c>
      <c r="E65" s="37" t="s">
        <v>5497</v>
      </c>
      <c r="F65" s="38" t="s">
        <v>39</v>
      </c>
      <c r="G65" s="35" t="s">
        <v>54</v>
      </c>
      <c r="H65" s="37" t="s">
        <v>540</v>
      </c>
      <c r="I65" s="38" t="s">
        <v>5878</v>
      </c>
      <c r="J65" s="39" t="s">
        <v>5879</v>
      </c>
      <c r="K65" s="41">
        <v>1</v>
      </c>
      <c r="L65" s="42" t="s">
        <v>170</v>
      </c>
      <c r="M65" s="43">
        <v>44957.959305555552</v>
      </c>
      <c r="N65" s="38">
        <v>7</v>
      </c>
      <c r="O65" s="43">
        <v>44960</v>
      </c>
      <c r="P65" s="43">
        <v>45171</v>
      </c>
      <c r="Q65" s="54" t="s">
        <v>98</v>
      </c>
      <c r="R65" s="29" t="s">
        <v>98</v>
      </c>
      <c r="S65" s="39" t="s">
        <v>5859</v>
      </c>
      <c r="T65" s="39" t="s">
        <v>5488</v>
      </c>
      <c r="U65" s="39" t="s">
        <v>390</v>
      </c>
      <c r="V65" s="39" t="s">
        <v>5860</v>
      </c>
      <c r="W65" s="51">
        <v>20235420002933</v>
      </c>
      <c r="X65" s="38">
        <v>82338</v>
      </c>
      <c r="Y65" s="38">
        <v>3</v>
      </c>
      <c r="Z65" s="46">
        <v>3900000</v>
      </c>
      <c r="AA65" s="42" t="s">
        <v>5880</v>
      </c>
      <c r="AB65" s="42" t="s">
        <v>5503</v>
      </c>
      <c r="AC65" s="43" t="s">
        <v>46</v>
      </c>
      <c r="AD65" s="42">
        <v>20235420001093</v>
      </c>
      <c r="AE65" s="47" t="e">
        <v>#N/A</v>
      </c>
      <c r="AF65" s="42" t="s">
        <v>5490</v>
      </c>
      <c r="AG65" s="48" t="s">
        <v>5491</v>
      </c>
      <c r="AH65" s="49">
        <v>44957.959305555552</v>
      </c>
      <c r="AI65" s="38" t="s">
        <v>5881</v>
      </c>
      <c r="AJ65" s="38">
        <v>-211</v>
      </c>
      <c r="AK65" s="38" t="s">
        <v>5506</v>
      </c>
      <c r="AL65" s="38">
        <v>153</v>
      </c>
      <c r="AM65" s="43">
        <v>44946</v>
      </c>
      <c r="AN65" s="43">
        <v>44959</v>
      </c>
      <c r="AO65" s="38" t="s">
        <v>5506</v>
      </c>
      <c r="AP65" s="43">
        <v>44959</v>
      </c>
      <c r="AQ65" s="38" t="e">
        <v>#N/A</v>
      </c>
      <c r="AR65" s="38"/>
      <c r="AS65" s="38" t="s">
        <v>5882</v>
      </c>
      <c r="AT65" s="38" t="s">
        <v>5518</v>
      </c>
      <c r="AU65" s="43">
        <v>44960</v>
      </c>
      <c r="AV65" s="43" t="s">
        <v>5883</v>
      </c>
      <c r="AW65" s="43" t="s">
        <v>5884</v>
      </c>
      <c r="AX65" s="43">
        <v>44960</v>
      </c>
      <c r="AY65" s="38" t="s">
        <v>5492</v>
      </c>
      <c r="AZ65" s="38" t="s">
        <v>5506</v>
      </c>
      <c r="BA65" s="43" t="s">
        <v>5511</v>
      </c>
      <c r="BB65" s="43" t="s">
        <v>5512</v>
      </c>
      <c r="BC65" s="38" t="s">
        <v>5492</v>
      </c>
      <c r="BD65" s="38" t="s">
        <v>35</v>
      </c>
      <c r="BE65" s="38" t="s">
        <v>5494</v>
      </c>
    </row>
    <row r="66" spans="1:57" ht="17.45" customHeight="1" x14ac:dyDescent="0.25">
      <c r="A66" s="81">
        <v>2023</v>
      </c>
      <c r="B66" s="35">
        <v>72</v>
      </c>
      <c r="C66" s="36">
        <v>1873</v>
      </c>
      <c r="D66" s="102" t="s">
        <v>5496</v>
      </c>
      <c r="E66" s="37" t="s">
        <v>5497</v>
      </c>
      <c r="F66" s="38" t="s">
        <v>39</v>
      </c>
      <c r="G66" s="35" t="s">
        <v>54</v>
      </c>
      <c r="H66" s="37" t="s">
        <v>676</v>
      </c>
      <c r="I66" s="38" t="s">
        <v>5885</v>
      </c>
      <c r="J66" s="39" t="s">
        <v>5223</v>
      </c>
      <c r="K66" s="41">
        <v>0</v>
      </c>
      <c r="L66" s="42" t="s">
        <v>170</v>
      </c>
      <c r="M66" s="43">
        <v>44957.959108796298</v>
      </c>
      <c r="N66" s="38">
        <v>3</v>
      </c>
      <c r="O66" s="43">
        <v>44960</v>
      </c>
      <c r="P66" s="43">
        <v>45048</v>
      </c>
      <c r="Q66" s="82" t="s">
        <v>60</v>
      </c>
      <c r="R66" s="102" t="s">
        <v>60</v>
      </c>
      <c r="S66" s="39" t="s">
        <v>5886</v>
      </c>
      <c r="T66" s="39" t="s">
        <v>5488</v>
      </c>
      <c r="U66" s="39" t="s">
        <v>2948</v>
      </c>
      <c r="V66" s="39" t="s">
        <v>595</v>
      </c>
      <c r="W66" s="51">
        <v>20235420008403</v>
      </c>
      <c r="X66" s="38">
        <v>82875</v>
      </c>
      <c r="Y66" s="38">
        <v>6</v>
      </c>
      <c r="Z66" s="46">
        <v>5700000</v>
      </c>
      <c r="AA66" s="42" t="s">
        <v>5676</v>
      </c>
      <c r="AB66" s="42" t="s">
        <v>5503</v>
      </c>
      <c r="AC66" s="43" t="s">
        <v>46</v>
      </c>
      <c r="AD66" s="42">
        <v>20235420001093</v>
      </c>
      <c r="AE66" s="47" t="e">
        <v>#N/A</v>
      </c>
      <c r="AF66" s="42" t="s">
        <v>5490</v>
      </c>
      <c r="AG66" s="48" t="s">
        <v>5491</v>
      </c>
      <c r="AH66" s="49">
        <v>44957.959108796298</v>
      </c>
      <c r="AI66" s="38" t="s">
        <v>5887</v>
      </c>
      <c r="AJ66" s="38">
        <v>-88</v>
      </c>
      <c r="AK66" s="38" t="s">
        <v>5506</v>
      </c>
      <c r="AL66" s="38">
        <v>190</v>
      </c>
      <c r="AM66" s="43">
        <v>44948</v>
      </c>
      <c r="AN66" s="43">
        <v>44959</v>
      </c>
      <c r="AO66" s="38" t="s">
        <v>5506</v>
      </c>
      <c r="AP66" s="43">
        <v>44959</v>
      </c>
      <c r="AQ66" s="38" t="e">
        <v>#N/A</v>
      </c>
      <c r="AR66" s="38"/>
      <c r="AS66" s="38" t="s">
        <v>5888</v>
      </c>
      <c r="AT66" s="38" t="s">
        <v>5508</v>
      </c>
      <c r="AU66" s="43">
        <v>44958</v>
      </c>
      <c r="AV66" s="43" t="s">
        <v>5617</v>
      </c>
      <c r="AW66" s="43" t="s">
        <v>5889</v>
      </c>
      <c r="AX66" s="43">
        <v>44960</v>
      </c>
      <c r="AY66" s="38" t="s">
        <v>5492</v>
      </c>
      <c r="AZ66" s="38" t="s">
        <v>5506</v>
      </c>
      <c r="BA66" s="43" t="s">
        <v>5597</v>
      </c>
      <c r="BB66" s="43" t="s">
        <v>5512</v>
      </c>
      <c r="BC66" s="38" t="s">
        <v>5492</v>
      </c>
      <c r="BD66" s="38" t="s">
        <v>35</v>
      </c>
      <c r="BE66" s="38" t="s">
        <v>5494</v>
      </c>
    </row>
    <row r="67" spans="1:57" ht="17.45" customHeight="1" x14ac:dyDescent="0.25">
      <c r="A67" s="81">
        <v>2023</v>
      </c>
      <c r="B67" s="35">
        <v>73</v>
      </c>
      <c r="C67" s="36">
        <v>1873</v>
      </c>
      <c r="D67" s="102" t="s">
        <v>5496</v>
      </c>
      <c r="E67" s="37" t="s">
        <v>5497</v>
      </c>
      <c r="F67" s="38" t="s">
        <v>39</v>
      </c>
      <c r="G67" s="35" t="s">
        <v>54</v>
      </c>
      <c r="H67" s="37" t="s">
        <v>1512</v>
      </c>
      <c r="I67" s="38" t="s">
        <v>5890</v>
      </c>
      <c r="J67" s="39" t="s">
        <v>5891</v>
      </c>
      <c r="K67" s="41">
        <v>1</v>
      </c>
      <c r="L67" s="42" t="s">
        <v>170</v>
      </c>
      <c r="M67" s="43">
        <v>44958.710081018522</v>
      </c>
      <c r="N67" s="38">
        <v>7</v>
      </c>
      <c r="O67" s="43">
        <v>44960</v>
      </c>
      <c r="P67" s="43">
        <v>45171</v>
      </c>
      <c r="Q67" s="54" t="s">
        <v>98</v>
      </c>
      <c r="R67" s="29" t="s">
        <v>98</v>
      </c>
      <c r="S67" s="39" t="s">
        <v>5814</v>
      </c>
      <c r="T67" s="39" t="s">
        <v>5488</v>
      </c>
      <c r="U67" s="39" t="s">
        <v>459</v>
      </c>
      <c r="V67" s="39" t="s">
        <v>3652</v>
      </c>
      <c r="W67" s="51">
        <v>20235420006243</v>
      </c>
      <c r="X67" s="38">
        <v>85478</v>
      </c>
      <c r="Y67" s="38">
        <v>5</v>
      </c>
      <c r="Z67" s="46">
        <v>6000000</v>
      </c>
      <c r="AA67" s="42" t="s">
        <v>5651</v>
      </c>
      <c r="AB67" s="42" t="s">
        <v>5503</v>
      </c>
      <c r="AC67" s="43">
        <v>44999</v>
      </c>
      <c r="AD67" s="42">
        <v>20235420001093</v>
      </c>
      <c r="AE67" s="47" t="e">
        <v>#N/A</v>
      </c>
      <c r="AF67" s="42" t="s">
        <v>5490</v>
      </c>
      <c r="AG67" s="48" t="s">
        <v>5491</v>
      </c>
      <c r="AH67" s="49">
        <v>44958.710081018522</v>
      </c>
      <c r="AI67" s="38" t="s">
        <v>5892</v>
      </c>
      <c r="AJ67" s="38">
        <v>-211</v>
      </c>
      <c r="AK67" s="38" t="s">
        <v>5506</v>
      </c>
      <c r="AL67" s="38">
        <v>156</v>
      </c>
      <c r="AM67" s="43">
        <v>44946</v>
      </c>
      <c r="AN67" s="43">
        <v>44959</v>
      </c>
      <c r="AO67" s="38" t="s">
        <v>5506</v>
      </c>
      <c r="AP67" s="43">
        <v>45007</v>
      </c>
      <c r="AQ67" s="38">
        <v>1</v>
      </c>
      <c r="AR67" s="38"/>
      <c r="AS67" s="38" t="s">
        <v>5893</v>
      </c>
      <c r="AT67" s="38" t="s">
        <v>5508</v>
      </c>
      <c r="AU67" s="43">
        <v>45006</v>
      </c>
      <c r="AV67" s="43">
        <v>45006</v>
      </c>
      <c r="AW67" s="43">
        <v>45352</v>
      </c>
      <c r="AX67" s="43">
        <v>45006</v>
      </c>
      <c r="AY67" s="38" t="s">
        <v>5492</v>
      </c>
      <c r="AZ67" s="38" t="s">
        <v>5492</v>
      </c>
      <c r="BA67" s="43" t="s">
        <v>5597</v>
      </c>
      <c r="BB67" s="43" t="s">
        <v>5522</v>
      </c>
      <c r="BC67" s="38" t="s">
        <v>5492</v>
      </c>
      <c r="BD67" s="38" t="s">
        <v>35</v>
      </c>
      <c r="BE67" s="38" t="s">
        <v>5494</v>
      </c>
    </row>
    <row r="68" spans="1:57" ht="17.45" customHeight="1" x14ac:dyDescent="0.25">
      <c r="A68" s="81">
        <v>2023</v>
      </c>
      <c r="B68" s="35">
        <v>74</v>
      </c>
      <c r="C68" s="36">
        <v>1873</v>
      </c>
      <c r="D68" s="102" t="s">
        <v>5496</v>
      </c>
      <c r="E68" s="37" t="s">
        <v>5497</v>
      </c>
      <c r="F68" s="38" t="s">
        <v>39</v>
      </c>
      <c r="G68" s="35" t="s">
        <v>54</v>
      </c>
      <c r="H68" s="37" t="s">
        <v>5894</v>
      </c>
      <c r="I68" s="38" t="s">
        <v>5895</v>
      </c>
      <c r="J68" s="39" t="s">
        <v>4754</v>
      </c>
      <c r="K68" s="41">
        <v>6</v>
      </c>
      <c r="L68" s="42" t="s">
        <v>170</v>
      </c>
      <c r="M68" s="43">
        <v>44957.834270833337</v>
      </c>
      <c r="N68" s="38">
        <v>6</v>
      </c>
      <c r="O68" s="43">
        <v>44960</v>
      </c>
      <c r="P68" s="43">
        <v>45140</v>
      </c>
      <c r="Q68" s="174" t="s">
        <v>60</v>
      </c>
      <c r="R68" s="102" t="s">
        <v>60</v>
      </c>
      <c r="S68" s="39" t="s">
        <v>5896</v>
      </c>
      <c r="T68" s="39" t="s">
        <v>5488</v>
      </c>
      <c r="U68" s="39" t="s">
        <v>5489</v>
      </c>
      <c r="V68" s="39" t="s">
        <v>1146</v>
      </c>
      <c r="W68" s="51">
        <v>20235420004993</v>
      </c>
      <c r="X68" s="38">
        <v>85459</v>
      </c>
      <c r="Y68" s="38">
        <v>1</v>
      </c>
      <c r="Z68" s="46">
        <v>6000000</v>
      </c>
      <c r="AA68" s="42" t="s">
        <v>5676</v>
      </c>
      <c r="AB68" s="42">
        <v>0</v>
      </c>
      <c r="AC68" s="43" t="s">
        <v>46</v>
      </c>
      <c r="AD68" s="42">
        <v>20235420001093</v>
      </c>
      <c r="AE68" s="47" t="e">
        <v>#N/A</v>
      </c>
      <c r="AF68" s="42"/>
      <c r="AG68" s="48" t="s">
        <v>5491</v>
      </c>
      <c r="AH68" s="49">
        <v>44957.834270833337</v>
      </c>
      <c r="AI68" s="38" t="s">
        <v>5897</v>
      </c>
      <c r="AJ68" s="38">
        <v>-180</v>
      </c>
      <c r="AK68" s="38" t="s">
        <v>5506</v>
      </c>
      <c r="AL68" s="38">
        <v>210</v>
      </c>
      <c r="AM68" s="43">
        <v>44948</v>
      </c>
      <c r="AN68" s="43">
        <v>44959</v>
      </c>
      <c r="AO68" s="38" t="s">
        <v>5506</v>
      </c>
      <c r="AP68" s="43">
        <v>44959</v>
      </c>
      <c r="AQ68" s="38" t="e">
        <v>#N/A</v>
      </c>
      <c r="AR68" s="38"/>
      <c r="AS68" s="38" t="s">
        <v>5898</v>
      </c>
      <c r="AT68" s="38" t="s">
        <v>5765</v>
      </c>
      <c r="AU68" s="43">
        <v>44959</v>
      </c>
      <c r="AV68" s="43" t="s">
        <v>5811</v>
      </c>
      <c r="AW68" s="43" t="s">
        <v>5899</v>
      </c>
      <c r="AX68" s="43">
        <v>44959</v>
      </c>
      <c r="AY68" s="38" t="s">
        <v>5492</v>
      </c>
      <c r="AZ68" s="38" t="s">
        <v>5492</v>
      </c>
      <c r="BA68" s="43" t="s">
        <v>5597</v>
      </c>
      <c r="BB68" s="43" t="s">
        <v>5522</v>
      </c>
      <c r="BC68" s="38" t="s">
        <v>5492</v>
      </c>
      <c r="BD68" s="38" t="s">
        <v>35</v>
      </c>
      <c r="BE68" s="38" t="s">
        <v>5494</v>
      </c>
    </row>
    <row r="69" spans="1:57" ht="17.45" customHeight="1" x14ac:dyDescent="0.25">
      <c r="A69" s="81">
        <v>2023</v>
      </c>
      <c r="B69" s="35">
        <v>75</v>
      </c>
      <c r="C69" s="36">
        <v>1873</v>
      </c>
      <c r="D69" s="102" t="s">
        <v>5496</v>
      </c>
      <c r="E69" s="37" t="s">
        <v>5497</v>
      </c>
      <c r="F69" s="38" t="s">
        <v>39</v>
      </c>
      <c r="G69" s="35" t="s">
        <v>54</v>
      </c>
      <c r="H69" s="37" t="s">
        <v>551</v>
      </c>
      <c r="I69" s="35" t="s">
        <v>5900</v>
      </c>
      <c r="J69" s="39" t="s">
        <v>1098</v>
      </c>
      <c r="K69" s="41">
        <v>5</v>
      </c>
      <c r="L69" s="42" t="s">
        <v>351</v>
      </c>
      <c r="M69" s="43">
        <v>44958.918333333335</v>
      </c>
      <c r="N69" s="38">
        <v>3</v>
      </c>
      <c r="O69" s="43">
        <v>44964</v>
      </c>
      <c r="P69" s="43">
        <v>45052</v>
      </c>
      <c r="Q69" s="174" t="s">
        <v>48</v>
      </c>
      <c r="R69" s="102" t="s">
        <v>98</v>
      </c>
      <c r="S69" s="74" t="s">
        <v>5600</v>
      </c>
      <c r="T69" s="39" t="s">
        <v>5488</v>
      </c>
      <c r="U69" s="39" t="s">
        <v>100</v>
      </c>
      <c r="V69" s="39" t="s">
        <v>5577</v>
      </c>
      <c r="W69" s="51">
        <v>20235400000673</v>
      </c>
      <c r="X69" s="38">
        <v>82120</v>
      </c>
      <c r="Y69" s="38">
        <v>9</v>
      </c>
      <c r="Z69" s="46">
        <v>5700000</v>
      </c>
      <c r="AA69" s="42" t="s">
        <v>5502</v>
      </c>
      <c r="AB69" s="42" t="s">
        <v>5503</v>
      </c>
      <c r="AC69" s="43" t="s">
        <v>46</v>
      </c>
      <c r="AD69" s="42">
        <v>20235420001173</v>
      </c>
      <c r="AE69" s="47" t="e">
        <v>#N/A</v>
      </c>
      <c r="AF69" s="42" t="s">
        <v>5490</v>
      </c>
      <c r="AG69" s="48" t="s">
        <v>5491</v>
      </c>
      <c r="AH69" s="49">
        <v>44958.918333333335</v>
      </c>
      <c r="AI69" s="38" t="s">
        <v>5901</v>
      </c>
      <c r="AJ69" s="38">
        <v>-88</v>
      </c>
      <c r="AK69" s="38" t="s">
        <v>5506</v>
      </c>
      <c r="AL69" s="38">
        <v>166</v>
      </c>
      <c r="AM69" s="43">
        <v>44946</v>
      </c>
      <c r="AN69" s="43">
        <v>44964</v>
      </c>
      <c r="AO69" s="38" t="s">
        <v>5506</v>
      </c>
      <c r="AP69" s="43">
        <v>44959</v>
      </c>
      <c r="AQ69" s="38" t="e">
        <v>#N/A</v>
      </c>
      <c r="AR69" s="38"/>
      <c r="AS69" s="38" t="s">
        <v>5902</v>
      </c>
      <c r="AT69" s="38" t="s">
        <v>5508</v>
      </c>
      <c r="AU69" s="43">
        <v>44959</v>
      </c>
      <c r="AV69" s="43" t="s">
        <v>5883</v>
      </c>
      <c r="AW69" s="43" t="s">
        <v>5702</v>
      </c>
      <c r="AX69" s="43">
        <v>44964</v>
      </c>
      <c r="AY69" s="38" t="s">
        <v>5492</v>
      </c>
      <c r="AZ69" s="38" t="s">
        <v>5492</v>
      </c>
      <c r="BA69" s="43" t="s">
        <v>5597</v>
      </c>
      <c r="BB69" s="43" t="s">
        <v>5522</v>
      </c>
      <c r="BC69" s="38" t="s">
        <v>5492</v>
      </c>
      <c r="BD69" s="38" t="s">
        <v>35</v>
      </c>
      <c r="BE69" s="38" t="s">
        <v>5494</v>
      </c>
    </row>
    <row r="70" spans="1:57" ht="17.45" customHeight="1" x14ac:dyDescent="0.25">
      <c r="A70" s="81">
        <v>2023</v>
      </c>
      <c r="B70" s="35">
        <v>76</v>
      </c>
      <c r="C70" s="36">
        <v>1873</v>
      </c>
      <c r="D70" s="102" t="s">
        <v>5496</v>
      </c>
      <c r="E70" s="37" t="s">
        <v>5497</v>
      </c>
      <c r="F70" s="38" t="s">
        <v>39</v>
      </c>
      <c r="G70" s="35" t="s">
        <v>54</v>
      </c>
      <c r="H70" s="37" t="s">
        <v>5903</v>
      </c>
      <c r="I70" s="38" t="s">
        <v>5904</v>
      </c>
      <c r="J70" s="39" t="s">
        <v>692</v>
      </c>
      <c r="K70" s="41">
        <v>1</v>
      </c>
      <c r="L70" s="42" t="s">
        <v>170</v>
      </c>
      <c r="M70" s="43">
        <v>44958.793298611112</v>
      </c>
      <c r="N70" s="38">
        <v>8</v>
      </c>
      <c r="O70" s="43">
        <v>44960</v>
      </c>
      <c r="P70" s="43">
        <v>45201</v>
      </c>
      <c r="Q70" s="54" t="s">
        <v>98</v>
      </c>
      <c r="R70" s="29" t="s">
        <v>98</v>
      </c>
      <c r="S70" s="39" t="s">
        <v>5905</v>
      </c>
      <c r="T70" s="39" t="s">
        <v>5488</v>
      </c>
      <c r="U70" s="39" t="s">
        <v>2948</v>
      </c>
      <c r="V70" s="39" t="s">
        <v>595</v>
      </c>
      <c r="W70" s="51">
        <v>20235420007863</v>
      </c>
      <c r="X70" s="38">
        <v>82127</v>
      </c>
      <c r="Y70" s="38">
        <v>3</v>
      </c>
      <c r="Z70" s="46">
        <v>6800000</v>
      </c>
      <c r="AA70" s="42" t="s">
        <v>5676</v>
      </c>
      <c r="AB70" s="42" t="s">
        <v>5503</v>
      </c>
      <c r="AC70" s="43" t="s">
        <v>46</v>
      </c>
      <c r="AD70" s="42">
        <v>20235420001093</v>
      </c>
      <c r="AE70" s="47" t="e">
        <v>#N/A</v>
      </c>
      <c r="AF70" s="42" t="s">
        <v>5490</v>
      </c>
      <c r="AG70" s="48" t="s">
        <v>5491</v>
      </c>
      <c r="AH70" s="49">
        <v>44958.793298611112</v>
      </c>
      <c r="AI70" s="38" t="s">
        <v>5906</v>
      </c>
      <c r="AJ70" s="38">
        <v>-241</v>
      </c>
      <c r="AK70" s="38" t="s">
        <v>5506</v>
      </c>
      <c r="AL70" s="38">
        <v>237</v>
      </c>
      <c r="AM70" s="43">
        <v>44948</v>
      </c>
      <c r="AN70" s="43">
        <v>44959</v>
      </c>
      <c r="AO70" s="38" t="s">
        <v>5506</v>
      </c>
      <c r="AP70" s="43">
        <v>44959</v>
      </c>
      <c r="AQ70" s="38" t="e">
        <v>#N/A</v>
      </c>
      <c r="AR70" s="38"/>
      <c r="AS70" s="38" t="s">
        <v>5907</v>
      </c>
      <c r="AT70" s="38" t="s">
        <v>5508</v>
      </c>
      <c r="AU70" s="43">
        <v>44959</v>
      </c>
      <c r="AV70" s="43" t="s">
        <v>5811</v>
      </c>
      <c r="AW70" s="43" t="s">
        <v>5908</v>
      </c>
      <c r="AX70" s="43">
        <v>44960</v>
      </c>
      <c r="AY70" s="38" t="s">
        <v>5492</v>
      </c>
      <c r="AZ70" s="38" t="s">
        <v>5506</v>
      </c>
      <c r="BA70" s="43" t="s">
        <v>5597</v>
      </c>
      <c r="BB70" s="43" t="s">
        <v>5512</v>
      </c>
      <c r="BC70" s="38" t="s">
        <v>5492</v>
      </c>
      <c r="BD70" s="38" t="s">
        <v>35</v>
      </c>
      <c r="BE70" s="38" t="s">
        <v>5494</v>
      </c>
    </row>
    <row r="71" spans="1:57" ht="17.45" customHeight="1" x14ac:dyDescent="0.25">
      <c r="A71" s="81">
        <v>2023</v>
      </c>
      <c r="B71" s="35">
        <v>77</v>
      </c>
      <c r="C71" s="36">
        <v>1873</v>
      </c>
      <c r="D71" s="102" t="s">
        <v>5496</v>
      </c>
      <c r="E71" s="37" t="s">
        <v>5497</v>
      </c>
      <c r="F71" s="38" t="s">
        <v>39</v>
      </c>
      <c r="G71" s="35" t="s">
        <v>54</v>
      </c>
      <c r="H71" s="37" t="s">
        <v>5903</v>
      </c>
      <c r="I71" s="38" t="s">
        <v>5909</v>
      </c>
      <c r="J71" s="39" t="s">
        <v>378</v>
      </c>
      <c r="K71" s="41">
        <v>4</v>
      </c>
      <c r="L71" s="42" t="s">
        <v>170</v>
      </c>
      <c r="M71" s="43">
        <v>44958.793506944443</v>
      </c>
      <c r="N71" s="38">
        <v>8</v>
      </c>
      <c r="O71" s="43">
        <v>44960</v>
      </c>
      <c r="P71" s="43">
        <v>45201</v>
      </c>
      <c r="Q71" s="54" t="s">
        <v>98</v>
      </c>
      <c r="R71" s="29" t="s">
        <v>98</v>
      </c>
      <c r="S71" s="39" t="s">
        <v>5905</v>
      </c>
      <c r="T71" s="39" t="s">
        <v>5488</v>
      </c>
      <c r="U71" s="39" t="s">
        <v>2948</v>
      </c>
      <c r="V71" s="39" t="s">
        <v>595</v>
      </c>
      <c r="W71" s="51">
        <v>20235420007863</v>
      </c>
      <c r="X71" s="38">
        <v>82127</v>
      </c>
      <c r="Y71" s="38">
        <v>3</v>
      </c>
      <c r="Z71" s="46">
        <v>6800000</v>
      </c>
      <c r="AA71" s="42" t="s">
        <v>5676</v>
      </c>
      <c r="AB71" s="42" t="s">
        <v>5503</v>
      </c>
      <c r="AC71" s="43" t="s">
        <v>46</v>
      </c>
      <c r="AD71" s="42">
        <v>20235420001093</v>
      </c>
      <c r="AE71" s="47" t="e">
        <v>#N/A</v>
      </c>
      <c r="AF71" s="42" t="s">
        <v>5490</v>
      </c>
      <c r="AG71" s="48" t="s">
        <v>5491</v>
      </c>
      <c r="AH71" s="49">
        <v>44958.793506944443</v>
      </c>
      <c r="AI71" s="38" t="s">
        <v>5910</v>
      </c>
      <c r="AJ71" s="38">
        <v>-241</v>
      </c>
      <c r="AK71" s="38" t="s">
        <v>5506</v>
      </c>
      <c r="AL71" s="38">
        <v>237</v>
      </c>
      <c r="AM71" s="43">
        <v>44948</v>
      </c>
      <c r="AN71" s="43">
        <v>44959</v>
      </c>
      <c r="AO71" s="38" t="s">
        <v>5506</v>
      </c>
      <c r="AP71" s="43">
        <v>44959</v>
      </c>
      <c r="AQ71" s="38" t="e">
        <v>#N/A</v>
      </c>
      <c r="AR71" s="38"/>
      <c r="AS71" s="38" t="s">
        <v>5911</v>
      </c>
      <c r="AT71" s="38" t="s">
        <v>5508</v>
      </c>
      <c r="AU71" s="43">
        <v>44958</v>
      </c>
      <c r="AV71" s="43" t="s">
        <v>5617</v>
      </c>
      <c r="AW71" s="43" t="s">
        <v>5804</v>
      </c>
      <c r="AX71" s="43">
        <v>44960</v>
      </c>
      <c r="AY71" s="38" t="s">
        <v>5492</v>
      </c>
      <c r="AZ71" s="38" t="s">
        <v>5506</v>
      </c>
      <c r="BA71" s="43" t="s">
        <v>5597</v>
      </c>
      <c r="BB71" s="43" t="s">
        <v>5512</v>
      </c>
      <c r="BC71" s="38" t="s">
        <v>5492</v>
      </c>
      <c r="BD71" s="38" t="s">
        <v>35</v>
      </c>
      <c r="BE71" s="38" t="s">
        <v>5494</v>
      </c>
    </row>
    <row r="72" spans="1:57" ht="17.45" customHeight="1" x14ac:dyDescent="0.25">
      <c r="A72" s="81">
        <v>2023</v>
      </c>
      <c r="B72" s="35">
        <v>78</v>
      </c>
      <c r="C72" s="36">
        <v>1873</v>
      </c>
      <c r="D72" s="102" t="s">
        <v>5496</v>
      </c>
      <c r="E72" s="37" t="s">
        <v>5497</v>
      </c>
      <c r="F72" s="38" t="s">
        <v>39</v>
      </c>
      <c r="G72" s="35" t="s">
        <v>54</v>
      </c>
      <c r="H72" s="37" t="s">
        <v>5903</v>
      </c>
      <c r="I72" s="38" t="s">
        <v>5912</v>
      </c>
      <c r="J72" s="39" t="s">
        <v>2360</v>
      </c>
      <c r="K72" s="41">
        <v>6</v>
      </c>
      <c r="L72" s="42" t="s">
        <v>170</v>
      </c>
      <c r="M72" s="43">
        <v>44958.79315972222</v>
      </c>
      <c r="N72" s="38">
        <v>6</v>
      </c>
      <c r="O72" s="43">
        <v>44960</v>
      </c>
      <c r="P72" s="43">
        <v>45140</v>
      </c>
      <c r="Q72" s="174" t="s">
        <v>60</v>
      </c>
      <c r="R72" s="102" t="s">
        <v>60</v>
      </c>
      <c r="S72" s="39" t="s">
        <v>5905</v>
      </c>
      <c r="T72" s="39" t="s">
        <v>5488</v>
      </c>
      <c r="U72" s="39" t="s">
        <v>2948</v>
      </c>
      <c r="V72" s="39" t="s">
        <v>595</v>
      </c>
      <c r="W72" s="51">
        <v>20235420007863</v>
      </c>
      <c r="X72" s="38">
        <v>82127</v>
      </c>
      <c r="Y72" s="38">
        <v>3</v>
      </c>
      <c r="Z72" s="46">
        <v>6800000</v>
      </c>
      <c r="AA72" s="42" t="s">
        <v>5676</v>
      </c>
      <c r="AB72" s="42" t="s">
        <v>5503</v>
      </c>
      <c r="AC72" s="43" t="s">
        <v>46</v>
      </c>
      <c r="AD72" s="42">
        <v>20235420001093</v>
      </c>
      <c r="AE72" s="47" t="e">
        <v>#N/A</v>
      </c>
      <c r="AF72" s="42"/>
      <c r="AG72" s="48" t="s">
        <v>5491</v>
      </c>
      <c r="AH72" s="49">
        <v>44958.79315972222</v>
      </c>
      <c r="AI72" s="38" t="s">
        <v>5913</v>
      </c>
      <c r="AJ72" s="38">
        <v>-180</v>
      </c>
      <c r="AK72" s="38" t="s">
        <v>5506</v>
      </c>
      <c r="AL72" s="38">
        <v>237</v>
      </c>
      <c r="AM72" s="43">
        <v>44948</v>
      </c>
      <c r="AN72" s="43">
        <v>44959</v>
      </c>
      <c r="AO72" s="38" t="s">
        <v>5506</v>
      </c>
      <c r="AP72" s="43">
        <v>44959</v>
      </c>
      <c r="AQ72" s="38" t="e">
        <v>#N/A</v>
      </c>
      <c r="AR72" s="38"/>
      <c r="AS72" s="38" t="s">
        <v>5914</v>
      </c>
      <c r="AT72" s="38" t="s">
        <v>5508</v>
      </c>
      <c r="AU72" s="43">
        <v>44959</v>
      </c>
      <c r="AV72" s="43" t="s">
        <v>5883</v>
      </c>
      <c r="AW72" s="43" t="s">
        <v>5915</v>
      </c>
      <c r="AX72" s="43">
        <v>44960</v>
      </c>
      <c r="AY72" s="38" t="s">
        <v>5492</v>
      </c>
      <c r="AZ72" s="38" t="s">
        <v>5492</v>
      </c>
      <c r="BA72" s="43" t="s">
        <v>5597</v>
      </c>
      <c r="BB72" s="43" t="s">
        <v>5512</v>
      </c>
      <c r="BC72" s="38" t="s">
        <v>5492</v>
      </c>
      <c r="BD72" s="38" t="s">
        <v>35</v>
      </c>
      <c r="BE72" s="38" t="s">
        <v>5494</v>
      </c>
    </row>
    <row r="73" spans="1:57" ht="17.45" customHeight="1" x14ac:dyDescent="0.25">
      <c r="A73" s="81">
        <v>2023</v>
      </c>
      <c r="B73" s="35">
        <v>79</v>
      </c>
      <c r="C73" s="36">
        <v>1835</v>
      </c>
      <c r="D73" s="29" t="s">
        <v>5916</v>
      </c>
      <c r="E73" s="37" t="s">
        <v>5497</v>
      </c>
      <c r="F73" s="38" t="s">
        <v>39</v>
      </c>
      <c r="G73" s="35" t="s">
        <v>54</v>
      </c>
      <c r="H73" s="37" t="s">
        <v>3811</v>
      </c>
      <c r="I73" s="38" t="s">
        <v>5917</v>
      </c>
      <c r="J73" s="39" t="s">
        <v>2470</v>
      </c>
      <c r="K73" s="41">
        <v>1</v>
      </c>
      <c r="L73" s="42" t="s">
        <v>170</v>
      </c>
      <c r="M73" s="43">
        <v>44963.376481481479</v>
      </c>
      <c r="N73" s="38">
        <v>6</v>
      </c>
      <c r="O73" s="43">
        <v>44967</v>
      </c>
      <c r="P73" s="43">
        <v>45147</v>
      </c>
      <c r="Q73" s="45" t="s">
        <v>5504</v>
      </c>
      <c r="R73" s="29" t="s">
        <v>48</v>
      </c>
      <c r="S73" s="39" t="s">
        <v>5918</v>
      </c>
      <c r="T73" s="39" t="s">
        <v>5488</v>
      </c>
      <c r="U73" s="39" t="s">
        <v>2161</v>
      </c>
      <c r="V73" s="39" t="s">
        <v>5919</v>
      </c>
      <c r="W73" s="51">
        <v>20235420003233</v>
      </c>
      <c r="X73" s="38">
        <v>82353</v>
      </c>
      <c r="Y73" s="38">
        <v>3</v>
      </c>
      <c r="Z73" s="46">
        <v>5700000</v>
      </c>
      <c r="AA73" s="42" t="s">
        <v>5676</v>
      </c>
      <c r="AB73" s="42">
        <v>0</v>
      </c>
      <c r="AC73" s="43" t="s">
        <v>46</v>
      </c>
      <c r="AD73" s="42">
        <v>20235420001443</v>
      </c>
      <c r="AE73" s="47" t="e">
        <v>#N/A</v>
      </c>
      <c r="AF73" s="42"/>
      <c r="AG73" s="48" t="s">
        <v>5491</v>
      </c>
      <c r="AH73" s="49">
        <v>44963.376481481479</v>
      </c>
      <c r="AI73" s="38" t="s">
        <v>5920</v>
      </c>
      <c r="AJ73" s="38">
        <v>-180</v>
      </c>
      <c r="AK73" s="38" t="s">
        <v>5506</v>
      </c>
      <c r="AL73" s="38">
        <v>502</v>
      </c>
      <c r="AM73" s="43">
        <v>44951</v>
      </c>
      <c r="AN73" s="43">
        <v>44967</v>
      </c>
      <c r="AO73" s="38" t="s">
        <v>5506</v>
      </c>
      <c r="AP73" s="43">
        <v>44966</v>
      </c>
      <c r="AQ73" s="38">
        <v>4</v>
      </c>
      <c r="AR73" s="38"/>
      <c r="AS73" s="38" t="s">
        <v>5921</v>
      </c>
      <c r="AT73" s="38" t="s">
        <v>5508</v>
      </c>
      <c r="AU73" s="43">
        <v>44963</v>
      </c>
      <c r="AV73" s="43" t="s">
        <v>5708</v>
      </c>
      <c r="AW73" s="43" t="s">
        <v>5729</v>
      </c>
      <c r="AX73" s="43">
        <v>44964</v>
      </c>
      <c r="AY73" s="38" t="s">
        <v>5492</v>
      </c>
      <c r="AZ73" s="38" t="s">
        <v>5506</v>
      </c>
      <c r="BA73" s="43" t="s">
        <v>5597</v>
      </c>
      <c r="BB73" s="43" t="s">
        <v>5512</v>
      </c>
      <c r="BC73" s="38" t="s">
        <v>5492</v>
      </c>
      <c r="BD73" s="38" t="s">
        <v>35</v>
      </c>
      <c r="BE73" s="38" t="s">
        <v>5494</v>
      </c>
    </row>
    <row r="74" spans="1:57" ht="17.45" customHeight="1" x14ac:dyDescent="0.25">
      <c r="A74" s="81">
        <v>2023</v>
      </c>
      <c r="B74" s="35">
        <v>80</v>
      </c>
      <c r="C74" s="36">
        <v>1835</v>
      </c>
      <c r="D74" s="29" t="s">
        <v>5916</v>
      </c>
      <c r="E74" s="37" t="s">
        <v>5497</v>
      </c>
      <c r="F74" s="38" t="s">
        <v>39</v>
      </c>
      <c r="G74" s="35" t="s">
        <v>54</v>
      </c>
      <c r="H74" s="37" t="s">
        <v>3811</v>
      </c>
      <c r="I74" s="38" t="s">
        <v>5922</v>
      </c>
      <c r="J74" s="39" t="s">
        <v>2157</v>
      </c>
      <c r="K74" s="41">
        <v>0</v>
      </c>
      <c r="L74" s="42" t="s">
        <v>170</v>
      </c>
      <c r="M74" s="43">
        <v>44963.376759259256</v>
      </c>
      <c r="N74" s="38">
        <v>6</v>
      </c>
      <c r="O74" s="43">
        <v>44967</v>
      </c>
      <c r="P74" s="43">
        <v>45147</v>
      </c>
      <c r="Q74" s="82" t="s">
        <v>60</v>
      </c>
      <c r="R74" s="102" t="s">
        <v>60</v>
      </c>
      <c r="S74" s="39" t="s">
        <v>5918</v>
      </c>
      <c r="T74" s="39" t="s">
        <v>5488</v>
      </c>
      <c r="U74" s="39" t="s">
        <v>2161</v>
      </c>
      <c r="V74" s="39" t="s">
        <v>5919</v>
      </c>
      <c r="W74" s="51">
        <v>20235420003233</v>
      </c>
      <c r="X74" s="38">
        <v>82353</v>
      </c>
      <c r="Y74" s="38">
        <v>3</v>
      </c>
      <c r="Z74" s="46">
        <v>5700000</v>
      </c>
      <c r="AA74" s="42" t="s">
        <v>5676</v>
      </c>
      <c r="AB74" s="42" t="s">
        <v>5503</v>
      </c>
      <c r="AC74" s="43">
        <v>45006</v>
      </c>
      <c r="AD74" s="42">
        <v>20235420001443</v>
      </c>
      <c r="AE74" s="47" t="e">
        <v>#N/A</v>
      </c>
      <c r="AF74" s="42" t="s">
        <v>5490</v>
      </c>
      <c r="AG74" s="48" t="s">
        <v>5491</v>
      </c>
      <c r="AH74" s="49">
        <v>44963.376759259256</v>
      </c>
      <c r="AI74" s="38" t="s">
        <v>5923</v>
      </c>
      <c r="AJ74" s="38">
        <v>-180</v>
      </c>
      <c r="AK74" s="38" t="s">
        <v>5506</v>
      </c>
      <c r="AL74" s="38">
        <v>502</v>
      </c>
      <c r="AM74" s="43">
        <v>44951</v>
      </c>
      <c r="AN74" s="43">
        <v>44967</v>
      </c>
      <c r="AO74" s="38" t="s">
        <v>5506</v>
      </c>
      <c r="AP74" s="43">
        <v>44966</v>
      </c>
      <c r="AQ74" s="38">
        <v>4</v>
      </c>
      <c r="AR74" s="38"/>
      <c r="AS74" s="38" t="s">
        <v>5924</v>
      </c>
      <c r="AT74" s="38" t="s">
        <v>5508</v>
      </c>
      <c r="AU74" s="43">
        <v>44963</v>
      </c>
      <c r="AV74" s="43" t="s">
        <v>5708</v>
      </c>
      <c r="AW74" s="43" t="s">
        <v>5925</v>
      </c>
      <c r="AX74" s="43">
        <v>44965</v>
      </c>
      <c r="AY74" s="38" t="s">
        <v>5492</v>
      </c>
      <c r="AZ74" s="38" t="s">
        <v>5506</v>
      </c>
      <c r="BA74" s="43" t="s">
        <v>5597</v>
      </c>
      <c r="BB74" s="43" t="s">
        <v>5522</v>
      </c>
      <c r="BC74" s="38" t="s">
        <v>5492</v>
      </c>
      <c r="BD74" s="38" t="s">
        <v>35</v>
      </c>
      <c r="BE74" s="38" t="s">
        <v>5494</v>
      </c>
    </row>
    <row r="75" spans="1:57" ht="17.45" customHeight="1" x14ac:dyDescent="0.25">
      <c r="A75" s="81">
        <v>2023</v>
      </c>
      <c r="B75" s="35">
        <v>81</v>
      </c>
      <c r="C75" s="36">
        <v>1873</v>
      </c>
      <c r="D75" s="102" t="s">
        <v>5496</v>
      </c>
      <c r="E75" s="37" t="s">
        <v>5497</v>
      </c>
      <c r="F75" s="38" t="s">
        <v>39</v>
      </c>
      <c r="G75" s="35" t="s">
        <v>54</v>
      </c>
      <c r="H75" s="37" t="s">
        <v>3266</v>
      </c>
      <c r="I75" s="38" t="s">
        <v>5926</v>
      </c>
      <c r="J75" s="39" t="s">
        <v>1699</v>
      </c>
      <c r="K75" s="41">
        <v>8</v>
      </c>
      <c r="L75" s="42" t="s">
        <v>170</v>
      </c>
      <c r="M75" s="43">
        <v>44957.834143518521</v>
      </c>
      <c r="N75" s="38">
        <v>6</v>
      </c>
      <c r="O75" s="43">
        <v>44960</v>
      </c>
      <c r="P75" s="43">
        <v>45140</v>
      </c>
      <c r="Q75" s="174" t="s">
        <v>60</v>
      </c>
      <c r="R75" s="102" t="s">
        <v>60</v>
      </c>
      <c r="S75" s="39" t="s">
        <v>5927</v>
      </c>
      <c r="T75" s="39" t="s">
        <v>5488</v>
      </c>
      <c r="U75" s="39" t="s">
        <v>5928</v>
      </c>
      <c r="V75" s="39" t="s">
        <v>595</v>
      </c>
      <c r="W75" s="51">
        <v>20235420004613</v>
      </c>
      <c r="X75" s="38">
        <v>82420</v>
      </c>
      <c r="Y75" s="38">
        <v>1</v>
      </c>
      <c r="Z75" s="46">
        <v>7000000</v>
      </c>
      <c r="AA75" s="42" t="s">
        <v>5676</v>
      </c>
      <c r="AB75" s="42" t="s">
        <v>5503</v>
      </c>
      <c r="AC75" s="43" t="s">
        <v>46</v>
      </c>
      <c r="AD75" s="42">
        <v>20235420001093</v>
      </c>
      <c r="AE75" s="47" t="e">
        <v>#N/A</v>
      </c>
      <c r="AF75" s="42"/>
      <c r="AG75" s="48" t="s">
        <v>5491</v>
      </c>
      <c r="AH75" s="49">
        <v>44957.834143518521</v>
      </c>
      <c r="AI75" s="38" t="s">
        <v>5929</v>
      </c>
      <c r="AJ75" s="38">
        <v>-180</v>
      </c>
      <c r="AK75" s="38" t="s">
        <v>5506</v>
      </c>
      <c r="AL75" s="38">
        <v>201</v>
      </c>
      <c r="AM75" s="43">
        <v>44948</v>
      </c>
      <c r="AN75" s="43">
        <v>44959</v>
      </c>
      <c r="AO75" s="38" t="s">
        <v>5506</v>
      </c>
      <c r="AP75" s="43">
        <v>44959</v>
      </c>
      <c r="AQ75" s="38" t="e">
        <v>#N/A</v>
      </c>
      <c r="AR75" s="38"/>
      <c r="AS75" s="38" t="s">
        <v>5930</v>
      </c>
      <c r="AT75" s="38" t="s">
        <v>5508</v>
      </c>
      <c r="AU75" s="43">
        <v>44958</v>
      </c>
      <c r="AV75" s="43" t="s">
        <v>5617</v>
      </c>
      <c r="AW75" s="43" t="s">
        <v>5510</v>
      </c>
      <c r="AX75" s="43">
        <v>44959</v>
      </c>
      <c r="AY75" s="38" t="s">
        <v>5492</v>
      </c>
      <c r="AZ75" s="38" t="s">
        <v>5492</v>
      </c>
      <c r="BA75" s="43" t="s">
        <v>5597</v>
      </c>
      <c r="BB75" s="43" t="s">
        <v>5522</v>
      </c>
      <c r="BC75" s="38" t="s">
        <v>5492</v>
      </c>
      <c r="BD75" s="38" t="s">
        <v>35</v>
      </c>
      <c r="BE75" s="38" t="s">
        <v>5494</v>
      </c>
    </row>
    <row r="76" spans="1:57" ht="17.45" customHeight="1" x14ac:dyDescent="0.25">
      <c r="A76" s="81">
        <v>2023</v>
      </c>
      <c r="B76" s="35">
        <v>82</v>
      </c>
      <c r="C76" s="36">
        <v>1871</v>
      </c>
      <c r="D76" s="29" t="s">
        <v>279</v>
      </c>
      <c r="E76" s="37" t="s">
        <v>5497</v>
      </c>
      <c r="F76" s="38" t="s">
        <v>39</v>
      </c>
      <c r="G76" s="35" t="s">
        <v>54</v>
      </c>
      <c r="H76" s="37" t="s">
        <v>2935</v>
      </c>
      <c r="I76" s="38" t="s">
        <v>5931</v>
      </c>
      <c r="J76" s="39" t="s">
        <v>4794</v>
      </c>
      <c r="K76" s="41">
        <v>9</v>
      </c>
      <c r="L76" s="42" t="s">
        <v>463</v>
      </c>
      <c r="M76" s="43">
        <v>44966.418530092589</v>
      </c>
      <c r="N76" s="38">
        <v>6</v>
      </c>
      <c r="O76" s="43">
        <v>44967</v>
      </c>
      <c r="P76" s="43">
        <v>45147</v>
      </c>
      <c r="Q76" s="174" t="s">
        <v>60</v>
      </c>
      <c r="R76" s="102" t="s">
        <v>60</v>
      </c>
      <c r="S76" s="39" t="s">
        <v>5932</v>
      </c>
      <c r="T76" s="39" t="s">
        <v>5488</v>
      </c>
      <c r="U76" s="39" t="s">
        <v>286</v>
      </c>
      <c r="V76" s="39" t="s">
        <v>287</v>
      </c>
      <c r="W76" s="51">
        <v>20235420002923</v>
      </c>
      <c r="X76" s="38">
        <v>82109</v>
      </c>
      <c r="Y76" s="38">
        <v>4</v>
      </c>
      <c r="Z76" s="46">
        <v>2725000</v>
      </c>
      <c r="AA76" s="42" t="s">
        <v>5847</v>
      </c>
      <c r="AB76" s="42" t="s">
        <v>5503</v>
      </c>
      <c r="AC76" s="43" t="s">
        <v>46</v>
      </c>
      <c r="AD76" s="42">
        <v>200235420001463</v>
      </c>
      <c r="AE76" s="47" t="e">
        <v>#N/A</v>
      </c>
      <c r="AF76" s="42"/>
      <c r="AG76" s="48" t="s">
        <v>5491</v>
      </c>
      <c r="AH76" s="49">
        <v>44966.418530092589</v>
      </c>
      <c r="AI76" s="38" t="s">
        <v>5933</v>
      </c>
      <c r="AJ76" s="38">
        <v>-180</v>
      </c>
      <c r="AK76" s="38" t="s">
        <v>5506</v>
      </c>
      <c r="AL76" s="38">
        <v>263</v>
      </c>
      <c r="AM76" s="43">
        <v>44948</v>
      </c>
      <c r="AN76" s="43">
        <v>44967</v>
      </c>
      <c r="AO76" s="38" t="s">
        <v>5506</v>
      </c>
      <c r="AP76" s="43">
        <v>44966</v>
      </c>
      <c r="AQ76" s="38">
        <v>4</v>
      </c>
      <c r="AR76" s="38"/>
      <c r="AS76" s="38" t="s">
        <v>5934</v>
      </c>
      <c r="AT76" s="38" t="s">
        <v>5508</v>
      </c>
      <c r="AU76" s="43">
        <v>44966</v>
      </c>
      <c r="AV76" s="43" t="s">
        <v>5935</v>
      </c>
      <c r="AW76" s="43" t="s">
        <v>5936</v>
      </c>
      <c r="AX76" s="43">
        <v>44967</v>
      </c>
      <c r="AY76" s="38" t="s">
        <v>5492</v>
      </c>
      <c r="AZ76" s="38" t="s">
        <v>5492</v>
      </c>
      <c r="BA76" s="43" t="s">
        <v>5560</v>
      </c>
      <c r="BB76" s="43" t="s">
        <v>5522</v>
      </c>
      <c r="BC76" s="38" t="s">
        <v>5492</v>
      </c>
      <c r="BD76" s="38" t="s">
        <v>35</v>
      </c>
      <c r="BE76" s="38" t="s">
        <v>5494</v>
      </c>
    </row>
    <row r="77" spans="1:57" ht="17.45" customHeight="1" x14ac:dyDescent="0.25">
      <c r="A77" s="81">
        <v>2023</v>
      </c>
      <c r="B77" s="35">
        <v>83</v>
      </c>
      <c r="C77" s="36">
        <v>1852</v>
      </c>
      <c r="D77" s="29" t="s">
        <v>404</v>
      </c>
      <c r="E77" s="37" t="s">
        <v>5497</v>
      </c>
      <c r="F77" s="38" t="s">
        <v>39</v>
      </c>
      <c r="G77" s="35" t="s">
        <v>54</v>
      </c>
      <c r="H77" s="37" t="s">
        <v>1855</v>
      </c>
      <c r="I77" s="35" t="s">
        <v>5937</v>
      </c>
      <c r="J77" s="39" t="s">
        <v>557</v>
      </c>
      <c r="K77" s="41">
        <v>8</v>
      </c>
      <c r="L77" s="42" t="s">
        <v>170</v>
      </c>
      <c r="M77" s="43">
        <v>44958.793564814812</v>
      </c>
      <c r="N77" s="38">
        <v>1</v>
      </c>
      <c r="O77" s="43">
        <v>44966</v>
      </c>
      <c r="P77" s="43">
        <v>44993</v>
      </c>
      <c r="Q77" s="82" t="s">
        <v>48</v>
      </c>
      <c r="R77" s="102" t="s">
        <v>98</v>
      </c>
      <c r="S77" s="39" t="s">
        <v>5938</v>
      </c>
      <c r="T77" s="39" t="s">
        <v>5488</v>
      </c>
      <c r="U77" s="39" t="s">
        <v>390</v>
      </c>
      <c r="V77" s="39" t="s">
        <v>267</v>
      </c>
      <c r="W77" s="51">
        <v>20235420002933</v>
      </c>
      <c r="X77" s="38">
        <v>85357</v>
      </c>
      <c r="Y77" s="38">
        <v>7</v>
      </c>
      <c r="Z77" s="46">
        <v>4800000</v>
      </c>
      <c r="AA77" s="42" t="s">
        <v>5880</v>
      </c>
      <c r="AB77" s="42" t="s">
        <v>5503</v>
      </c>
      <c r="AC77" s="43" t="s">
        <v>46</v>
      </c>
      <c r="AD77" s="42">
        <v>20235420001093</v>
      </c>
      <c r="AE77" s="47" t="e">
        <v>#N/A</v>
      </c>
      <c r="AF77" s="42"/>
      <c r="AG77" s="48" t="s">
        <v>5491</v>
      </c>
      <c r="AH77" s="49">
        <v>44958.793564814812</v>
      </c>
      <c r="AI77" s="38" t="s">
        <v>5939</v>
      </c>
      <c r="AJ77" s="38">
        <v>-27</v>
      </c>
      <c r="AK77" s="38" t="s">
        <v>5506</v>
      </c>
      <c r="AL77" s="38">
        <v>152</v>
      </c>
      <c r="AM77" s="43">
        <v>44946</v>
      </c>
      <c r="AN77" s="43">
        <v>44959</v>
      </c>
      <c r="AO77" s="38" t="s">
        <v>5506</v>
      </c>
      <c r="AP77" s="43">
        <v>44959</v>
      </c>
      <c r="AQ77" s="38" t="e">
        <v>#N/A</v>
      </c>
      <c r="AR77" s="38"/>
      <c r="AS77" s="38" t="s">
        <v>5940</v>
      </c>
      <c r="AT77" s="38" t="s">
        <v>5508</v>
      </c>
      <c r="AU77" s="43">
        <v>44961</v>
      </c>
      <c r="AV77" s="43" t="s">
        <v>5941</v>
      </c>
      <c r="AW77" s="43" t="s">
        <v>5942</v>
      </c>
      <c r="AX77" s="43">
        <v>44965</v>
      </c>
      <c r="AY77" s="38" t="s">
        <v>5492</v>
      </c>
      <c r="AZ77" s="38" t="s">
        <v>5506</v>
      </c>
      <c r="BA77" s="43" t="s">
        <v>5597</v>
      </c>
      <c r="BB77" s="43" t="s">
        <v>5512</v>
      </c>
      <c r="BC77" s="38" t="s">
        <v>5943</v>
      </c>
      <c r="BD77" s="38" t="s">
        <v>35</v>
      </c>
      <c r="BE77" s="38" t="s">
        <v>5494</v>
      </c>
    </row>
    <row r="78" spans="1:57" ht="17.45" customHeight="1" x14ac:dyDescent="0.25">
      <c r="A78" s="81">
        <v>2023</v>
      </c>
      <c r="B78" s="35">
        <v>84</v>
      </c>
      <c r="C78" s="36">
        <v>1852</v>
      </c>
      <c r="D78" s="29" t="s">
        <v>404</v>
      </c>
      <c r="E78" s="37" t="s">
        <v>5497</v>
      </c>
      <c r="F78" s="38" t="s">
        <v>39</v>
      </c>
      <c r="G78" s="35" t="s">
        <v>54</v>
      </c>
      <c r="H78" s="37" t="s">
        <v>1855</v>
      </c>
      <c r="I78" s="38" t="s">
        <v>5944</v>
      </c>
      <c r="J78" s="39" t="s">
        <v>1503</v>
      </c>
      <c r="K78" s="41">
        <v>8</v>
      </c>
      <c r="L78" s="42" t="s">
        <v>170</v>
      </c>
      <c r="M78" s="43">
        <v>44958.793298611112</v>
      </c>
      <c r="N78" s="38">
        <v>11</v>
      </c>
      <c r="O78" s="43">
        <v>44960</v>
      </c>
      <c r="P78" s="43">
        <v>45291</v>
      </c>
      <c r="Q78" s="54" t="s">
        <v>98</v>
      </c>
      <c r="R78" s="29" t="s">
        <v>98</v>
      </c>
      <c r="S78" s="39" t="s">
        <v>5938</v>
      </c>
      <c r="T78" s="39" t="s">
        <v>5488</v>
      </c>
      <c r="U78" s="39" t="s">
        <v>390</v>
      </c>
      <c r="V78" s="39" t="s">
        <v>5860</v>
      </c>
      <c r="W78" s="51">
        <v>20235420002933</v>
      </c>
      <c r="X78" s="38">
        <v>85357</v>
      </c>
      <c r="Y78" s="38">
        <v>7</v>
      </c>
      <c r="Z78" s="46">
        <v>4800000</v>
      </c>
      <c r="AA78" s="42" t="s">
        <v>5880</v>
      </c>
      <c r="AB78" s="42" t="s">
        <v>5503</v>
      </c>
      <c r="AC78" s="43" t="s">
        <v>46</v>
      </c>
      <c r="AD78" s="42">
        <v>20235420001093</v>
      </c>
      <c r="AE78" s="47" t="e">
        <v>#N/A</v>
      </c>
      <c r="AF78" s="42" t="s">
        <v>5490</v>
      </c>
      <c r="AG78" s="48" t="s">
        <v>5491</v>
      </c>
      <c r="AH78" s="49">
        <v>44958.793298611112</v>
      </c>
      <c r="AI78" s="38" t="s">
        <v>5945</v>
      </c>
      <c r="AJ78" s="38">
        <v>-331</v>
      </c>
      <c r="AK78" s="38" t="s">
        <v>5506</v>
      </c>
      <c r="AL78" s="38">
        <v>152</v>
      </c>
      <c r="AM78" s="43">
        <v>44946</v>
      </c>
      <c r="AN78" s="43">
        <v>44959</v>
      </c>
      <c r="AO78" s="38" t="s">
        <v>5506</v>
      </c>
      <c r="AP78" s="43">
        <v>44959</v>
      </c>
      <c r="AQ78" s="38" t="e">
        <v>#N/A</v>
      </c>
      <c r="AR78" s="38"/>
      <c r="AS78" s="38" t="s">
        <v>5946</v>
      </c>
      <c r="AT78" s="38" t="s">
        <v>5508</v>
      </c>
      <c r="AU78" s="43">
        <v>44960</v>
      </c>
      <c r="AV78" s="43" t="s">
        <v>5883</v>
      </c>
      <c r="AW78" s="43" t="s">
        <v>5947</v>
      </c>
      <c r="AX78" s="43">
        <v>44960</v>
      </c>
      <c r="AY78" s="67" t="s">
        <v>5492</v>
      </c>
      <c r="AZ78" s="38" t="s">
        <v>5506</v>
      </c>
      <c r="BA78" s="43" t="s">
        <v>5597</v>
      </c>
      <c r="BB78" s="43" t="s">
        <v>5522</v>
      </c>
      <c r="BC78" s="38" t="s">
        <v>5492</v>
      </c>
      <c r="BD78" s="38" t="s">
        <v>35</v>
      </c>
      <c r="BE78" s="38" t="s">
        <v>5494</v>
      </c>
    </row>
    <row r="79" spans="1:57" ht="17.45" customHeight="1" x14ac:dyDescent="0.25">
      <c r="A79" s="81">
        <v>2023</v>
      </c>
      <c r="B79" s="35">
        <v>85</v>
      </c>
      <c r="C79" s="36">
        <v>1873</v>
      </c>
      <c r="D79" s="102" t="s">
        <v>5496</v>
      </c>
      <c r="E79" s="37" t="s">
        <v>5497</v>
      </c>
      <c r="F79" s="38" t="s">
        <v>39</v>
      </c>
      <c r="G79" s="35" t="s">
        <v>54</v>
      </c>
      <c r="H79" s="37" t="s">
        <v>5948</v>
      </c>
      <c r="I79" s="38" t="s">
        <v>5949</v>
      </c>
      <c r="J79" s="39" t="s">
        <v>2321</v>
      </c>
      <c r="K79" s="41">
        <v>1</v>
      </c>
      <c r="L79" s="42" t="s">
        <v>170</v>
      </c>
      <c r="M79" s="43">
        <v>44964.876747685186</v>
      </c>
      <c r="N79" s="38">
        <v>8</v>
      </c>
      <c r="O79" s="43">
        <v>44967</v>
      </c>
      <c r="P79" s="43">
        <v>45208</v>
      </c>
      <c r="Q79" s="54" t="s">
        <v>98</v>
      </c>
      <c r="R79" s="29" t="s">
        <v>98</v>
      </c>
      <c r="S79" s="39" t="s">
        <v>5950</v>
      </c>
      <c r="T79" s="39" t="s">
        <v>5488</v>
      </c>
      <c r="U79" s="39" t="s">
        <v>655</v>
      </c>
      <c r="V79" s="39" t="s">
        <v>1699</v>
      </c>
      <c r="W79" s="51">
        <v>20235420002863</v>
      </c>
      <c r="X79" s="38">
        <v>85363</v>
      </c>
      <c r="Y79" s="38">
        <v>1</v>
      </c>
      <c r="Z79" s="46">
        <v>6800000</v>
      </c>
      <c r="AA79" s="42" t="s">
        <v>5676</v>
      </c>
      <c r="AB79" s="42" t="s">
        <v>5503</v>
      </c>
      <c r="AC79" s="43" t="s">
        <v>46</v>
      </c>
      <c r="AD79" s="42">
        <v>20235420001443</v>
      </c>
      <c r="AE79" s="47" t="e">
        <v>#N/A</v>
      </c>
      <c r="AF79" s="42" t="s">
        <v>5490</v>
      </c>
      <c r="AG79" s="48" t="s">
        <v>5491</v>
      </c>
      <c r="AH79" s="49">
        <v>44964.876747685186</v>
      </c>
      <c r="AI79" s="38" t="s">
        <v>5951</v>
      </c>
      <c r="AJ79" s="38">
        <v>-241</v>
      </c>
      <c r="AK79" s="38" t="s">
        <v>5506</v>
      </c>
      <c r="AL79" s="38">
        <v>266</v>
      </c>
      <c r="AM79" s="43">
        <v>44948</v>
      </c>
      <c r="AN79" s="43">
        <v>44967</v>
      </c>
      <c r="AO79" s="38" t="s">
        <v>5506</v>
      </c>
      <c r="AP79" s="43">
        <v>44966</v>
      </c>
      <c r="AQ79" s="38">
        <v>1</v>
      </c>
      <c r="AR79" s="38"/>
      <c r="AS79" s="38" t="s">
        <v>5952</v>
      </c>
      <c r="AT79" s="38" t="s">
        <v>5508</v>
      </c>
      <c r="AU79" s="43">
        <v>44965</v>
      </c>
      <c r="AV79" s="43" t="s">
        <v>5935</v>
      </c>
      <c r="AW79" s="43" t="s">
        <v>5953</v>
      </c>
      <c r="AX79" s="43">
        <v>44967</v>
      </c>
      <c r="AY79" s="38" t="s">
        <v>5492</v>
      </c>
      <c r="AZ79" s="38" t="s">
        <v>5492</v>
      </c>
      <c r="BA79" s="43" t="s">
        <v>5597</v>
      </c>
      <c r="BB79" s="43" t="s">
        <v>5522</v>
      </c>
      <c r="BC79" s="38" t="s">
        <v>5492</v>
      </c>
      <c r="BD79" s="38" t="s">
        <v>35</v>
      </c>
      <c r="BE79" s="38" t="s">
        <v>5494</v>
      </c>
    </row>
    <row r="80" spans="1:57" ht="17.45" customHeight="1" x14ac:dyDescent="0.25">
      <c r="A80" s="81">
        <v>2023</v>
      </c>
      <c r="B80" s="35">
        <v>86</v>
      </c>
      <c r="C80" s="36">
        <v>1873</v>
      </c>
      <c r="D80" s="102" t="s">
        <v>5496</v>
      </c>
      <c r="E80" s="37" t="s">
        <v>5497</v>
      </c>
      <c r="F80" s="38" t="s">
        <v>39</v>
      </c>
      <c r="G80" s="35" t="s">
        <v>54</v>
      </c>
      <c r="H80" s="37" t="s">
        <v>5954</v>
      </c>
      <c r="I80" s="38" t="s">
        <v>5955</v>
      </c>
      <c r="J80" s="39" t="s">
        <v>3016</v>
      </c>
      <c r="K80" s="41">
        <v>1</v>
      </c>
      <c r="L80" s="42" t="s">
        <v>170</v>
      </c>
      <c r="M80" s="43">
        <v>44964.876504629632</v>
      </c>
      <c r="N80" s="38">
        <v>6</v>
      </c>
      <c r="O80" s="43">
        <v>44967</v>
      </c>
      <c r="P80" s="43">
        <v>45147</v>
      </c>
      <c r="Q80" s="82" t="s">
        <v>60</v>
      </c>
      <c r="R80" s="102" t="s">
        <v>60</v>
      </c>
      <c r="S80" s="39" t="s">
        <v>5956</v>
      </c>
      <c r="T80" s="39" t="s">
        <v>5488</v>
      </c>
      <c r="U80" s="39" t="s">
        <v>2948</v>
      </c>
      <c r="V80" s="39" t="s">
        <v>595</v>
      </c>
      <c r="W80" s="51">
        <v>20235420007863</v>
      </c>
      <c r="X80" s="38">
        <v>85155</v>
      </c>
      <c r="Y80" s="38">
        <v>1</v>
      </c>
      <c r="Z80" s="46">
        <v>5700000</v>
      </c>
      <c r="AA80" s="42" t="s">
        <v>5676</v>
      </c>
      <c r="AB80" s="42" t="s">
        <v>5503</v>
      </c>
      <c r="AC80" s="43" t="s">
        <v>46</v>
      </c>
      <c r="AD80" s="42">
        <v>20235420001443</v>
      </c>
      <c r="AE80" s="47" t="e">
        <v>#N/A</v>
      </c>
      <c r="AF80" s="42" t="s">
        <v>5490</v>
      </c>
      <c r="AG80" s="48" t="s">
        <v>5491</v>
      </c>
      <c r="AH80" s="49">
        <v>44964.876504629632</v>
      </c>
      <c r="AI80" s="38" t="s">
        <v>5957</v>
      </c>
      <c r="AJ80" s="38">
        <v>-180</v>
      </c>
      <c r="AK80" s="38" t="s">
        <v>5506</v>
      </c>
      <c r="AL80" s="38">
        <v>229</v>
      </c>
      <c r="AM80" s="43">
        <v>44948</v>
      </c>
      <c r="AN80" s="43">
        <v>44967</v>
      </c>
      <c r="AO80" s="38" t="s">
        <v>5506</v>
      </c>
      <c r="AP80" s="43">
        <v>44966</v>
      </c>
      <c r="AQ80" s="38">
        <v>2</v>
      </c>
      <c r="AR80" s="38"/>
      <c r="AS80" s="38" t="s">
        <v>5958</v>
      </c>
      <c r="AT80" s="38" t="s">
        <v>5508</v>
      </c>
      <c r="AU80" s="43">
        <v>44964</v>
      </c>
      <c r="AV80" s="43" t="s">
        <v>5766</v>
      </c>
      <c r="AW80" s="43" t="s">
        <v>5959</v>
      </c>
      <c r="AX80" s="43">
        <v>44965</v>
      </c>
      <c r="AY80" s="38" t="s">
        <v>5492</v>
      </c>
      <c r="AZ80" s="38" t="s">
        <v>5506</v>
      </c>
      <c r="BA80" s="43" t="s">
        <v>5597</v>
      </c>
      <c r="BB80" s="43" t="s">
        <v>5512</v>
      </c>
      <c r="BC80" s="38" t="s">
        <v>5960</v>
      </c>
      <c r="BD80" s="38" t="s">
        <v>35</v>
      </c>
      <c r="BE80" s="38" t="s">
        <v>5494</v>
      </c>
    </row>
    <row r="81" spans="1:57" ht="17.45" customHeight="1" x14ac:dyDescent="0.25">
      <c r="A81" s="81">
        <v>2023</v>
      </c>
      <c r="B81" s="35">
        <v>87</v>
      </c>
      <c r="C81" s="36">
        <v>1873</v>
      </c>
      <c r="D81" s="102" t="s">
        <v>5496</v>
      </c>
      <c r="E81" s="37" t="s">
        <v>5497</v>
      </c>
      <c r="F81" s="38" t="s">
        <v>39</v>
      </c>
      <c r="G81" s="35" t="s">
        <v>54</v>
      </c>
      <c r="H81" s="37" t="s">
        <v>5961</v>
      </c>
      <c r="I81" s="38" t="s">
        <v>5962</v>
      </c>
      <c r="J81" s="39" t="s">
        <v>5963</v>
      </c>
      <c r="K81" s="41">
        <v>3</v>
      </c>
      <c r="L81" s="42" t="s">
        <v>345</v>
      </c>
      <c r="M81" s="43">
        <v>44974.960347222222</v>
      </c>
      <c r="N81" s="38">
        <v>5</v>
      </c>
      <c r="O81" s="43">
        <v>44980</v>
      </c>
      <c r="P81" s="43">
        <v>45129</v>
      </c>
      <c r="Q81" s="45" t="s">
        <v>5504</v>
      </c>
      <c r="R81" s="29" t="s">
        <v>48</v>
      </c>
      <c r="S81" s="39" t="s">
        <v>5964</v>
      </c>
      <c r="T81" s="39" t="s">
        <v>5488</v>
      </c>
      <c r="U81" s="39" t="s">
        <v>5489</v>
      </c>
      <c r="V81" s="39" t="s">
        <v>1146</v>
      </c>
      <c r="W81" s="51">
        <v>20235420004603</v>
      </c>
      <c r="X81" s="38">
        <v>85463</v>
      </c>
      <c r="Y81" s="38">
        <v>1</v>
      </c>
      <c r="Z81" s="46">
        <v>2900000</v>
      </c>
      <c r="AA81" s="42" t="s">
        <v>5651</v>
      </c>
      <c r="AB81" s="42" t="s">
        <v>5503</v>
      </c>
      <c r="AC81" s="43" t="s">
        <v>46</v>
      </c>
      <c r="AD81" s="42">
        <v>20235420002153</v>
      </c>
      <c r="AE81" s="47" t="e">
        <v>#N/A</v>
      </c>
      <c r="AF81" s="42"/>
      <c r="AG81" s="48" t="s">
        <v>5491</v>
      </c>
      <c r="AH81" s="49">
        <v>44974.960347222222</v>
      </c>
      <c r="AI81" s="38" t="s">
        <v>5965</v>
      </c>
      <c r="AJ81" s="38">
        <v>-149</v>
      </c>
      <c r="AK81" s="38" t="s">
        <v>5506</v>
      </c>
      <c r="AL81" s="38">
        <v>498</v>
      </c>
      <c r="AM81" s="43">
        <v>44951</v>
      </c>
      <c r="AN81" s="43">
        <v>45014</v>
      </c>
      <c r="AO81" s="38" t="s">
        <v>5506</v>
      </c>
      <c r="AP81" s="43">
        <v>45012</v>
      </c>
      <c r="AQ81" s="38">
        <v>1</v>
      </c>
      <c r="AR81" s="38"/>
      <c r="AS81" s="38" t="s">
        <v>5966</v>
      </c>
      <c r="AT81" s="38" t="s">
        <v>5508</v>
      </c>
      <c r="AU81" s="43">
        <v>45009</v>
      </c>
      <c r="AV81" s="43">
        <v>45009</v>
      </c>
      <c r="AW81" s="43">
        <v>45381</v>
      </c>
      <c r="AX81" s="43">
        <v>45009</v>
      </c>
      <c r="AY81" s="38" t="s">
        <v>5492</v>
      </c>
      <c r="AZ81" s="38" t="s">
        <v>5492</v>
      </c>
      <c r="BA81" s="43" t="s">
        <v>5511</v>
      </c>
      <c r="BB81" s="43" t="s">
        <v>5522</v>
      </c>
      <c r="BC81" s="38" t="s">
        <v>5492</v>
      </c>
      <c r="BD81" s="38" t="s">
        <v>35</v>
      </c>
      <c r="BE81" s="38" t="s">
        <v>5494</v>
      </c>
    </row>
    <row r="82" spans="1:57" ht="17.45" customHeight="1" x14ac:dyDescent="0.25">
      <c r="A82" s="81">
        <v>2023</v>
      </c>
      <c r="B82" s="35">
        <v>88</v>
      </c>
      <c r="C82" s="36">
        <v>1873</v>
      </c>
      <c r="D82" s="102" t="s">
        <v>5496</v>
      </c>
      <c r="E82" s="37" t="s">
        <v>5497</v>
      </c>
      <c r="F82" s="38" t="s">
        <v>39</v>
      </c>
      <c r="G82" s="35" t="s">
        <v>54</v>
      </c>
      <c r="H82" s="37" t="s">
        <v>5498</v>
      </c>
      <c r="I82" s="38" t="s">
        <v>5967</v>
      </c>
      <c r="J82" s="39" t="s">
        <v>5968</v>
      </c>
      <c r="K82" s="41">
        <v>8</v>
      </c>
      <c r="L82" s="42" t="s">
        <v>191</v>
      </c>
      <c r="M82" s="43">
        <v>44957.417893518519</v>
      </c>
      <c r="N82" s="38">
        <v>4</v>
      </c>
      <c r="O82" s="43">
        <v>44960</v>
      </c>
      <c r="P82" s="43">
        <v>45079</v>
      </c>
      <c r="Q82" s="82" t="s">
        <v>60</v>
      </c>
      <c r="R82" s="102" t="s">
        <v>60</v>
      </c>
      <c r="S82" s="74" t="s">
        <v>5500</v>
      </c>
      <c r="T82" s="39" t="s">
        <v>5488</v>
      </c>
      <c r="U82" s="39" t="s">
        <v>175</v>
      </c>
      <c r="V82" s="39" t="s">
        <v>75</v>
      </c>
      <c r="W82" s="51">
        <v>20235420002883</v>
      </c>
      <c r="X82" s="38">
        <v>83228</v>
      </c>
      <c r="Y82" s="38">
        <v>3</v>
      </c>
      <c r="Z82" s="46">
        <v>4500000</v>
      </c>
      <c r="AA82" s="42" t="s">
        <v>5847</v>
      </c>
      <c r="AB82" s="42" t="s">
        <v>5503</v>
      </c>
      <c r="AC82" s="43" t="s">
        <v>46</v>
      </c>
      <c r="AD82" s="42">
        <v>2023542001063</v>
      </c>
      <c r="AE82" s="47" t="e">
        <v>#N/A</v>
      </c>
      <c r="AF82" s="42" t="s">
        <v>5490</v>
      </c>
      <c r="AG82" s="48" t="s">
        <v>5491</v>
      </c>
      <c r="AH82" s="49">
        <v>44957.417893518519</v>
      </c>
      <c r="AI82" s="38" t="s">
        <v>5969</v>
      </c>
      <c r="AJ82" s="38">
        <v>-119</v>
      </c>
      <c r="AK82" s="38" t="s">
        <v>5506</v>
      </c>
      <c r="AL82" s="38">
        <v>155</v>
      </c>
      <c r="AM82" s="43">
        <v>44946</v>
      </c>
      <c r="AN82" s="43">
        <v>44959</v>
      </c>
      <c r="AO82" s="38" t="s">
        <v>5506</v>
      </c>
      <c r="AP82" s="43">
        <v>44958</v>
      </c>
      <c r="AQ82" s="38" t="e">
        <v>#N/A</v>
      </c>
      <c r="AR82" s="38"/>
      <c r="AS82" s="38" t="s">
        <v>5970</v>
      </c>
      <c r="AT82" s="38" t="s">
        <v>5508</v>
      </c>
      <c r="AU82" s="43">
        <v>44958</v>
      </c>
      <c r="AV82" s="43" t="s">
        <v>5617</v>
      </c>
      <c r="AW82" s="43" t="s">
        <v>5971</v>
      </c>
      <c r="AX82" s="43">
        <v>44958</v>
      </c>
      <c r="AY82" s="38" t="s">
        <v>5492</v>
      </c>
      <c r="AZ82" s="38" t="s">
        <v>5492</v>
      </c>
      <c r="BA82" s="43" t="s">
        <v>5511</v>
      </c>
      <c r="BB82" s="43" t="s">
        <v>5522</v>
      </c>
      <c r="BC82" s="38" t="s">
        <v>5972</v>
      </c>
      <c r="BD82" s="38" t="s">
        <v>35</v>
      </c>
      <c r="BE82" s="38" t="s">
        <v>5494</v>
      </c>
    </row>
    <row r="83" spans="1:57" ht="17.45" customHeight="1" x14ac:dyDescent="0.25">
      <c r="A83" s="81">
        <v>2023</v>
      </c>
      <c r="B83" s="35">
        <v>89</v>
      </c>
      <c r="C83" s="36">
        <v>1873</v>
      </c>
      <c r="D83" s="102" t="s">
        <v>5496</v>
      </c>
      <c r="E83" s="37" t="s">
        <v>5497</v>
      </c>
      <c r="F83" s="38" t="s">
        <v>39</v>
      </c>
      <c r="G83" s="35" t="s">
        <v>54</v>
      </c>
      <c r="H83" s="37" t="s">
        <v>1830</v>
      </c>
      <c r="I83" s="38" t="s">
        <v>5973</v>
      </c>
      <c r="J83" s="39" t="s">
        <v>2010</v>
      </c>
      <c r="K83" s="41">
        <v>8</v>
      </c>
      <c r="L83" s="42" t="s">
        <v>170</v>
      </c>
      <c r="M83" s="43">
        <v>44963</v>
      </c>
      <c r="N83" s="38">
        <v>3</v>
      </c>
      <c r="O83" s="43">
        <v>44967</v>
      </c>
      <c r="P83" s="43">
        <v>45055</v>
      </c>
      <c r="Q83" s="174" t="s">
        <v>60</v>
      </c>
      <c r="R83" s="102" t="s">
        <v>60</v>
      </c>
      <c r="S83" s="39" t="s">
        <v>5974</v>
      </c>
      <c r="T83" s="39" t="s">
        <v>5488</v>
      </c>
      <c r="U83" s="39" t="s">
        <v>1835</v>
      </c>
      <c r="V83" s="39" t="s">
        <v>147</v>
      </c>
      <c r="W83" s="51">
        <v>20235420008113</v>
      </c>
      <c r="X83" s="38">
        <v>85147</v>
      </c>
      <c r="Y83" s="38">
        <v>1</v>
      </c>
      <c r="Z83" s="46">
        <v>5700000</v>
      </c>
      <c r="AA83" s="42" t="s">
        <v>5676</v>
      </c>
      <c r="AB83" s="42" t="s">
        <v>5503</v>
      </c>
      <c r="AC83" s="43" t="s">
        <v>46</v>
      </c>
      <c r="AD83" s="42">
        <v>20235420001443</v>
      </c>
      <c r="AE83" s="47" t="e">
        <v>#N/A</v>
      </c>
      <c r="AF83" s="42" t="s">
        <v>5490</v>
      </c>
      <c r="AG83" s="48" t="s">
        <v>5491</v>
      </c>
      <c r="AH83" s="49">
        <v>44963</v>
      </c>
      <c r="AI83" s="38" t="s">
        <v>5975</v>
      </c>
      <c r="AJ83" s="38">
        <v>-88</v>
      </c>
      <c r="AK83" s="38" t="s">
        <v>5506</v>
      </c>
      <c r="AL83" s="38">
        <v>225</v>
      </c>
      <c r="AM83" s="43">
        <v>44948</v>
      </c>
      <c r="AN83" s="43">
        <v>44967</v>
      </c>
      <c r="AO83" s="38" t="s">
        <v>5506</v>
      </c>
      <c r="AP83" s="43">
        <v>44966</v>
      </c>
      <c r="AQ83" s="38">
        <v>3</v>
      </c>
      <c r="AR83" s="38"/>
      <c r="AS83" s="38" t="s">
        <v>5976</v>
      </c>
      <c r="AT83" s="38" t="s">
        <v>5508</v>
      </c>
      <c r="AU83" s="43">
        <v>44963</v>
      </c>
      <c r="AV83" s="43" t="s">
        <v>5708</v>
      </c>
      <c r="AW83" s="43" t="s">
        <v>5821</v>
      </c>
      <c r="AX83" s="43">
        <v>44965</v>
      </c>
      <c r="AY83" s="38" t="s">
        <v>5492</v>
      </c>
      <c r="AZ83" s="38" t="s">
        <v>5506</v>
      </c>
      <c r="BA83" s="43" t="s">
        <v>5597</v>
      </c>
      <c r="BB83" s="43" t="s">
        <v>5522</v>
      </c>
      <c r="BC83" s="38" t="s">
        <v>5492</v>
      </c>
      <c r="BD83" s="38" t="s">
        <v>35</v>
      </c>
      <c r="BE83" s="38" t="s">
        <v>5494</v>
      </c>
    </row>
    <row r="84" spans="1:57" ht="17.45" customHeight="1" x14ac:dyDescent="0.25">
      <c r="A84" s="81">
        <v>2023</v>
      </c>
      <c r="B84" s="35">
        <v>90</v>
      </c>
      <c r="C84" s="36">
        <v>1824</v>
      </c>
      <c r="D84" s="29" t="s">
        <v>37</v>
      </c>
      <c r="E84" s="37" t="s">
        <v>5497</v>
      </c>
      <c r="F84" s="38" t="s">
        <v>39</v>
      </c>
      <c r="G84" s="35" t="s">
        <v>54</v>
      </c>
      <c r="H84" s="37" t="s">
        <v>1399</v>
      </c>
      <c r="I84" s="38" t="s">
        <v>5977</v>
      </c>
      <c r="J84" s="39" t="s">
        <v>1285</v>
      </c>
      <c r="K84" s="41">
        <v>8</v>
      </c>
      <c r="L84" s="42" t="s">
        <v>345</v>
      </c>
      <c r="M84" s="43">
        <v>44957.000706018516</v>
      </c>
      <c r="N84" s="38">
        <v>6</v>
      </c>
      <c r="O84" s="43">
        <v>44958</v>
      </c>
      <c r="P84" s="43">
        <v>45138</v>
      </c>
      <c r="Q84" s="198" t="s">
        <v>60</v>
      </c>
      <c r="R84" s="29" t="s">
        <v>60</v>
      </c>
      <c r="S84" s="39" t="s">
        <v>5823</v>
      </c>
      <c r="T84" s="39" t="s">
        <v>5488</v>
      </c>
      <c r="U84" s="39" t="s">
        <v>50</v>
      </c>
      <c r="V84" s="39" t="s">
        <v>5824</v>
      </c>
      <c r="W84" s="51">
        <v>20235420002913</v>
      </c>
      <c r="X84" s="38">
        <v>82181</v>
      </c>
      <c r="Y84" s="38">
        <v>24</v>
      </c>
      <c r="Z84" s="46">
        <v>2400000</v>
      </c>
      <c r="AA84" s="42" t="s">
        <v>5726</v>
      </c>
      <c r="AB84" s="42" t="s">
        <v>5503</v>
      </c>
      <c r="AC84" s="43" t="s">
        <v>46</v>
      </c>
      <c r="AD84" s="42">
        <v>20235420000963</v>
      </c>
      <c r="AE84" s="47" t="e">
        <v>#N/A</v>
      </c>
      <c r="AF84" s="42"/>
      <c r="AG84" s="48" t="s">
        <v>5491</v>
      </c>
      <c r="AH84" s="49">
        <v>44957.000706018516</v>
      </c>
      <c r="AI84" s="38" t="s">
        <v>5978</v>
      </c>
      <c r="AJ84" s="38">
        <v>-180</v>
      </c>
      <c r="AK84" s="38" t="s">
        <v>5506</v>
      </c>
      <c r="AL84" s="38">
        <v>260</v>
      </c>
      <c r="AM84" s="43">
        <v>44948</v>
      </c>
      <c r="AN84" s="43">
        <v>44957</v>
      </c>
      <c r="AO84" s="38" t="s">
        <v>5506</v>
      </c>
      <c r="AP84" s="43">
        <v>44957</v>
      </c>
      <c r="AQ84" s="38">
        <v>4</v>
      </c>
      <c r="AR84" s="38"/>
      <c r="AS84" s="38" t="s">
        <v>5979</v>
      </c>
      <c r="AT84" s="38" t="s">
        <v>5508</v>
      </c>
      <c r="AU84" s="43">
        <v>44957</v>
      </c>
      <c r="AV84" s="43" t="s">
        <v>5640</v>
      </c>
      <c r="AW84" s="43" t="s">
        <v>5729</v>
      </c>
      <c r="AX84" s="43">
        <v>44957</v>
      </c>
      <c r="AY84" s="38" t="s">
        <v>5492</v>
      </c>
      <c r="AZ84" s="38" t="s">
        <v>5506</v>
      </c>
      <c r="BA84" s="43" t="s">
        <v>5560</v>
      </c>
      <c r="BB84" s="43" t="s">
        <v>5522</v>
      </c>
      <c r="BC84" s="38" t="s">
        <v>5492</v>
      </c>
      <c r="BD84" s="38" t="s">
        <v>35</v>
      </c>
      <c r="BE84" s="38" t="s">
        <v>5494</v>
      </c>
    </row>
    <row r="85" spans="1:57" ht="17.45" customHeight="1" x14ac:dyDescent="0.25">
      <c r="A85" s="81">
        <v>2023</v>
      </c>
      <c r="B85" s="35">
        <v>91</v>
      </c>
      <c r="C85" s="36">
        <v>1801</v>
      </c>
      <c r="D85" s="29" t="s">
        <v>2219</v>
      </c>
      <c r="E85" s="37" t="s">
        <v>5497</v>
      </c>
      <c r="F85" s="38" t="s">
        <v>39</v>
      </c>
      <c r="G85" s="35" t="s">
        <v>54</v>
      </c>
      <c r="H85" s="37" t="s">
        <v>5980</v>
      </c>
      <c r="I85" s="38" t="s">
        <v>5981</v>
      </c>
      <c r="J85" s="39" t="s">
        <v>3645</v>
      </c>
      <c r="K85" s="41">
        <v>9</v>
      </c>
      <c r="L85" s="42" t="s">
        <v>345</v>
      </c>
      <c r="M85" s="43">
        <v>44957.376168981478</v>
      </c>
      <c r="N85" s="38">
        <v>3</v>
      </c>
      <c r="O85" s="43">
        <v>44958</v>
      </c>
      <c r="P85" s="43">
        <v>45046</v>
      </c>
      <c r="Q85" s="174" t="s">
        <v>60</v>
      </c>
      <c r="R85" s="102" t="s">
        <v>60</v>
      </c>
      <c r="S85" s="39" t="s">
        <v>5982</v>
      </c>
      <c r="T85" s="39" t="s">
        <v>5488</v>
      </c>
      <c r="U85" s="39" t="s">
        <v>1753</v>
      </c>
      <c r="V85" s="39" t="s">
        <v>2287</v>
      </c>
      <c r="W85" s="51">
        <v>20235420003213</v>
      </c>
      <c r="X85" s="38">
        <v>85018</v>
      </c>
      <c r="Y85" s="38">
        <v>2</v>
      </c>
      <c r="Z85" s="46">
        <v>5700000</v>
      </c>
      <c r="AA85" s="42" t="s">
        <v>5726</v>
      </c>
      <c r="AB85" s="42" t="s">
        <v>5503</v>
      </c>
      <c r="AC85" s="43" t="s">
        <v>46</v>
      </c>
      <c r="AD85" s="42">
        <v>20235420000963</v>
      </c>
      <c r="AE85" s="47" t="e">
        <v>#N/A</v>
      </c>
      <c r="AF85" s="42" t="s">
        <v>5490</v>
      </c>
      <c r="AG85" s="48" t="s">
        <v>5491</v>
      </c>
      <c r="AH85" s="49">
        <v>44957.376168981478</v>
      </c>
      <c r="AI85" s="38" t="s">
        <v>5983</v>
      </c>
      <c r="AJ85" s="38">
        <v>-88</v>
      </c>
      <c r="AK85" s="38" t="s">
        <v>5506</v>
      </c>
      <c r="AL85" s="38">
        <v>246</v>
      </c>
      <c r="AM85" s="43">
        <v>44948</v>
      </c>
      <c r="AN85" s="43">
        <v>44957</v>
      </c>
      <c r="AO85" s="38" t="s">
        <v>5506</v>
      </c>
      <c r="AP85" s="43">
        <v>44957</v>
      </c>
      <c r="AQ85" s="38">
        <v>1</v>
      </c>
      <c r="AR85" s="38"/>
      <c r="AS85" s="38" t="s">
        <v>5984</v>
      </c>
      <c r="AT85" s="38" t="s">
        <v>5508</v>
      </c>
      <c r="AU85" s="43">
        <v>44957</v>
      </c>
      <c r="AV85" s="43" t="s">
        <v>5640</v>
      </c>
      <c r="AW85" s="43" t="s">
        <v>5985</v>
      </c>
      <c r="AX85" s="43">
        <v>44957</v>
      </c>
      <c r="AY85" s="38" t="s">
        <v>5492</v>
      </c>
      <c r="AZ85" s="38" t="s">
        <v>5506</v>
      </c>
      <c r="BA85" s="43" t="s">
        <v>5597</v>
      </c>
      <c r="BB85" s="43" t="s">
        <v>5522</v>
      </c>
      <c r="BC85" s="38" t="s">
        <v>5492</v>
      </c>
      <c r="BD85" s="38" t="s">
        <v>35</v>
      </c>
      <c r="BE85" s="38" t="s">
        <v>5494</v>
      </c>
    </row>
    <row r="86" spans="1:57" ht="17.45" customHeight="1" x14ac:dyDescent="0.25">
      <c r="A86" s="81">
        <v>2023</v>
      </c>
      <c r="B86" s="35">
        <v>92</v>
      </c>
      <c r="C86" s="36">
        <v>1873</v>
      </c>
      <c r="D86" s="102" t="s">
        <v>5496</v>
      </c>
      <c r="E86" s="37" t="s">
        <v>5497</v>
      </c>
      <c r="F86" s="38" t="s">
        <v>39</v>
      </c>
      <c r="G86" s="35" t="s">
        <v>54</v>
      </c>
      <c r="H86" s="37" t="s">
        <v>5986</v>
      </c>
      <c r="I86" s="38" t="s">
        <v>5987</v>
      </c>
      <c r="J86" s="39" t="s">
        <v>879</v>
      </c>
      <c r="K86" s="41">
        <v>8</v>
      </c>
      <c r="L86" s="42" t="s">
        <v>5549</v>
      </c>
      <c r="M86" s="43">
        <v>44957.584143518521</v>
      </c>
      <c r="N86" s="38">
        <v>6</v>
      </c>
      <c r="O86" s="43">
        <v>44960</v>
      </c>
      <c r="P86" s="43">
        <v>45140</v>
      </c>
      <c r="Q86" s="174" t="s">
        <v>60</v>
      </c>
      <c r="R86" s="102" t="s">
        <v>60</v>
      </c>
      <c r="S86" s="39" t="s">
        <v>5988</v>
      </c>
      <c r="T86" s="39" t="s">
        <v>5488</v>
      </c>
      <c r="U86" s="39" t="s">
        <v>881</v>
      </c>
      <c r="V86" s="39" t="s">
        <v>595</v>
      </c>
      <c r="W86" s="51">
        <v>20235420002813</v>
      </c>
      <c r="X86" s="38">
        <v>82437</v>
      </c>
      <c r="Y86" s="38">
        <v>1</v>
      </c>
      <c r="Z86" s="46">
        <v>7000000</v>
      </c>
      <c r="AA86" s="42" t="s">
        <v>5676</v>
      </c>
      <c r="AB86" s="42" t="s">
        <v>5503</v>
      </c>
      <c r="AC86" s="43" t="s">
        <v>46</v>
      </c>
      <c r="AD86" s="42">
        <v>20235420001093</v>
      </c>
      <c r="AE86" s="47" t="e">
        <v>#N/A</v>
      </c>
      <c r="AF86" s="42"/>
      <c r="AG86" s="48" t="s">
        <v>5491</v>
      </c>
      <c r="AH86" s="49">
        <v>44957.584143518521</v>
      </c>
      <c r="AI86" s="38" t="s">
        <v>5989</v>
      </c>
      <c r="AJ86" s="38">
        <v>-180</v>
      </c>
      <c r="AK86" s="38" t="s">
        <v>5506</v>
      </c>
      <c r="AL86" s="38">
        <v>203</v>
      </c>
      <c r="AM86" s="43">
        <v>44948</v>
      </c>
      <c r="AN86" s="43">
        <v>44959</v>
      </c>
      <c r="AO86" s="38" t="s">
        <v>5506</v>
      </c>
      <c r="AP86" s="43">
        <v>44959</v>
      </c>
      <c r="AQ86" s="38" t="e">
        <v>#N/A</v>
      </c>
      <c r="AR86" s="38"/>
      <c r="AS86" s="38" t="s">
        <v>5990</v>
      </c>
      <c r="AT86" s="38" t="s">
        <v>5508</v>
      </c>
      <c r="AU86" s="43">
        <v>44958</v>
      </c>
      <c r="AV86" s="43" t="s">
        <v>5617</v>
      </c>
      <c r="AW86" s="43" t="s">
        <v>5510</v>
      </c>
      <c r="AX86" s="43">
        <v>44959</v>
      </c>
      <c r="AY86" s="38" t="s">
        <v>5492</v>
      </c>
      <c r="AZ86" s="38" t="s">
        <v>5492</v>
      </c>
      <c r="BA86" s="43" t="s">
        <v>5597</v>
      </c>
      <c r="BB86" s="43" t="s">
        <v>5522</v>
      </c>
      <c r="BC86" s="38" t="s">
        <v>5492</v>
      </c>
      <c r="BD86" s="38" t="s">
        <v>35</v>
      </c>
      <c r="BE86" s="38" t="s">
        <v>5494</v>
      </c>
    </row>
    <row r="87" spans="1:57" ht="17.45" customHeight="1" x14ac:dyDescent="0.25">
      <c r="A87" s="81">
        <v>2023</v>
      </c>
      <c r="B87" s="35">
        <v>93</v>
      </c>
      <c r="C87" s="36">
        <v>1873</v>
      </c>
      <c r="D87" s="102" t="s">
        <v>5496</v>
      </c>
      <c r="E87" s="37" t="s">
        <v>5497</v>
      </c>
      <c r="F87" s="38" t="s">
        <v>39</v>
      </c>
      <c r="G87" s="35" t="s">
        <v>54</v>
      </c>
      <c r="H87" s="37" t="s">
        <v>1998</v>
      </c>
      <c r="I87" s="38" t="s">
        <v>5991</v>
      </c>
      <c r="J87" s="39" t="s">
        <v>2001</v>
      </c>
      <c r="K87" s="41">
        <v>4</v>
      </c>
      <c r="L87" s="42" t="s">
        <v>170</v>
      </c>
      <c r="M87" s="43">
        <v>44957.959629629629</v>
      </c>
      <c r="N87" s="38">
        <v>7</v>
      </c>
      <c r="O87" s="43">
        <v>44960</v>
      </c>
      <c r="P87" s="43">
        <v>45171</v>
      </c>
      <c r="Q87" s="54" t="s">
        <v>98</v>
      </c>
      <c r="R87" s="29" t="s">
        <v>98</v>
      </c>
      <c r="S87" s="39" t="s">
        <v>5992</v>
      </c>
      <c r="T87" s="39" t="s">
        <v>5488</v>
      </c>
      <c r="U87" s="39" t="s">
        <v>5993</v>
      </c>
      <c r="V87" s="39" t="s">
        <v>90</v>
      </c>
      <c r="W87" s="51">
        <v>20235420004873</v>
      </c>
      <c r="X87" s="38">
        <v>82430</v>
      </c>
      <c r="Y87" s="38">
        <v>1</v>
      </c>
      <c r="Z87" s="46">
        <v>4800000</v>
      </c>
      <c r="AA87" s="42" t="s">
        <v>5880</v>
      </c>
      <c r="AB87" s="42" t="s">
        <v>5503</v>
      </c>
      <c r="AC87" s="43" t="s">
        <v>46</v>
      </c>
      <c r="AD87" s="42">
        <v>20235420001093</v>
      </c>
      <c r="AE87" s="47" t="e">
        <v>#N/A</v>
      </c>
      <c r="AF87" s="42" t="s">
        <v>5490</v>
      </c>
      <c r="AG87" s="48" t="s">
        <v>5491</v>
      </c>
      <c r="AH87" s="49">
        <v>44957.959629629629</v>
      </c>
      <c r="AI87" s="38" t="s">
        <v>5994</v>
      </c>
      <c r="AJ87" s="38">
        <v>-211</v>
      </c>
      <c r="AK87" s="38" t="s">
        <v>5506</v>
      </c>
      <c r="AL87" s="38">
        <v>510</v>
      </c>
      <c r="AM87" s="43">
        <v>44956</v>
      </c>
      <c r="AN87" s="43">
        <v>44959</v>
      </c>
      <c r="AO87" s="38" t="s">
        <v>5506</v>
      </c>
      <c r="AP87" s="43">
        <v>44959</v>
      </c>
      <c r="AQ87" s="38" t="e">
        <v>#N/A</v>
      </c>
      <c r="AR87" s="38"/>
      <c r="AS87" s="38" t="s">
        <v>5995</v>
      </c>
      <c r="AT87" s="38" t="s">
        <v>5508</v>
      </c>
      <c r="AU87" s="43">
        <v>44959</v>
      </c>
      <c r="AV87" s="43" t="s">
        <v>5811</v>
      </c>
      <c r="AW87" s="43" t="s">
        <v>5996</v>
      </c>
      <c r="AX87" s="43">
        <v>44960</v>
      </c>
      <c r="AY87" s="38" t="s">
        <v>5492</v>
      </c>
      <c r="AZ87" s="38" t="s">
        <v>5506</v>
      </c>
      <c r="BA87" s="43" t="s">
        <v>5597</v>
      </c>
      <c r="BB87" s="43" t="s">
        <v>5512</v>
      </c>
      <c r="BC87" s="38" t="s">
        <v>5492</v>
      </c>
      <c r="BD87" s="38" t="s">
        <v>35</v>
      </c>
      <c r="BE87" s="38" t="s">
        <v>5494</v>
      </c>
    </row>
    <row r="88" spans="1:57" ht="17.45" customHeight="1" x14ac:dyDescent="0.25">
      <c r="A88" s="81">
        <v>2023</v>
      </c>
      <c r="B88" s="35">
        <v>94</v>
      </c>
      <c r="C88" s="36">
        <v>1873</v>
      </c>
      <c r="D88" s="102" t="s">
        <v>5496</v>
      </c>
      <c r="E88" s="37" t="s">
        <v>5497</v>
      </c>
      <c r="F88" s="38" t="s">
        <v>39</v>
      </c>
      <c r="G88" s="35" t="s">
        <v>54</v>
      </c>
      <c r="H88" s="37" t="s">
        <v>5997</v>
      </c>
      <c r="I88" s="38" t="s">
        <v>5998</v>
      </c>
      <c r="J88" s="39" t="s">
        <v>808</v>
      </c>
      <c r="K88" s="41">
        <v>1</v>
      </c>
      <c r="L88" s="42" t="s">
        <v>269</v>
      </c>
      <c r="M88" s="43">
        <v>44957.459560185183</v>
      </c>
      <c r="N88" s="38">
        <v>6</v>
      </c>
      <c r="O88" s="43">
        <v>44960</v>
      </c>
      <c r="P88" s="43">
        <v>45140</v>
      </c>
      <c r="Q88" s="82" t="s">
        <v>60</v>
      </c>
      <c r="R88" s="102" t="s">
        <v>60</v>
      </c>
      <c r="S88" s="39" t="s">
        <v>5999</v>
      </c>
      <c r="T88" s="39" t="s">
        <v>5488</v>
      </c>
      <c r="U88" s="39" t="s">
        <v>811</v>
      </c>
      <c r="V88" s="39" t="s">
        <v>595</v>
      </c>
      <c r="W88" s="51">
        <v>20235420002813</v>
      </c>
      <c r="X88" s="38">
        <v>82054</v>
      </c>
      <c r="Y88" s="38">
        <v>1</v>
      </c>
      <c r="Z88" s="46">
        <v>7000000</v>
      </c>
      <c r="AA88" s="42" t="s">
        <v>5676</v>
      </c>
      <c r="AB88" s="42" t="s">
        <v>5503</v>
      </c>
      <c r="AC88" s="43" t="s">
        <v>46</v>
      </c>
      <c r="AD88" s="42">
        <v>20235420001073</v>
      </c>
      <c r="AE88" s="47" t="e">
        <v>#N/A</v>
      </c>
      <c r="AF88" s="42"/>
      <c r="AG88" s="48" t="s">
        <v>5491</v>
      </c>
      <c r="AH88" s="49">
        <v>44957.459560185183</v>
      </c>
      <c r="AI88" s="38" t="s">
        <v>6000</v>
      </c>
      <c r="AJ88" s="38">
        <v>-180</v>
      </c>
      <c r="AK88" s="38" t="s">
        <v>5506</v>
      </c>
      <c r="AL88" s="38">
        <v>157</v>
      </c>
      <c r="AM88" s="43">
        <v>44946</v>
      </c>
      <c r="AN88" s="43">
        <v>44960</v>
      </c>
      <c r="AO88" s="38" t="s">
        <v>5506</v>
      </c>
      <c r="AP88" s="43">
        <v>44958</v>
      </c>
      <c r="AQ88" s="38">
        <v>4</v>
      </c>
      <c r="AR88" s="38"/>
      <c r="AS88" s="38" t="s">
        <v>6001</v>
      </c>
      <c r="AT88" s="38" t="s">
        <v>5508</v>
      </c>
      <c r="AU88" s="43">
        <v>44958</v>
      </c>
      <c r="AV88" s="43" t="s">
        <v>5617</v>
      </c>
      <c r="AW88" s="43" t="s">
        <v>5729</v>
      </c>
      <c r="AX88" s="43">
        <v>44960</v>
      </c>
      <c r="AY88" s="38" t="s">
        <v>5492</v>
      </c>
      <c r="AZ88" s="38" t="s">
        <v>5506</v>
      </c>
      <c r="BA88" s="43" t="s">
        <v>5597</v>
      </c>
      <c r="BB88" s="43" t="s">
        <v>5522</v>
      </c>
      <c r="BC88" s="38" t="s">
        <v>5492</v>
      </c>
      <c r="BD88" s="38" t="s">
        <v>35</v>
      </c>
      <c r="BE88" s="38" t="s">
        <v>5494</v>
      </c>
    </row>
    <row r="89" spans="1:57" ht="17.45" customHeight="1" x14ac:dyDescent="0.25">
      <c r="A89" s="81">
        <v>2023</v>
      </c>
      <c r="B89" s="35">
        <v>95</v>
      </c>
      <c r="C89" s="36">
        <v>1819</v>
      </c>
      <c r="D89" s="29" t="s">
        <v>53</v>
      </c>
      <c r="E89" s="37" t="s">
        <v>5497</v>
      </c>
      <c r="F89" s="38" t="s">
        <v>39</v>
      </c>
      <c r="G89" s="35" t="s">
        <v>54</v>
      </c>
      <c r="H89" s="37" t="s">
        <v>4544</v>
      </c>
      <c r="I89" s="35" t="s">
        <v>6002</v>
      </c>
      <c r="J89" s="39" t="s">
        <v>5085</v>
      </c>
      <c r="K89" s="41">
        <v>9</v>
      </c>
      <c r="L89" s="42" t="s">
        <v>138</v>
      </c>
      <c r="M89" s="43">
        <v>44957.542511574073</v>
      </c>
      <c r="N89" s="38">
        <v>3</v>
      </c>
      <c r="O89" s="43">
        <v>44960</v>
      </c>
      <c r="P89" s="43">
        <v>45048</v>
      </c>
      <c r="Q89" s="82" t="s">
        <v>48</v>
      </c>
      <c r="R89" s="102" t="s">
        <v>98</v>
      </c>
      <c r="S89" s="39" t="s">
        <v>6003</v>
      </c>
      <c r="T89" s="39" t="s">
        <v>5488</v>
      </c>
      <c r="U89" s="39" t="s">
        <v>62</v>
      </c>
      <c r="V89" s="39" t="s">
        <v>63</v>
      </c>
      <c r="W89" s="51">
        <v>20235420002703</v>
      </c>
      <c r="X89" s="38">
        <v>82413</v>
      </c>
      <c r="Y89" s="38">
        <v>12</v>
      </c>
      <c r="Z89" s="46">
        <v>2400000</v>
      </c>
      <c r="AA89" s="42" t="s">
        <v>5676</v>
      </c>
      <c r="AB89" s="42">
        <v>0</v>
      </c>
      <c r="AC89" s="43" t="s">
        <v>46</v>
      </c>
      <c r="AD89" s="42">
        <v>20235420001093</v>
      </c>
      <c r="AE89" s="47" t="e">
        <v>#N/A</v>
      </c>
      <c r="AF89" s="42" t="s">
        <v>5490</v>
      </c>
      <c r="AG89" s="48" t="s">
        <v>5491</v>
      </c>
      <c r="AH89" s="49">
        <v>44957.542511574073</v>
      </c>
      <c r="AI89" s="38" t="s">
        <v>6004</v>
      </c>
      <c r="AJ89" s="38">
        <v>-88</v>
      </c>
      <c r="AK89" s="38" t="s">
        <v>5506</v>
      </c>
      <c r="AL89" s="38">
        <v>191</v>
      </c>
      <c r="AM89" s="43">
        <v>44948</v>
      </c>
      <c r="AN89" s="43">
        <v>44959</v>
      </c>
      <c r="AO89" s="38" t="s">
        <v>5506</v>
      </c>
      <c r="AP89" s="43">
        <v>44958</v>
      </c>
      <c r="AQ89" s="38">
        <v>4</v>
      </c>
      <c r="AR89" s="38"/>
      <c r="AS89" s="38">
        <v>3346101047827</v>
      </c>
      <c r="AT89" s="38" t="s">
        <v>5508</v>
      </c>
      <c r="AU89" s="43">
        <v>44958</v>
      </c>
      <c r="AV89" s="43" t="s">
        <v>5617</v>
      </c>
      <c r="AW89" s="43" t="s">
        <v>5836</v>
      </c>
      <c r="AX89" s="43">
        <v>44960</v>
      </c>
      <c r="AY89" s="38" t="s">
        <v>5492</v>
      </c>
      <c r="AZ89" s="38" t="s">
        <v>5492</v>
      </c>
      <c r="BA89" s="43" t="s">
        <v>5560</v>
      </c>
      <c r="BB89" s="43" t="s">
        <v>5512</v>
      </c>
      <c r="BC89" s="38" t="s">
        <v>5492</v>
      </c>
      <c r="BD89" s="38" t="s">
        <v>35</v>
      </c>
      <c r="BE89" s="38" t="s">
        <v>5494</v>
      </c>
    </row>
    <row r="90" spans="1:57" ht="17.45" customHeight="1" x14ac:dyDescent="0.25">
      <c r="A90" s="81">
        <v>2023</v>
      </c>
      <c r="B90" s="35">
        <v>96</v>
      </c>
      <c r="C90" s="36">
        <v>1873</v>
      </c>
      <c r="D90" s="102" t="s">
        <v>5496</v>
      </c>
      <c r="E90" s="37" t="s">
        <v>5497</v>
      </c>
      <c r="F90" s="38" t="s">
        <v>39</v>
      </c>
      <c r="G90" s="35" t="s">
        <v>54</v>
      </c>
      <c r="H90" s="37" t="s">
        <v>6005</v>
      </c>
      <c r="I90" s="38" t="s">
        <v>6006</v>
      </c>
      <c r="J90" s="39" t="s">
        <v>6007</v>
      </c>
      <c r="K90" s="41">
        <v>9</v>
      </c>
      <c r="L90" s="42" t="s">
        <v>138</v>
      </c>
      <c r="M90" s="43">
        <v>44957.83457175926</v>
      </c>
      <c r="N90" s="38">
        <v>8</v>
      </c>
      <c r="O90" s="43">
        <v>44960</v>
      </c>
      <c r="P90" s="43">
        <v>45201</v>
      </c>
      <c r="Q90" s="54" t="s">
        <v>98</v>
      </c>
      <c r="R90" s="29" t="s">
        <v>98</v>
      </c>
      <c r="S90" s="39" t="s">
        <v>6008</v>
      </c>
      <c r="T90" s="39" t="s">
        <v>5488</v>
      </c>
      <c r="U90" s="39" t="s">
        <v>175</v>
      </c>
      <c r="V90" s="39" t="s">
        <v>1918</v>
      </c>
      <c r="W90" s="51">
        <v>20235400002143</v>
      </c>
      <c r="X90" s="38">
        <v>83235</v>
      </c>
      <c r="Y90" s="38">
        <v>3</v>
      </c>
      <c r="Z90" s="46">
        <v>5500000</v>
      </c>
      <c r="AA90" s="42" t="s">
        <v>5847</v>
      </c>
      <c r="AB90" s="42" t="s">
        <v>5503</v>
      </c>
      <c r="AC90" s="43" t="s">
        <v>46</v>
      </c>
      <c r="AD90" s="42">
        <v>20235420001093</v>
      </c>
      <c r="AE90" s="47" t="e">
        <v>#N/A</v>
      </c>
      <c r="AF90" s="42" t="s">
        <v>5490</v>
      </c>
      <c r="AG90" s="48" t="s">
        <v>5491</v>
      </c>
      <c r="AH90" s="49">
        <v>44957.83457175926</v>
      </c>
      <c r="AI90" s="38" t="s">
        <v>6009</v>
      </c>
      <c r="AJ90" s="38">
        <v>-241</v>
      </c>
      <c r="AK90" s="38" t="s">
        <v>5506</v>
      </c>
      <c r="AL90" s="38">
        <v>176</v>
      </c>
      <c r="AM90" s="43">
        <v>44946</v>
      </c>
      <c r="AN90" s="43">
        <v>44959</v>
      </c>
      <c r="AO90" s="38" t="s">
        <v>5506</v>
      </c>
      <c r="AP90" s="43">
        <v>44958</v>
      </c>
      <c r="AQ90" s="38" t="e">
        <v>#N/A</v>
      </c>
      <c r="AR90" s="38"/>
      <c r="AS90" s="38" t="s">
        <v>6010</v>
      </c>
      <c r="AT90" s="38" t="s">
        <v>5508</v>
      </c>
      <c r="AU90" s="43">
        <v>44958</v>
      </c>
      <c r="AV90" s="43" t="s">
        <v>5811</v>
      </c>
      <c r="AW90" s="43" t="s">
        <v>6011</v>
      </c>
      <c r="AX90" s="43">
        <v>44959</v>
      </c>
      <c r="AY90" s="38" t="s">
        <v>6012</v>
      </c>
      <c r="AZ90" s="38" t="s">
        <v>5506</v>
      </c>
      <c r="BA90" s="43" t="s">
        <v>5597</v>
      </c>
      <c r="BB90" s="43" t="s">
        <v>5512</v>
      </c>
      <c r="BC90" s="38" t="s">
        <v>6013</v>
      </c>
      <c r="BD90" s="38" t="s">
        <v>35</v>
      </c>
      <c r="BE90" s="38" t="s">
        <v>5494</v>
      </c>
    </row>
    <row r="91" spans="1:57" ht="17.45" customHeight="1" x14ac:dyDescent="0.25">
      <c r="A91" s="81">
        <v>2023</v>
      </c>
      <c r="B91" s="35">
        <v>97</v>
      </c>
      <c r="C91" s="36">
        <v>1873</v>
      </c>
      <c r="D91" s="102" t="s">
        <v>5496</v>
      </c>
      <c r="E91" s="37" t="s">
        <v>5497</v>
      </c>
      <c r="F91" s="38" t="s">
        <v>39</v>
      </c>
      <c r="G91" s="35" t="s">
        <v>54</v>
      </c>
      <c r="H91" s="37" t="s">
        <v>5590</v>
      </c>
      <c r="I91" s="38" t="s">
        <v>6014</v>
      </c>
      <c r="J91" s="39" t="s">
        <v>269</v>
      </c>
      <c r="K91" s="41">
        <v>6</v>
      </c>
      <c r="L91" s="42" t="s">
        <v>138</v>
      </c>
      <c r="M91" s="43">
        <v>44957.584490740737</v>
      </c>
      <c r="N91" s="38">
        <v>6</v>
      </c>
      <c r="O91" s="43">
        <v>44960</v>
      </c>
      <c r="P91" s="43">
        <v>45140</v>
      </c>
      <c r="Q91" s="174" t="s">
        <v>60</v>
      </c>
      <c r="R91" s="102" t="s">
        <v>60</v>
      </c>
      <c r="S91" s="74" t="s">
        <v>5593</v>
      </c>
      <c r="T91" s="39" t="s">
        <v>5488</v>
      </c>
      <c r="U91" s="39" t="s">
        <v>175</v>
      </c>
      <c r="V91" s="39" t="s">
        <v>5501</v>
      </c>
      <c r="W91" s="51">
        <v>20235420006373</v>
      </c>
      <c r="X91" s="38">
        <v>83233</v>
      </c>
      <c r="Y91" s="38">
        <v>8</v>
      </c>
      <c r="Z91" s="46">
        <v>6500000</v>
      </c>
      <c r="AA91" s="42" t="s">
        <v>5676</v>
      </c>
      <c r="AB91" s="42" t="s">
        <v>5503</v>
      </c>
      <c r="AC91" s="43" t="s">
        <v>46</v>
      </c>
      <c r="AD91" s="42">
        <v>20235420001093</v>
      </c>
      <c r="AE91" s="47" t="e">
        <v>#N/A</v>
      </c>
      <c r="AF91" s="42"/>
      <c r="AG91" s="48" t="s">
        <v>5491</v>
      </c>
      <c r="AH91" s="49">
        <v>44957.584490740737</v>
      </c>
      <c r="AI91" s="38" t="s">
        <v>6015</v>
      </c>
      <c r="AJ91" s="38">
        <v>-180</v>
      </c>
      <c r="AK91" s="38" t="s">
        <v>5506</v>
      </c>
      <c r="AL91" s="38">
        <v>503</v>
      </c>
      <c r="AM91" s="43">
        <v>44951</v>
      </c>
      <c r="AN91" s="43">
        <v>44959</v>
      </c>
      <c r="AO91" s="38" t="s">
        <v>5506</v>
      </c>
      <c r="AP91" s="43">
        <v>44958</v>
      </c>
      <c r="AQ91" s="38" t="e">
        <v>#N/A</v>
      </c>
      <c r="AR91" s="38"/>
      <c r="AS91" s="38" t="s">
        <v>6016</v>
      </c>
      <c r="AT91" s="38" t="s">
        <v>5518</v>
      </c>
      <c r="AU91" s="43">
        <v>44957</v>
      </c>
      <c r="AV91" s="43" t="s">
        <v>5640</v>
      </c>
      <c r="AW91" s="43" t="s">
        <v>5899</v>
      </c>
      <c r="AX91" s="43">
        <v>44960</v>
      </c>
      <c r="AY91" s="38" t="s">
        <v>5492</v>
      </c>
      <c r="AZ91" s="38" t="s">
        <v>5492</v>
      </c>
      <c r="BA91" s="43" t="s">
        <v>5597</v>
      </c>
      <c r="BB91" s="43" t="s">
        <v>5522</v>
      </c>
      <c r="BC91" s="38" t="s">
        <v>5492</v>
      </c>
      <c r="BD91" s="38" t="s">
        <v>35</v>
      </c>
      <c r="BE91" s="38" t="s">
        <v>5494</v>
      </c>
    </row>
    <row r="92" spans="1:57" ht="17.45" customHeight="1" x14ac:dyDescent="0.25">
      <c r="A92" s="81">
        <v>2023</v>
      </c>
      <c r="B92" s="35">
        <v>98</v>
      </c>
      <c r="C92" s="36">
        <v>1873</v>
      </c>
      <c r="D92" s="102" t="s">
        <v>5496</v>
      </c>
      <c r="E92" s="37" t="s">
        <v>5497</v>
      </c>
      <c r="F92" s="38" t="s">
        <v>39</v>
      </c>
      <c r="G92" s="35" t="s">
        <v>54</v>
      </c>
      <c r="H92" s="37" t="s">
        <v>6017</v>
      </c>
      <c r="I92" s="38" t="s">
        <v>6018</v>
      </c>
      <c r="J92" s="39" t="s">
        <v>1708</v>
      </c>
      <c r="K92" s="41">
        <v>9</v>
      </c>
      <c r="L92" s="42" t="s">
        <v>138</v>
      </c>
      <c r="M92" s="43">
        <v>44957.876250000001</v>
      </c>
      <c r="N92" s="38">
        <v>11</v>
      </c>
      <c r="O92" s="43">
        <v>44960</v>
      </c>
      <c r="P92" s="43">
        <v>45291</v>
      </c>
      <c r="Q92" s="54" t="s">
        <v>98</v>
      </c>
      <c r="R92" s="29" t="s">
        <v>98</v>
      </c>
      <c r="S92" s="39" t="s">
        <v>6019</v>
      </c>
      <c r="T92" s="39" t="s">
        <v>5488</v>
      </c>
      <c r="U92" s="39" t="s">
        <v>655</v>
      </c>
      <c r="V92" s="39" t="s">
        <v>595</v>
      </c>
      <c r="W92" s="51">
        <v>20235400002493</v>
      </c>
      <c r="X92" s="38">
        <v>82422</v>
      </c>
      <c r="Y92" s="38">
        <v>1</v>
      </c>
      <c r="Z92" s="46">
        <v>6800000</v>
      </c>
      <c r="AA92" s="42" t="s">
        <v>5502</v>
      </c>
      <c r="AB92" s="42" t="s">
        <v>5503</v>
      </c>
      <c r="AC92" s="43" t="s">
        <v>46</v>
      </c>
      <c r="AD92" s="42">
        <v>20235420001093</v>
      </c>
      <c r="AE92" s="47" t="e">
        <v>#N/A</v>
      </c>
      <c r="AF92" s="42" t="s">
        <v>5490</v>
      </c>
      <c r="AG92" s="48" t="s">
        <v>5491</v>
      </c>
      <c r="AH92" s="49">
        <v>44957.876250000001</v>
      </c>
      <c r="AI92" s="38" t="s">
        <v>6020</v>
      </c>
      <c r="AJ92" s="38">
        <v>-331</v>
      </c>
      <c r="AK92" s="38" t="s">
        <v>5506</v>
      </c>
      <c r="AL92" s="38">
        <v>181</v>
      </c>
      <c r="AM92" s="43">
        <v>44946</v>
      </c>
      <c r="AN92" s="43">
        <v>44959</v>
      </c>
      <c r="AO92" s="38" t="s">
        <v>5506</v>
      </c>
      <c r="AP92" s="43">
        <v>44958</v>
      </c>
      <c r="AQ92" s="38" t="e">
        <v>#N/A</v>
      </c>
      <c r="AR92" s="38"/>
      <c r="AS92" s="38" t="s">
        <v>6021</v>
      </c>
      <c r="AT92" s="38" t="s">
        <v>5508</v>
      </c>
      <c r="AU92" s="43">
        <v>44958</v>
      </c>
      <c r="AV92" s="43" t="s">
        <v>5617</v>
      </c>
      <c r="AW92" s="43" t="s">
        <v>5804</v>
      </c>
      <c r="AX92" s="43">
        <v>44959</v>
      </c>
      <c r="AY92" s="38" t="s">
        <v>5492</v>
      </c>
      <c r="AZ92" s="38" t="s">
        <v>5506</v>
      </c>
      <c r="BA92" s="43" t="s">
        <v>5597</v>
      </c>
      <c r="BB92" s="43" t="s">
        <v>5512</v>
      </c>
      <c r="BC92" s="38" t="s">
        <v>5492</v>
      </c>
      <c r="BD92" s="38" t="s">
        <v>35</v>
      </c>
      <c r="BE92" s="38" t="s">
        <v>5494</v>
      </c>
    </row>
    <row r="93" spans="1:57" ht="17.45" customHeight="1" x14ac:dyDescent="0.25">
      <c r="A93" s="81">
        <v>2023</v>
      </c>
      <c r="B93" s="35">
        <v>99</v>
      </c>
      <c r="C93" s="36">
        <v>1873</v>
      </c>
      <c r="D93" s="102" t="s">
        <v>5496</v>
      </c>
      <c r="E93" s="37" t="s">
        <v>5497</v>
      </c>
      <c r="F93" s="38" t="s">
        <v>39</v>
      </c>
      <c r="G93" s="35" t="s">
        <v>54</v>
      </c>
      <c r="H93" s="37" t="s">
        <v>2592</v>
      </c>
      <c r="I93" s="35" t="s">
        <v>6022</v>
      </c>
      <c r="J93" s="39" t="s">
        <v>523</v>
      </c>
      <c r="K93" s="41">
        <v>1</v>
      </c>
      <c r="L93" s="42" t="s">
        <v>269</v>
      </c>
      <c r="M93" s="43">
        <v>44957.709537037037</v>
      </c>
      <c r="N93" s="38">
        <v>7</v>
      </c>
      <c r="O93" s="43">
        <v>44960</v>
      </c>
      <c r="P93" s="43">
        <v>45171</v>
      </c>
      <c r="Q93" s="82" t="s">
        <v>48</v>
      </c>
      <c r="R93" s="102" t="s">
        <v>98</v>
      </c>
      <c r="S93" s="74" t="s">
        <v>6023</v>
      </c>
      <c r="T93" s="39" t="s">
        <v>5488</v>
      </c>
      <c r="U93" s="39" t="s">
        <v>6024</v>
      </c>
      <c r="V93" s="39" t="s">
        <v>511</v>
      </c>
      <c r="W93" s="51">
        <v>20235400001983</v>
      </c>
      <c r="X93" s="38">
        <v>82416</v>
      </c>
      <c r="Y93" s="38">
        <v>1</v>
      </c>
      <c r="Z93" s="46">
        <v>8000000</v>
      </c>
      <c r="AA93" s="42" t="s">
        <v>5847</v>
      </c>
      <c r="AB93" s="42" t="s">
        <v>5503</v>
      </c>
      <c r="AC93" s="43" t="s">
        <v>46</v>
      </c>
      <c r="AD93" s="42">
        <v>20235420001073</v>
      </c>
      <c r="AE93" s="47" t="e">
        <v>#N/A</v>
      </c>
      <c r="AF93" s="42" t="s">
        <v>5490</v>
      </c>
      <c r="AG93" s="48" t="s">
        <v>5491</v>
      </c>
      <c r="AH93" s="49">
        <v>44957.709537037037</v>
      </c>
      <c r="AI93" s="38" t="s">
        <v>6025</v>
      </c>
      <c r="AJ93" s="38">
        <v>-211</v>
      </c>
      <c r="AK93" s="38" t="s">
        <v>5506</v>
      </c>
      <c r="AL93" s="38">
        <v>200</v>
      </c>
      <c r="AM93" s="43">
        <v>44948</v>
      </c>
      <c r="AN93" s="43">
        <v>44960</v>
      </c>
      <c r="AO93" s="38" t="s">
        <v>5506</v>
      </c>
      <c r="AP93" s="43">
        <v>44957</v>
      </c>
      <c r="AQ93" s="38" t="e">
        <v>#N/A</v>
      </c>
      <c r="AR93" s="38"/>
      <c r="AS93" s="38" t="s">
        <v>6026</v>
      </c>
      <c r="AT93" s="38" t="s">
        <v>5508</v>
      </c>
      <c r="AU93" s="43">
        <v>44957</v>
      </c>
      <c r="AV93" s="43" t="s">
        <v>5640</v>
      </c>
      <c r="AW93" s="43" t="s">
        <v>5947</v>
      </c>
      <c r="AX93" s="43">
        <v>44958</v>
      </c>
      <c r="AY93" s="38" t="s">
        <v>5492</v>
      </c>
      <c r="AZ93" s="38" t="s">
        <v>5492</v>
      </c>
      <c r="BA93" s="43" t="s">
        <v>5597</v>
      </c>
      <c r="BB93" s="43" t="s">
        <v>5522</v>
      </c>
      <c r="BC93" s="38" t="s">
        <v>5492</v>
      </c>
      <c r="BD93" s="38" t="s">
        <v>35</v>
      </c>
      <c r="BE93" s="38" t="s">
        <v>5494</v>
      </c>
    </row>
    <row r="94" spans="1:57" ht="17.45" customHeight="1" x14ac:dyDescent="0.25">
      <c r="A94" s="81">
        <v>2023</v>
      </c>
      <c r="B94" s="35">
        <v>100</v>
      </c>
      <c r="C94" s="36">
        <v>1873</v>
      </c>
      <c r="D94" s="102" t="s">
        <v>5496</v>
      </c>
      <c r="E94" s="37" t="s">
        <v>5497</v>
      </c>
      <c r="F94" s="38" t="s">
        <v>39</v>
      </c>
      <c r="G94" s="35" t="s">
        <v>54</v>
      </c>
      <c r="H94" s="37" t="s">
        <v>817</v>
      </c>
      <c r="I94" s="38" t="s">
        <v>6027</v>
      </c>
      <c r="J94" s="39" t="s">
        <v>299</v>
      </c>
      <c r="K94" s="41">
        <v>2</v>
      </c>
      <c r="L94" s="42" t="s">
        <v>191</v>
      </c>
      <c r="M94" s="43">
        <v>44957.751307870371</v>
      </c>
      <c r="N94" s="38">
        <v>7</v>
      </c>
      <c r="O94" s="43">
        <v>44960</v>
      </c>
      <c r="P94" s="43">
        <v>45171</v>
      </c>
      <c r="Q94" s="45" t="s">
        <v>5504</v>
      </c>
      <c r="R94" s="29" t="s">
        <v>5504</v>
      </c>
      <c r="S94" s="39" t="s">
        <v>6028</v>
      </c>
      <c r="T94" s="39" t="s">
        <v>5488</v>
      </c>
      <c r="U94" s="39" t="s">
        <v>356</v>
      </c>
      <c r="V94" s="39" t="s">
        <v>46</v>
      </c>
      <c r="W94" s="51" t="s">
        <v>5075</v>
      </c>
      <c r="X94" s="38">
        <v>85985</v>
      </c>
      <c r="Y94" s="38">
        <v>1</v>
      </c>
      <c r="Z94" s="46">
        <v>5700000</v>
      </c>
      <c r="AA94" s="42" t="s">
        <v>5847</v>
      </c>
      <c r="AB94" s="42" t="s">
        <v>5503</v>
      </c>
      <c r="AC94" s="43" t="s">
        <v>46</v>
      </c>
      <c r="AD94" s="42">
        <v>2023542001063</v>
      </c>
      <c r="AE94" s="47" t="e">
        <v>#N/A</v>
      </c>
      <c r="AF94" s="42"/>
      <c r="AG94" s="48" t="s">
        <v>5491</v>
      </c>
      <c r="AH94" s="49">
        <v>44957.751307870371</v>
      </c>
      <c r="AI94" s="38" t="s">
        <v>6029</v>
      </c>
      <c r="AJ94" s="38">
        <v>-211</v>
      </c>
      <c r="AK94" s="38" t="s">
        <v>5492</v>
      </c>
      <c r="AL94" s="38">
        <v>208</v>
      </c>
      <c r="AM94" s="43">
        <v>44948</v>
      </c>
      <c r="AN94" s="43">
        <v>44959</v>
      </c>
      <c r="AO94" s="38" t="s">
        <v>5506</v>
      </c>
      <c r="AP94" s="43">
        <v>44958</v>
      </c>
      <c r="AQ94" s="38" t="e">
        <v>#N/A</v>
      </c>
      <c r="AR94" s="38"/>
      <c r="AS94" s="38" t="s">
        <v>6030</v>
      </c>
      <c r="AT94" s="38" t="e">
        <v>#REF!</v>
      </c>
      <c r="AU94" s="43">
        <v>44957</v>
      </c>
      <c r="AV94" s="43" t="s">
        <v>5640</v>
      </c>
      <c r="AW94" s="43" t="s">
        <v>5750</v>
      </c>
      <c r="AX94" s="43">
        <v>44958</v>
      </c>
      <c r="AY94" s="38" t="s">
        <v>5492</v>
      </c>
      <c r="AZ94" s="38" t="s">
        <v>5492</v>
      </c>
      <c r="BA94" s="43" t="s">
        <v>5597</v>
      </c>
      <c r="BB94" s="43" t="s">
        <v>5522</v>
      </c>
      <c r="BC94" s="38" t="s">
        <v>6031</v>
      </c>
      <c r="BD94" s="38" t="s">
        <v>35</v>
      </c>
      <c r="BE94" s="38" t="s">
        <v>5494</v>
      </c>
    </row>
    <row r="95" spans="1:57" ht="17.45" customHeight="1" x14ac:dyDescent="0.25">
      <c r="A95" s="81">
        <v>2023</v>
      </c>
      <c r="B95" s="35">
        <v>101</v>
      </c>
      <c r="C95" s="36">
        <v>1873</v>
      </c>
      <c r="D95" s="102" t="s">
        <v>5496</v>
      </c>
      <c r="E95" s="37" t="s">
        <v>5497</v>
      </c>
      <c r="F95" s="38" t="s">
        <v>39</v>
      </c>
      <c r="G95" s="35" t="s">
        <v>54</v>
      </c>
      <c r="H95" s="37" t="s">
        <v>551</v>
      </c>
      <c r="I95" s="35" t="s">
        <v>6032</v>
      </c>
      <c r="J95" s="39" t="s">
        <v>134</v>
      </c>
      <c r="K95" s="41">
        <v>9</v>
      </c>
      <c r="L95" s="42" t="s">
        <v>191</v>
      </c>
      <c r="M95" s="43">
        <v>44957.751099537039</v>
      </c>
      <c r="N95" s="38">
        <v>6</v>
      </c>
      <c r="O95" s="43">
        <v>44960</v>
      </c>
      <c r="P95" s="43">
        <v>45140</v>
      </c>
      <c r="Q95" s="82" t="s">
        <v>48</v>
      </c>
      <c r="R95" s="102" t="s">
        <v>98</v>
      </c>
      <c r="S95" s="74" t="s">
        <v>5600</v>
      </c>
      <c r="T95" s="39" t="s">
        <v>5488</v>
      </c>
      <c r="U95" s="39" t="s">
        <v>100</v>
      </c>
      <c r="V95" s="39" t="s">
        <v>5577</v>
      </c>
      <c r="W95" s="51">
        <v>20235400000673</v>
      </c>
      <c r="X95" s="38">
        <v>82120</v>
      </c>
      <c r="Y95" s="38">
        <v>9</v>
      </c>
      <c r="Z95" s="46">
        <v>5700000</v>
      </c>
      <c r="AA95" s="42" t="s">
        <v>5676</v>
      </c>
      <c r="AB95" s="42" t="s">
        <v>5503</v>
      </c>
      <c r="AC95" s="43" t="s">
        <v>46</v>
      </c>
      <c r="AD95" s="42">
        <v>2023542001063</v>
      </c>
      <c r="AE95" s="47" t="e">
        <v>#N/A</v>
      </c>
      <c r="AF95" s="42" t="s">
        <v>5490</v>
      </c>
      <c r="AG95" s="48" t="s">
        <v>5491</v>
      </c>
      <c r="AH95" s="49">
        <v>44957.751099537039</v>
      </c>
      <c r="AI95" s="38" t="s">
        <v>6033</v>
      </c>
      <c r="AJ95" s="38">
        <v>-180</v>
      </c>
      <c r="AK95" s="38" t="s">
        <v>5506</v>
      </c>
      <c r="AL95" s="38">
        <v>166</v>
      </c>
      <c r="AM95" s="43">
        <v>44946</v>
      </c>
      <c r="AN95" s="43">
        <v>44959</v>
      </c>
      <c r="AO95" s="38" t="s">
        <v>5506</v>
      </c>
      <c r="AP95" s="43">
        <v>44958</v>
      </c>
      <c r="AQ95" s="38" t="e">
        <v>#N/A</v>
      </c>
      <c r="AR95" s="38"/>
      <c r="AS95" s="38" t="s">
        <v>6034</v>
      </c>
      <c r="AT95" s="38" t="s">
        <v>5508</v>
      </c>
      <c r="AU95" s="43">
        <v>44957</v>
      </c>
      <c r="AV95" s="43" t="s">
        <v>5640</v>
      </c>
      <c r="AW95" s="43" t="s">
        <v>5729</v>
      </c>
      <c r="AX95" s="43">
        <v>44958</v>
      </c>
      <c r="AY95" s="38" t="s">
        <v>5492</v>
      </c>
      <c r="AZ95" s="38" t="s">
        <v>5506</v>
      </c>
      <c r="BA95" s="43" t="s">
        <v>5597</v>
      </c>
      <c r="BB95" s="43" t="s">
        <v>5512</v>
      </c>
      <c r="BC95" s="38" t="s">
        <v>5492</v>
      </c>
      <c r="BD95" s="38" t="s">
        <v>35</v>
      </c>
      <c r="BE95" s="38" t="s">
        <v>5494</v>
      </c>
    </row>
    <row r="96" spans="1:57" ht="17.45" customHeight="1" x14ac:dyDescent="0.25">
      <c r="A96" s="81">
        <v>2023</v>
      </c>
      <c r="B96" s="35">
        <v>102</v>
      </c>
      <c r="C96" s="36">
        <v>1873</v>
      </c>
      <c r="D96" s="102" t="s">
        <v>5496</v>
      </c>
      <c r="E96" s="37" t="s">
        <v>5497</v>
      </c>
      <c r="F96" s="38" t="s">
        <v>39</v>
      </c>
      <c r="G96" s="35" t="s">
        <v>54</v>
      </c>
      <c r="H96" s="37" t="s">
        <v>745</v>
      </c>
      <c r="I96" s="38" t="s">
        <v>6035</v>
      </c>
      <c r="J96" s="39" t="s">
        <v>2649</v>
      </c>
      <c r="K96" s="41">
        <v>0</v>
      </c>
      <c r="L96" s="42" t="s">
        <v>463</v>
      </c>
      <c r="M96" s="43">
        <v>44957.542534722219</v>
      </c>
      <c r="N96" s="38">
        <v>7</v>
      </c>
      <c r="O96" s="43">
        <v>44960</v>
      </c>
      <c r="P96" s="43">
        <v>45171</v>
      </c>
      <c r="Q96" s="54" t="s">
        <v>98</v>
      </c>
      <c r="R96" s="29" t="s">
        <v>98</v>
      </c>
      <c r="S96" s="39" t="s">
        <v>5698</v>
      </c>
      <c r="T96" s="39" t="s">
        <v>5488</v>
      </c>
      <c r="U96" s="39" t="s">
        <v>286</v>
      </c>
      <c r="V96" s="39" t="s">
        <v>287</v>
      </c>
      <c r="W96" s="51">
        <v>20235420002923</v>
      </c>
      <c r="X96" s="38">
        <v>82443</v>
      </c>
      <c r="Y96" s="38">
        <v>5</v>
      </c>
      <c r="Z96" s="46">
        <v>6800000</v>
      </c>
      <c r="AA96" s="42" t="s">
        <v>6036</v>
      </c>
      <c r="AB96" s="42" t="s">
        <v>5503</v>
      </c>
      <c r="AC96" s="43" t="s">
        <v>46</v>
      </c>
      <c r="AD96" s="42">
        <v>20235420001083</v>
      </c>
      <c r="AE96" s="47" t="e">
        <v>#N/A</v>
      </c>
      <c r="AF96" s="42" t="s">
        <v>5490</v>
      </c>
      <c r="AG96" s="48" t="s">
        <v>5491</v>
      </c>
      <c r="AH96" s="49">
        <v>44957.542534722219</v>
      </c>
      <c r="AI96" s="38" t="s">
        <v>6037</v>
      </c>
      <c r="AJ96" s="38">
        <v>-211</v>
      </c>
      <c r="AK96" s="38" t="s">
        <v>5506</v>
      </c>
      <c r="AL96" s="38">
        <v>183</v>
      </c>
      <c r="AM96" s="43">
        <v>44946</v>
      </c>
      <c r="AN96" s="43">
        <v>44959</v>
      </c>
      <c r="AO96" s="38" t="s">
        <v>5506</v>
      </c>
      <c r="AP96" s="43">
        <v>44959</v>
      </c>
      <c r="AQ96" s="38">
        <v>4</v>
      </c>
      <c r="AR96" s="38"/>
      <c r="AS96" s="38" t="s">
        <v>6038</v>
      </c>
      <c r="AT96" s="38" t="s">
        <v>5508</v>
      </c>
      <c r="AU96" s="43">
        <v>44957</v>
      </c>
      <c r="AV96" s="43" t="s">
        <v>5640</v>
      </c>
      <c r="AW96" s="43" t="s">
        <v>6039</v>
      </c>
      <c r="AX96" s="43">
        <v>44958</v>
      </c>
      <c r="AY96" s="38" t="s">
        <v>5492</v>
      </c>
      <c r="AZ96" s="38" t="s">
        <v>5506</v>
      </c>
      <c r="BA96" s="43" t="s">
        <v>5597</v>
      </c>
      <c r="BB96" s="43" t="s">
        <v>5522</v>
      </c>
      <c r="BC96" s="38" t="s">
        <v>5492</v>
      </c>
      <c r="BD96" s="38" t="s">
        <v>35</v>
      </c>
      <c r="BE96" s="38" t="s">
        <v>5494</v>
      </c>
    </row>
    <row r="97" spans="1:57" ht="17.45" customHeight="1" x14ac:dyDescent="0.25">
      <c r="A97" s="81">
        <v>2023</v>
      </c>
      <c r="B97" s="35">
        <v>103</v>
      </c>
      <c r="C97" s="36">
        <v>1873</v>
      </c>
      <c r="D97" s="102" t="s">
        <v>5496</v>
      </c>
      <c r="E97" s="37" t="s">
        <v>5497</v>
      </c>
      <c r="F97" s="38" t="s">
        <v>39</v>
      </c>
      <c r="G97" s="35" t="s">
        <v>54</v>
      </c>
      <c r="H97" s="37" t="s">
        <v>745</v>
      </c>
      <c r="I97" s="38" t="s">
        <v>6040</v>
      </c>
      <c r="J97" s="39" t="s">
        <v>2812</v>
      </c>
      <c r="K97" s="41">
        <v>4</v>
      </c>
      <c r="L97" s="42" t="s">
        <v>463</v>
      </c>
      <c r="M97" s="43">
        <v>44957.751122685186</v>
      </c>
      <c r="N97" s="38">
        <v>4</v>
      </c>
      <c r="O97" s="43">
        <v>44960</v>
      </c>
      <c r="P97" s="43">
        <v>45079</v>
      </c>
      <c r="Q97" s="174" t="s">
        <v>60</v>
      </c>
      <c r="R97" s="102" t="s">
        <v>60</v>
      </c>
      <c r="S97" s="39" t="s">
        <v>5698</v>
      </c>
      <c r="T97" s="39" t="s">
        <v>5488</v>
      </c>
      <c r="U97" s="39" t="s">
        <v>286</v>
      </c>
      <c r="V97" s="39" t="s">
        <v>287</v>
      </c>
      <c r="W97" s="51">
        <v>20235420002923</v>
      </c>
      <c r="X97" s="38">
        <v>82443</v>
      </c>
      <c r="Y97" s="38">
        <v>5</v>
      </c>
      <c r="Z97" s="46">
        <v>6800000</v>
      </c>
      <c r="AA97" s="42" t="s">
        <v>6036</v>
      </c>
      <c r="AB97" s="42" t="s">
        <v>5503</v>
      </c>
      <c r="AC97" s="43" t="s">
        <v>46</v>
      </c>
      <c r="AD97" s="42">
        <v>20235420001083</v>
      </c>
      <c r="AE97" s="47" t="e">
        <v>#N/A</v>
      </c>
      <c r="AF97" s="42" t="s">
        <v>5490</v>
      </c>
      <c r="AG97" s="48" t="s">
        <v>5491</v>
      </c>
      <c r="AH97" s="49">
        <v>44957.751122685186</v>
      </c>
      <c r="AI97" s="38" t="s">
        <v>6041</v>
      </c>
      <c r="AJ97" s="38">
        <v>-119</v>
      </c>
      <c r="AK97" s="38" t="s">
        <v>5506</v>
      </c>
      <c r="AL97" s="38">
        <v>183</v>
      </c>
      <c r="AM97" s="43">
        <v>44946</v>
      </c>
      <c r="AN97" s="43">
        <v>44959</v>
      </c>
      <c r="AO97" s="38" t="s">
        <v>5506</v>
      </c>
      <c r="AP97" s="43">
        <v>44959</v>
      </c>
      <c r="AQ97" s="38">
        <v>4</v>
      </c>
      <c r="AR97" s="38"/>
      <c r="AS97" s="38" t="s">
        <v>6042</v>
      </c>
      <c r="AT97" s="38" t="s">
        <v>5508</v>
      </c>
      <c r="AU97" s="43">
        <v>44958</v>
      </c>
      <c r="AV97" s="43" t="s">
        <v>5617</v>
      </c>
      <c r="AW97" s="43" t="s">
        <v>6043</v>
      </c>
      <c r="AX97" s="43">
        <v>44960</v>
      </c>
      <c r="AY97" s="38" t="s">
        <v>5492</v>
      </c>
      <c r="AZ97" s="38" t="s">
        <v>5506</v>
      </c>
      <c r="BA97" s="43" t="s">
        <v>5597</v>
      </c>
      <c r="BB97" s="43" t="s">
        <v>5512</v>
      </c>
      <c r="BC97" s="38" t="s">
        <v>5492</v>
      </c>
      <c r="BD97" s="38" t="s">
        <v>35</v>
      </c>
      <c r="BE97" s="38" t="s">
        <v>5494</v>
      </c>
    </row>
    <row r="98" spans="1:57" ht="17.45" customHeight="1" x14ac:dyDescent="0.25">
      <c r="A98" s="81">
        <v>2023</v>
      </c>
      <c r="B98" s="35">
        <v>104</v>
      </c>
      <c r="C98" s="36">
        <v>1873</v>
      </c>
      <c r="D98" s="102" t="s">
        <v>5496</v>
      </c>
      <c r="E98" s="37" t="s">
        <v>5497</v>
      </c>
      <c r="F98" s="38" t="s">
        <v>39</v>
      </c>
      <c r="G98" s="35" t="s">
        <v>54</v>
      </c>
      <c r="H98" s="37" t="s">
        <v>6044</v>
      </c>
      <c r="I98" s="38" t="s">
        <v>6045</v>
      </c>
      <c r="J98" s="39" t="s">
        <v>6046</v>
      </c>
      <c r="K98" s="41">
        <v>0</v>
      </c>
      <c r="L98" s="42" t="s">
        <v>191</v>
      </c>
      <c r="M98" s="43">
        <v>44958.418576388889</v>
      </c>
      <c r="N98" s="38">
        <v>11</v>
      </c>
      <c r="O98" s="43">
        <v>44965</v>
      </c>
      <c r="P98" s="43">
        <v>45291</v>
      </c>
      <c r="Q98" s="45" t="s">
        <v>5504</v>
      </c>
      <c r="R98" s="29" t="s">
        <v>5504</v>
      </c>
      <c r="S98" s="39" t="s">
        <v>6047</v>
      </c>
      <c r="T98" s="39" t="s">
        <v>5488</v>
      </c>
      <c r="U98" s="39" t="s">
        <v>1241</v>
      </c>
      <c r="V98" s="39" t="s">
        <v>316</v>
      </c>
      <c r="W98" s="51">
        <v>20235420003003</v>
      </c>
      <c r="X98" s="38">
        <v>85479</v>
      </c>
      <c r="Y98" s="38">
        <v>1</v>
      </c>
      <c r="Z98" s="46">
        <v>6800000</v>
      </c>
      <c r="AA98" s="42" t="e">
        <v>#N/A</v>
      </c>
      <c r="AB98" s="42" t="e">
        <v>#N/A</v>
      </c>
      <c r="AC98" s="43" t="s">
        <v>46</v>
      </c>
      <c r="AD98" s="42" t="e">
        <v>#N/A</v>
      </c>
      <c r="AE98" s="47" t="e">
        <v>#N/A</v>
      </c>
      <c r="AF98" s="42"/>
      <c r="AG98" s="48" t="s">
        <v>5491</v>
      </c>
      <c r="AH98" s="49">
        <v>44958.418576388889</v>
      </c>
      <c r="AI98" s="38" t="s">
        <v>6048</v>
      </c>
      <c r="AJ98" s="38">
        <v>-326</v>
      </c>
      <c r="AK98" s="38" t="s">
        <v>5506</v>
      </c>
      <c r="AL98" s="38">
        <v>499</v>
      </c>
      <c r="AM98" s="43">
        <v>44951</v>
      </c>
      <c r="AN98" s="43">
        <v>44960</v>
      </c>
      <c r="AO98" s="38" t="s">
        <v>5506</v>
      </c>
      <c r="AP98" s="43">
        <v>44959</v>
      </c>
      <c r="AQ98" s="38" t="e">
        <v>#N/A</v>
      </c>
      <c r="AR98" s="38"/>
      <c r="AS98" s="38">
        <v>100083303</v>
      </c>
      <c r="AT98" s="38" t="s">
        <v>5765</v>
      </c>
      <c r="AU98" s="43">
        <v>44958</v>
      </c>
      <c r="AV98" s="43" t="s">
        <v>5617</v>
      </c>
      <c r="AW98" s="43" t="s">
        <v>5660</v>
      </c>
      <c r="AX98" s="43">
        <v>44964</v>
      </c>
      <c r="AY98" s="38" t="s">
        <v>5492</v>
      </c>
      <c r="AZ98" s="38" t="s">
        <v>5492</v>
      </c>
      <c r="BA98" s="43" t="s">
        <v>5597</v>
      </c>
      <c r="BB98" s="43" t="s">
        <v>5512</v>
      </c>
      <c r="BC98" s="38" t="s">
        <v>5492</v>
      </c>
      <c r="BD98" s="38" t="s">
        <v>35</v>
      </c>
      <c r="BE98" s="38" t="s">
        <v>5494</v>
      </c>
    </row>
    <row r="99" spans="1:57" ht="17.45" customHeight="1" x14ac:dyDescent="0.25">
      <c r="A99" s="81">
        <v>2023</v>
      </c>
      <c r="B99" s="35">
        <v>105</v>
      </c>
      <c r="C99" s="36">
        <v>1873</v>
      </c>
      <c r="D99" s="102" t="s">
        <v>5496</v>
      </c>
      <c r="E99" s="37" t="s">
        <v>5497</v>
      </c>
      <c r="F99" s="38" t="s">
        <v>39</v>
      </c>
      <c r="G99" s="35" t="s">
        <v>54</v>
      </c>
      <c r="H99" s="37" t="s">
        <v>6049</v>
      </c>
      <c r="I99" s="38" t="s">
        <v>6050</v>
      </c>
      <c r="J99" s="39" t="s">
        <v>1362</v>
      </c>
      <c r="K99" s="41">
        <v>7</v>
      </c>
      <c r="L99" s="42" t="s">
        <v>5549</v>
      </c>
      <c r="M99" s="43">
        <v>44957.959374999999</v>
      </c>
      <c r="N99" s="38">
        <v>11</v>
      </c>
      <c r="O99" s="43">
        <v>44964</v>
      </c>
      <c r="P99" s="43">
        <v>45291</v>
      </c>
      <c r="Q99" s="54" t="s">
        <v>98</v>
      </c>
      <c r="R99" s="29" t="s">
        <v>98</v>
      </c>
      <c r="S99" s="39" t="s">
        <v>6051</v>
      </c>
      <c r="T99" s="39" t="s">
        <v>5488</v>
      </c>
      <c r="U99" s="39" t="s">
        <v>74</v>
      </c>
      <c r="V99" s="39" t="s">
        <v>1021</v>
      </c>
      <c r="W99" s="51">
        <v>20235420003023</v>
      </c>
      <c r="X99" s="38">
        <v>82475</v>
      </c>
      <c r="Y99" s="38">
        <v>1</v>
      </c>
      <c r="Z99" s="46">
        <v>4500000</v>
      </c>
      <c r="AA99" s="42" t="e">
        <v>#N/A</v>
      </c>
      <c r="AB99" s="42" t="e">
        <v>#N/A</v>
      </c>
      <c r="AC99" s="43" t="s">
        <v>46</v>
      </c>
      <c r="AD99" s="42" t="e">
        <v>#N/A</v>
      </c>
      <c r="AE99" s="47" t="e">
        <v>#N/A</v>
      </c>
      <c r="AF99" s="42" t="s">
        <v>5490</v>
      </c>
      <c r="AG99" s="48" t="s">
        <v>5491</v>
      </c>
      <c r="AH99" s="49">
        <v>44957.959374999999</v>
      </c>
      <c r="AI99" s="38" t="s">
        <v>6052</v>
      </c>
      <c r="AJ99" s="38">
        <v>-327</v>
      </c>
      <c r="AK99" s="38" t="s">
        <v>5506</v>
      </c>
      <c r="AL99" s="38">
        <v>197</v>
      </c>
      <c r="AM99" s="43">
        <v>44948</v>
      </c>
      <c r="AN99" s="43">
        <v>44964</v>
      </c>
      <c r="AO99" s="38" t="s">
        <v>5506</v>
      </c>
      <c r="AP99" s="43">
        <v>44963</v>
      </c>
      <c r="AQ99" s="38">
        <v>2</v>
      </c>
      <c r="AR99" s="38"/>
      <c r="AS99" s="38" t="s">
        <v>6053</v>
      </c>
      <c r="AT99" s="38" t="s">
        <v>5508</v>
      </c>
      <c r="AU99" s="43">
        <v>44958</v>
      </c>
      <c r="AV99" s="43" t="s">
        <v>5617</v>
      </c>
      <c r="AW99" s="43" t="s">
        <v>6054</v>
      </c>
      <c r="AX99" s="43">
        <v>44958</v>
      </c>
      <c r="AY99" s="38" t="s">
        <v>5492</v>
      </c>
      <c r="AZ99" s="38" t="s">
        <v>5492</v>
      </c>
      <c r="BA99" s="43" t="s">
        <v>5511</v>
      </c>
      <c r="BB99" s="43" t="s">
        <v>5522</v>
      </c>
      <c r="BC99" s="38" t="s">
        <v>5492</v>
      </c>
      <c r="BD99" s="38" t="s">
        <v>35</v>
      </c>
      <c r="BE99" s="38" t="s">
        <v>5494</v>
      </c>
    </row>
    <row r="100" spans="1:57" ht="17.45" customHeight="1" x14ac:dyDescent="0.25">
      <c r="A100" s="81">
        <v>2023</v>
      </c>
      <c r="B100" s="35">
        <v>106</v>
      </c>
      <c r="C100" s="36">
        <v>1870</v>
      </c>
      <c r="D100" s="29" t="s">
        <v>887</v>
      </c>
      <c r="E100" s="37" t="s">
        <v>5497</v>
      </c>
      <c r="F100" s="38" t="s">
        <v>39</v>
      </c>
      <c r="G100" s="35" t="s">
        <v>54</v>
      </c>
      <c r="H100" s="37" t="s">
        <v>888</v>
      </c>
      <c r="I100" s="38" t="s">
        <v>6055</v>
      </c>
      <c r="J100" s="39" t="s">
        <v>6056</v>
      </c>
      <c r="K100" s="41">
        <v>0</v>
      </c>
      <c r="L100" s="42" t="s">
        <v>269</v>
      </c>
      <c r="M100" s="43">
        <v>44964.918194444443</v>
      </c>
      <c r="N100" s="38">
        <v>6</v>
      </c>
      <c r="O100" s="43">
        <v>44967</v>
      </c>
      <c r="P100" s="43">
        <v>45147</v>
      </c>
      <c r="Q100" s="82" t="s">
        <v>60</v>
      </c>
      <c r="R100" s="102" t="s">
        <v>60</v>
      </c>
      <c r="S100" s="39" t="s">
        <v>6057</v>
      </c>
      <c r="T100" s="39" t="s">
        <v>5488</v>
      </c>
      <c r="U100" s="39" t="s">
        <v>5637</v>
      </c>
      <c r="V100" s="39" t="s">
        <v>894</v>
      </c>
      <c r="W100" s="51">
        <v>20235420002953</v>
      </c>
      <c r="X100" s="38">
        <v>85150</v>
      </c>
      <c r="Y100" s="38">
        <v>1</v>
      </c>
      <c r="Z100" s="46">
        <v>2725000</v>
      </c>
      <c r="AA100" s="42" t="s">
        <v>5676</v>
      </c>
      <c r="AB100" s="42" t="s">
        <v>5503</v>
      </c>
      <c r="AC100" s="43" t="s">
        <v>46</v>
      </c>
      <c r="AD100" s="42">
        <v>20235420001443</v>
      </c>
      <c r="AE100" s="47" t="e">
        <v>#N/A</v>
      </c>
      <c r="AF100" s="42"/>
      <c r="AG100" s="48" t="s">
        <v>5491</v>
      </c>
      <c r="AH100" s="49">
        <v>44964.918194444443</v>
      </c>
      <c r="AI100" s="38" t="s">
        <v>6058</v>
      </c>
      <c r="AJ100" s="38">
        <v>-180</v>
      </c>
      <c r="AK100" s="38" t="s">
        <v>5506</v>
      </c>
      <c r="AL100" s="38">
        <v>258</v>
      </c>
      <c r="AM100" s="43">
        <v>44948</v>
      </c>
      <c r="AN100" s="43">
        <v>44967</v>
      </c>
      <c r="AO100" s="38" t="s">
        <v>5506</v>
      </c>
      <c r="AP100" s="43">
        <v>44965</v>
      </c>
      <c r="AQ100" s="38">
        <v>3</v>
      </c>
      <c r="AR100" s="38"/>
      <c r="AS100" s="38" t="s">
        <v>6059</v>
      </c>
      <c r="AT100" s="38" t="s">
        <v>5508</v>
      </c>
      <c r="AU100" s="43">
        <v>45049</v>
      </c>
      <c r="AV100" s="43">
        <v>45044</v>
      </c>
      <c r="AW100" s="43">
        <v>45420</v>
      </c>
      <c r="AX100" s="43">
        <v>45050</v>
      </c>
      <c r="AY100" s="38" t="s">
        <v>5492</v>
      </c>
      <c r="AZ100" s="38" t="s">
        <v>5506</v>
      </c>
      <c r="BA100" s="43" t="s">
        <v>5560</v>
      </c>
      <c r="BB100" s="43" t="s">
        <v>5512</v>
      </c>
      <c r="BC100" s="38" t="s">
        <v>5492</v>
      </c>
      <c r="BD100" s="38" t="s">
        <v>35</v>
      </c>
      <c r="BE100" s="38" t="s">
        <v>5494</v>
      </c>
    </row>
    <row r="101" spans="1:57" ht="17.45" customHeight="1" x14ac:dyDescent="0.25">
      <c r="A101" s="81">
        <v>2023</v>
      </c>
      <c r="B101" s="35">
        <v>107</v>
      </c>
      <c r="C101" s="36">
        <v>1873</v>
      </c>
      <c r="D101" s="102" t="s">
        <v>5496</v>
      </c>
      <c r="E101" s="37" t="s">
        <v>5497</v>
      </c>
      <c r="F101" s="38" t="s">
        <v>39</v>
      </c>
      <c r="G101" s="35" t="s">
        <v>54</v>
      </c>
      <c r="H101" s="37" t="s">
        <v>5710</v>
      </c>
      <c r="I101" s="38" t="s">
        <v>6060</v>
      </c>
      <c r="J101" s="39" t="s">
        <v>1840</v>
      </c>
      <c r="K101" s="41">
        <v>5</v>
      </c>
      <c r="L101" s="42" t="s">
        <v>5549</v>
      </c>
      <c r="M101" s="43">
        <v>44964.918645833335</v>
      </c>
      <c r="N101" s="38">
        <v>6</v>
      </c>
      <c r="O101" s="43">
        <v>44972</v>
      </c>
      <c r="P101" s="43">
        <v>45152</v>
      </c>
      <c r="Q101" s="82" t="s">
        <v>60</v>
      </c>
      <c r="R101" s="102" t="s">
        <v>60</v>
      </c>
      <c r="S101" s="39" t="s">
        <v>6061</v>
      </c>
      <c r="T101" s="39" t="s">
        <v>5488</v>
      </c>
      <c r="U101" s="39" t="s">
        <v>2771</v>
      </c>
      <c r="V101" s="39" t="s">
        <v>1827</v>
      </c>
      <c r="W101" s="51">
        <v>20235420002663</v>
      </c>
      <c r="X101" s="38">
        <v>85152</v>
      </c>
      <c r="Y101" s="38">
        <v>3</v>
      </c>
      <c r="Z101" s="46">
        <v>5700000</v>
      </c>
      <c r="AA101" s="42" t="s">
        <v>5676</v>
      </c>
      <c r="AB101" s="42" t="s">
        <v>5503</v>
      </c>
      <c r="AC101" s="43" t="s">
        <v>46</v>
      </c>
      <c r="AD101" s="42">
        <v>20235420001443</v>
      </c>
      <c r="AE101" s="47" t="e">
        <v>#N/A</v>
      </c>
      <c r="AF101" s="42" t="s">
        <v>5490</v>
      </c>
      <c r="AG101" s="48" t="s">
        <v>5491</v>
      </c>
      <c r="AH101" s="49">
        <v>44964.918645833335</v>
      </c>
      <c r="AI101" s="38" t="s">
        <v>6062</v>
      </c>
      <c r="AJ101" s="38">
        <v>-180</v>
      </c>
      <c r="AK101" s="38" t="s">
        <v>5506</v>
      </c>
      <c r="AL101" s="38">
        <v>227</v>
      </c>
      <c r="AM101" s="43">
        <v>44948</v>
      </c>
      <c r="AN101" s="43">
        <v>44967</v>
      </c>
      <c r="AO101" s="38" t="s">
        <v>5506</v>
      </c>
      <c r="AP101" s="43">
        <v>44964</v>
      </c>
      <c r="AQ101" s="38">
        <v>2</v>
      </c>
      <c r="AR101" s="38"/>
      <c r="AS101" s="38" t="s">
        <v>6063</v>
      </c>
      <c r="AT101" s="38" t="s">
        <v>5508</v>
      </c>
      <c r="AU101" s="43">
        <v>44967</v>
      </c>
      <c r="AV101" s="43" t="s">
        <v>5925</v>
      </c>
      <c r="AW101" s="43" t="s">
        <v>5778</v>
      </c>
      <c r="AX101" s="43">
        <v>44972</v>
      </c>
      <c r="AY101" s="38" t="s">
        <v>5492</v>
      </c>
      <c r="AZ101" s="38" t="s">
        <v>5506</v>
      </c>
      <c r="BA101" s="43" t="s">
        <v>5597</v>
      </c>
      <c r="BB101" s="43" t="s">
        <v>5522</v>
      </c>
      <c r="BC101" s="38" t="s">
        <v>5492</v>
      </c>
      <c r="BD101" s="38" t="s">
        <v>35</v>
      </c>
      <c r="BE101" s="38" t="s">
        <v>5494</v>
      </c>
    </row>
    <row r="102" spans="1:57" ht="17.45" customHeight="1" x14ac:dyDescent="0.25">
      <c r="A102" s="81">
        <v>2023</v>
      </c>
      <c r="B102" s="35">
        <v>108</v>
      </c>
      <c r="C102" s="36">
        <v>1873</v>
      </c>
      <c r="D102" s="102" t="s">
        <v>5496</v>
      </c>
      <c r="E102" s="37" t="s">
        <v>5497</v>
      </c>
      <c r="F102" s="38" t="s">
        <v>39</v>
      </c>
      <c r="G102" s="35" t="s">
        <v>54</v>
      </c>
      <c r="H102" s="37" t="s">
        <v>6064</v>
      </c>
      <c r="I102" s="38" t="s">
        <v>6065</v>
      </c>
      <c r="J102" s="39" t="s">
        <v>4980</v>
      </c>
      <c r="K102" s="41">
        <v>7</v>
      </c>
      <c r="L102" s="42" t="s">
        <v>191</v>
      </c>
      <c r="M102" s="43">
        <v>44957.876342592594</v>
      </c>
      <c r="N102" s="38">
        <v>6</v>
      </c>
      <c r="O102" s="43">
        <v>44960</v>
      </c>
      <c r="P102" s="43">
        <v>45140</v>
      </c>
      <c r="Q102" s="82" t="s">
        <v>60</v>
      </c>
      <c r="R102" s="102" t="s">
        <v>60</v>
      </c>
      <c r="S102" s="39" t="s">
        <v>6066</v>
      </c>
      <c r="T102" s="39" t="s">
        <v>5488</v>
      </c>
      <c r="U102" s="39" t="s">
        <v>6067</v>
      </c>
      <c r="V102" s="39" t="s">
        <v>595</v>
      </c>
      <c r="W102" s="51">
        <v>20235420002813</v>
      </c>
      <c r="X102" s="38">
        <v>85358</v>
      </c>
      <c r="Y102" s="38">
        <v>1</v>
      </c>
      <c r="Z102" s="46">
        <v>5700000</v>
      </c>
      <c r="AA102" s="42" t="s">
        <v>5676</v>
      </c>
      <c r="AB102" s="42" t="s">
        <v>5503</v>
      </c>
      <c r="AC102" s="43" t="s">
        <v>46</v>
      </c>
      <c r="AD102" s="42">
        <v>2023542001063</v>
      </c>
      <c r="AE102" s="47" t="e">
        <v>#N/A</v>
      </c>
      <c r="AF102" s="42"/>
      <c r="AG102" s="48" t="s">
        <v>5491</v>
      </c>
      <c r="AH102" s="49">
        <v>44957.876342592594</v>
      </c>
      <c r="AI102" s="38" t="s">
        <v>6068</v>
      </c>
      <c r="AJ102" s="38">
        <v>-180</v>
      </c>
      <c r="AK102" s="38" t="s">
        <v>5506</v>
      </c>
      <c r="AL102" s="38">
        <v>493</v>
      </c>
      <c r="AM102" s="43">
        <v>44951</v>
      </c>
      <c r="AN102" s="43">
        <v>44959</v>
      </c>
      <c r="AO102" s="38" t="s">
        <v>5506</v>
      </c>
      <c r="AP102" s="43">
        <v>44958</v>
      </c>
      <c r="AQ102" s="38">
        <v>1</v>
      </c>
      <c r="AR102" s="38"/>
      <c r="AS102" s="38" t="s">
        <v>6069</v>
      </c>
      <c r="AT102" s="38" t="s">
        <v>5508</v>
      </c>
      <c r="AU102" s="43">
        <v>44958</v>
      </c>
      <c r="AV102" s="43" t="s">
        <v>5617</v>
      </c>
      <c r="AW102" s="43" t="s">
        <v>5729</v>
      </c>
      <c r="AX102" s="43">
        <v>44958</v>
      </c>
      <c r="AY102" s="38" t="s">
        <v>5492</v>
      </c>
      <c r="AZ102" s="38" t="s">
        <v>5506</v>
      </c>
      <c r="BA102" s="43" t="s">
        <v>5597</v>
      </c>
      <c r="BB102" s="43" t="s">
        <v>5522</v>
      </c>
      <c r="BC102" s="38" t="s">
        <v>5492</v>
      </c>
      <c r="BD102" s="38" t="s">
        <v>35</v>
      </c>
      <c r="BE102" s="38" t="s">
        <v>5494</v>
      </c>
    </row>
    <row r="103" spans="1:57" ht="17.45" customHeight="1" x14ac:dyDescent="0.25">
      <c r="A103" s="81">
        <v>2023</v>
      </c>
      <c r="B103" s="35">
        <v>109</v>
      </c>
      <c r="C103" s="36">
        <v>1873</v>
      </c>
      <c r="D103" s="102" t="s">
        <v>5496</v>
      </c>
      <c r="E103" s="37" t="s">
        <v>5497</v>
      </c>
      <c r="F103" s="38" t="s">
        <v>39</v>
      </c>
      <c r="G103" s="35" t="s">
        <v>54</v>
      </c>
      <c r="H103" s="37" t="s">
        <v>4095</v>
      </c>
      <c r="I103" s="38" t="s">
        <v>6070</v>
      </c>
      <c r="J103" s="39" t="s">
        <v>6071</v>
      </c>
      <c r="K103" s="41">
        <v>1</v>
      </c>
      <c r="L103" s="42" t="s">
        <v>191</v>
      </c>
      <c r="M103" s="43">
        <v>44957.875763888886</v>
      </c>
      <c r="N103" s="38">
        <v>6</v>
      </c>
      <c r="O103" s="43">
        <v>44960</v>
      </c>
      <c r="P103" s="43">
        <v>45140</v>
      </c>
      <c r="Q103" s="82" t="s">
        <v>60</v>
      </c>
      <c r="R103" s="102" t="s">
        <v>60</v>
      </c>
      <c r="S103" s="39" t="s">
        <v>6072</v>
      </c>
      <c r="T103" s="39" t="s">
        <v>5488</v>
      </c>
      <c r="U103" s="39" t="s">
        <v>330</v>
      </c>
      <c r="V103" s="39" t="s">
        <v>6073</v>
      </c>
      <c r="W103" s="51">
        <v>20235420009043</v>
      </c>
      <c r="X103" s="38">
        <v>85484</v>
      </c>
      <c r="Y103" s="38">
        <v>2</v>
      </c>
      <c r="Z103" s="46">
        <v>4500000</v>
      </c>
      <c r="AA103" s="42" t="s">
        <v>5651</v>
      </c>
      <c r="AB103" s="42" t="s">
        <v>5503</v>
      </c>
      <c r="AC103" s="43">
        <v>45006</v>
      </c>
      <c r="AD103" s="42">
        <v>2023542001063</v>
      </c>
      <c r="AE103" s="47" t="e">
        <v>#N/A</v>
      </c>
      <c r="AF103" s="42"/>
      <c r="AG103" s="48" t="s">
        <v>5491</v>
      </c>
      <c r="AH103" s="49">
        <v>44957.875763888886</v>
      </c>
      <c r="AI103" s="38" t="s">
        <v>6074</v>
      </c>
      <c r="AJ103" s="38">
        <v>-180</v>
      </c>
      <c r="AK103" s="38" t="s">
        <v>5506</v>
      </c>
      <c r="AL103" s="38">
        <v>217</v>
      </c>
      <c r="AM103" s="43">
        <v>44948</v>
      </c>
      <c r="AN103" s="43">
        <v>44959</v>
      </c>
      <c r="AO103" s="38" t="s">
        <v>5506</v>
      </c>
      <c r="AP103" s="43">
        <v>45013</v>
      </c>
      <c r="AQ103" s="38">
        <v>1</v>
      </c>
      <c r="AR103" s="38"/>
      <c r="AS103" s="38" t="s">
        <v>6075</v>
      </c>
      <c r="AT103" s="38" t="s">
        <v>5508</v>
      </c>
      <c r="AU103" s="43">
        <v>45012</v>
      </c>
      <c r="AV103" s="43">
        <v>45012</v>
      </c>
      <c r="AW103" s="43">
        <v>45332</v>
      </c>
      <c r="AX103" s="43">
        <v>45012</v>
      </c>
      <c r="AY103" s="38" t="s">
        <v>5492</v>
      </c>
      <c r="AZ103" s="38" t="s">
        <v>5492</v>
      </c>
      <c r="BA103" s="43" t="s">
        <v>5511</v>
      </c>
      <c r="BB103" s="43" t="s">
        <v>5522</v>
      </c>
      <c r="BC103" s="38" t="s">
        <v>5492</v>
      </c>
      <c r="BD103" s="38" t="s">
        <v>35</v>
      </c>
      <c r="BE103" s="38" t="s">
        <v>5494</v>
      </c>
    </row>
    <row r="104" spans="1:57" ht="17.45" customHeight="1" x14ac:dyDescent="0.25">
      <c r="A104" s="81">
        <v>2023</v>
      </c>
      <c r="B104" s="35">
        <v>110</v>
      </c>
      <c r="C104" s="36">
        <v>1867</v>
      </c>
      <c r="D104" s="29" t="s">
        <v>1972</v>
      </c>
      <c r="E104" s="37" t="s">
        <v>5497</v>
      </c>
      <c r="F104" s="38" t="s">
        <v>39</v>
      </c>
      <c r="G104" s="35" t="s">
        <v>54</v>
      </c>
      <c r="H104" s="37" t="s">
        <v>4830</v>
      </c>
      <c r="I104" s="38" t="s">
        <v>6076</v>
      </c>
      <c r="J104" s="39" t="s">
        <v>5087</v>
      </c>
      <c r="K104" s="41">
        <v>8</v>
      </c>
      <c r="L104" s="42" t="s">
        <v>345</v>
      </c>
      <c r="M104" s="43">
        <v>44957.917673611111</v>
      </c>
      <c r="N104" s="38">
        <v>4</v>
      </c>
      <c r="O104" s="43">
        <v>44964</v>
      </c>
      <c r="P104" s="43">
        <v>45083</v>
      </c>
      <c r="Q104" s="82" t="s">
        <v>60</v>
      </c>
      <c r="R104" s="102" t="s">
        <v>60</v>
      </c>
      <c r="S104" s="39" t="s">
        <v>6077</v>
      </c>
      <c r="T104" s="39" t="s">
        <v>5488</v>
      </c>
      <c r="U104" s="39" t="s">
        <v>62</v>
      </c>
      <c r="V104" s="39" t="s">
        <v>63</v>
      </c>
      <c r="W104" s="51">
        <v>20235420002703</v>
      </c>
      <c r="X104" s="38">
        <v>82414</v>
      </c>
      <c r="Y104" s="38">
        <v>2</v>
      </c>
      <c r="Z104" s="46">
        <v>3900000</v>
      </c>
      <c r="AA104" s="42" t="s">
        <v>6036</v>
      </c>
      <c r="AB104" s="42" t="s">
        <v>5503</v>
      </c>
      <c r="AC104" s="43" t="s">
        <v>46</v>
      </c>
      <c r="AD104" s="42">
        <v>20235420001153</v>
      </c>
      <c r="AE104" s="47" t="e">
        <v>#N/A</v>
      </c>
      <c r="AF104" s="42" t="s">
        <v>5490</v>
      </c>
      <c r="AG104" s="48" t="s">
        <v>5491</v>
      </c>
      <c r="AH104" s="49">
        <v>44957.917673611111</v>
      </c>
      <c r="AI104" s="38" t="s">
        <v>6078</v>
      </c>
      <c r="AJ104" s="38">
        <v>-119</v>
      </c>
      <c r="AK104" s="38" t="s">
        <v>5506</v>
      </c>
      <c r="AL104" s="38">
        <v>192</v>
      </c>
      <c r="AM104" s="43">
        <v>44948</v>
      </c>
      <c r="AN104" s="43">
        <v>44960</v>
      </c>
      <c r="AO104" s="38" t="s">
        <v>5506</v>
      </c>
      <c r="AP104" s="43">
        <v>44962</v>
      </c>
      <c r="AQ104" s="38">
        <v>4</v>
      </c>
      <c r="AR104" s="38"/>
      <c r="AS104" s="38" t="s">
        <v>6079</v>
      </c>
      <c r="AT104" s="38" t="s">
        <v>5508</v>
      </c>
      <c r="AU104" s="43">
        <v>44960</v>
      </c>
      <c r="AV104" s="43" t="s">
        <v>5883</v>
      </c>
      <c r="AW104" s="43" t="s">
        <v>6080</v>
      </c>
      <c r="AX104" s="43">
        <v>44964</v>
      </c>
      <c r="AY104" s="38" t="s">
        <v>5492</v>
      </c>
      <c r="AZ104" s="38" t="s">
        <v>5506</v>
      </c>
      <c r="BA104" s="43" t="s">
        <v>5511</v>
      </c>
      <c r="BB104" s="43" t="s">
        <v>5522</v>
      </c>
      <c r="BC104" s="38" t="s">
        <v>5492</v>
      </c>
      <c r="BD104" s="38" t="s">
        <v>35</v>
      </c>
      <c r="BE104" s="38" t="s">
        <v>5494</v>
      </c>
    </row>
    <row r="105" spans="1:57" ht="17.45" customHeight="1" x14ac:dyDescent="0.25">
      <c r="A105" s="81">
        <v>2023</v>
      </c>
      <c r="B105" s="35">
        <v>111</v>
      </c>
      <c r="C105" s="36">
        <v>1852</v>
      </c>
      <c r="D105" s="29" t="s">
        <v>404</v>
      </c>
      <c r="E105" s="37" t="s">
        <v>5497</v>
      </c>
      <c r="F105" s="38" t="s">
        <v>39</v>
      </c>
      <c r="G105" s="35" t="s">
        <v>54</v>
      </c>
      <c r="H105" s="37" t="s">
        <v>1855</v>
      </c>
      <c r="I105" s="38" t="s">
        <v>6081</v>
      </c>
      <c r="J105" s="39" t="s">
        <v>6082</v>
      </c>
      <c r="K105" s="41">
        <v>6</v>
      </c>
      <c r="L105" s="42" t="s">
        <v>345</v>
      </c>
      <c r="M105" s="43">
        <v>44959.835277777776</v>
      </c>
      <c r="N105" s="38">
        <v>7</v>
      </c>
      <c r="O105" s="43">
        <v>44963</v>
      </c>
      <c r="P105" s="43">
        <v>45174</v>
      </c>
      <c r="Q105" s="54" t="s">
        <v>98</v>
      </c>
      <c r="R105" s="29" t="s">
        <v>98</v>
      </c>
      <c r="S105" s="39" t="s">
        <v>5938</v>
      </c>
      <c r="T105" s="39" t="s">
        <v>5488</v>
      </c>
      <c r="U105" s="39" t="s">
        <v>390</v>
      </c>
      <c r="V105" s="39" t="s">
        <v>5860</v>
      </c>
      <c r="W105" s="51">
        <v>20235420002933</v>
      </c>
      <c r="X105" s="38">
        <v>85357</v>
      </c>
      <c r="Y105" s="38">
        <v>7</v>
      </c>
      <c r="Z105" s="46">
        <v>4800000</v>
      </c>
      <c r="AA105" s="42" t="s">
        <v>6036</v>
      </c>
      <c r="AB105" s="42" t="s">
        <v>5503</v>
      </c>
      <c r="AC105" s="43" t="s">
        <v>46</v>
      </c>
      <c r="AD105" s="42">
        <v>20235420001153</v>
      </c>
      <c r="AE105" s="47" t="e">
        <v>#N/A</v>
      </c>
      <c r="AF105" s="42" t="s">
        <v>5490</v>
      </c>
      <c r="AG105" s="48" t="s">
        <v>5491</v>
      </c>
      <c r="AH105" s="49">
        <v>44959.835277777776</v>
      </c>
      <c r="AI105" s="38" t="s">
        <v>6083</v>
      </c>
      <c r="AJ105" s="38">
        <v>-211</v>
      </c>
      <c r="AK105" s="38" t="s">
        <v>5506</v>
      </c>
      <c r="AL105" s="38">
        <v>152</v>
      </c>
      <c r="AM105" s="43">
        <v>44946</v>
      </c>
      <c r="AN105" s="43">
        <v>44960</v>
      </c>
      <c r="AO105" s="38" t="s">
        <v>5506</v>
      </c>
      <c r="AP105" s="43">
        <v>44962</v>
      </c>
      <c r="AQ105" s="38">
        <v>2</v>
      </c>
      <c r="AR105" s="38"/>
      <c r="AS105" s="38" t="s">
        <v>5946</v>
      </c>
      <c r="AT105" s="38" t="s">
        <v>5508</v>
      </c>
      <c r="AU105" s="43">
        <v>44960</v>
      </c>
      <c r="AV105" s="43" t="s">
        <v>5883</v>
      </c>
      <c r="AW105" s="43" t="s">
        <v>5947</v>
      </c>
      <c r="AX105" s="43">
        <v>44960</v>
      </c>
      <c r="AY105" s="38" t="s">
        <v>5492</v>
      </c>
      <c r="AZ105" s="38" t="s">
        <v>5506</v>
      </c>
      <c r="BA105" s="43" t="s">
        <v>5597</v>
      </c>
      <c r="BB105" s="43" t="s">
        <v>5512</v>
      </c>
      <c r="BC105" s="38" t="s">
        <v>5492</v>
      </c>
      <c r="BD105" s="38" t="s">
        <v>35</v>
      </c>
      <c r="BE105" s="38" t="s">
        <v>5494</v>
      </c>
    </row>
    <row r="106" spans="1:57" ht="17.45" customHeight="1" x14ac:dyDescent="0.25">
      <c r="A106" s="81">
        <v>2023</v>
      </c>
      <c r="B106" s="35">
        <v>112</v>
      </c>
      <c r="C106" s="36">
        <v>1873</v>
      </c>
      <c r="D106" s="102" t="s">
        <v>5496</v>
      </c>
      <c r="E106" s="37" t="s">
        <v>5497</v>
      </c>
      <c r="F106" s="38" t="s">
        <v>39</v>
      </c>
      <c r="G106" s="35" t="s">
        <v>54</v>
      </c>
      <c r="H106" s="37" t="s">
        <v>6084</v>
      </c>
      <c r="I106" s="38" t="s">
        <v>6085</v>
      </c>
      <c r="J106" s="39" t="s">
        <v>5740</v>
      </c>
      <c r="K106" s="41">
        <v>7</v>
      </c>
      <c r="L106" s="42" t="s">
        <v>345</v>
      </c>
      <c r="M106" s="43">
        <v>44959.626469907409</v>
      </c>
      <c r="N106" s="38">
        <v>11</v>
      </c>
      <c r="O106" s="43">
        <v>44960</v>
      </c>
      <c r="P106" s="43">
        <v>45291</v>
      </c>
      <c r="Q106" s="54" t="s">
        <v>98</v>
      </c>
      <c r="R106" s="29" t="s">
        <v>98</v>
      </c>
      <c r="S106" s="39" t="s">
        <v>6086</v>
      </c>
      <c r="T106" s="39" t="s">
        <v>5488</v>
      </c>
      <c r="U106" s="39" t="s">
        <v>6087</v>
      </c>
      <c r="V106" s="39" t="s">
        <v>595</v>
      </c>
      <c r="W106" s="51">
        <v>20235420002813</v>
      </c>
      <c r="X106" s="38">
        <v>82200</v>
      </c>
      <c r="Y106" s="38">
        <v>1</v>
      </c>
      <c r="Z106" s="46">
        <v>8000000</v>
      </c>
      <c r="AA106" s="42" t="s">
        <v>5847</v>
      </c>
      <c r="AB106" s="42" t="s">
        <v>5503</v>
      </c>
      <c r="AC106" s="43" t="s">
        <v>46</v>
      </c>
      <c r="AD106" s="42">
        <v>20235420001153</v>
      </c>
      <c r="AE106" s="47" t="e">
        <v>#N/A</v>
      </c>
      <c r="AF106" s="42" t="s">
        <v>5490</v>
      </c>
      <c r="AG106" s="48" t="s">
        <v>5491</v>
      </c>
      <c r="AH106" s="49">
        <v>44959.626469907409</v>
      </c>
      <c r="AI106" s="38" t="s">
        <v>6088</v>
      </c>
      <c r="AJ106" s="38">
        <v>-331</v>
      </c>
      <c r="AK106" s="38" t="s">
        <v>5506</v>
      </c>
      <c r="AL106" s="38">
        <v>271</v>
      </c>
      <c r="AM106" s="43">
        <v>44948</v>
      </c>
      <c r="AN106" s="43">
        <v>44960</v>
      </c>
      <c r="AO106" s="38" t="s">
        <v>5506</v>
      </c>
      <c r="AP106" s="43">
        <v>44959</v>
      </c>
      <c r="AQ106" s="38">
        <v>4</v>
      </c>
      <c r="AR106" s="38"/>
      <c r="AS106" s="38" t="s">
        <v>6089</v>
      </c>
      <c r="AT106" s="38" t="s">
        <v>5508</v>
      </c>
      <c r="AU106" s="43">
        <v>44959</v>
      </c>
      <c r="AV106" s="43" t="s">
        <v>5811</v>
      </c>
      <c r="AW106" s="43" t="s">
        <v>6080</v>
      </c>
      <c r="AX106" s="43">
        <v>44960</v>
      </c>
      <c r="AY106" s="38" t="s">
        <v>5492</v>
      </c>
      <c r="AZ106" s="38" t="s">
        <v>5506</v>
      </c>
      <c r="BA106" s="43" t="s">
        <v>5521</v>
      </c>
      <c r="BB106" s="43" t="s">
        <v>5512</v>
      </c>
      <c r="BC106" s="38" t="s">
        <v>5492</v>
      </c>
      <c r="BD106" s="38" t="s">
        <v>35</v>
      </c>
      <c r="BE106" s="38" t="s">
        <v>5494</v>
      </c>
    </row>
    <row r="107" spans="1:57" ht="17.45" customHeight="1" x14ac:dyDescent="0.25">
      <c r="A107" s="81">
        <v>2023</v>
      </c>
      <c r="B107" s="35">
        <v>113</v>
      </c>
      <c r="C107" s="36">
        <v>1873</v>
      </c>
      <c r="D107" s="102" t="s">
        <v>5496</v>
      </c>
      <c r="E107" s="37" t="s">
        <v>5497</v>
      </c>
      <c r="F107" s="38" t="s">
        <v>39</v>
      </c>
      <c r="G107" s="35" t="s">
        <v>54</v>
      </c>
      <c r="H107" s="37" t="s">
        <v>4106</v>
      </c>
      <c r="I107" s="38" t="s">
        <v>6090</v>
      </c>
      <c r="J107" s="39" t="s">
        <v>6091</v>
      </c>
      <c r="K107" s="41">
        <v>7</v>
      </c>
      <c r="L107" s="42" t="s">
        <v>269</v>
      </c>
      <c r="M107" s="43">
        <v>44959.709965277776</v>
      </c>
      <c r="N107" s="38">
        <v>7</v>
      </c>
      <c r="O107" s="43">
        <v>44966</v>
      </c>
      <c r="P107" s="43">
        <v>45190</v>
      </c>
      <c r="Q107" s="54" t="s">
        <v>98</v>
      </c>
      <c r="R107" s="29" t="s">
        <v>98</v>
      </c>
      <c r="S107" s="39" t="s">
        <v>6092</v>
      </c>
      <c r="T107" s="39" t="s">
        <v>5488</v>
      </c>
      <c r="U107" s="39" t="s">
        <v>6093</v>
      </c>
      <c r="V107" s="39" t="s">
        <v>595</v>
      </c>
      <c r="W107" s="53">
        <v>20235400001163</v>
      </c>
      <c r="X107" s="38">
        <v>82247</v>
      </c>
      <c r="Y107" s="38">
        <v>1</v>
      </c>
      <c r="Z107" s="46">
        <v>7100000</v>
      </c>
      <c r="AA107" s="42" t="s">
        <v>6036</v>
      </c>
      <c r="AB107" s="42" t="s">
        <v>5503</v>
      </c>
      <c r="AC107" s="43" t="s">
        <v>46</v>
      </c>
      <c r="AD107" s="42">
        <v>20235420001153</v>
      </c>
      <c r="AE107" s="47" t="e">
        <v>#N/A</v>
      </c>
      <c r="AF107" s="42" t="s">
        <v>5490</v>
      </c>
      <c r="AG107" s="48" t="s">
        <v>5491</v>
      </c>
      <c r="AH107" s="49">
        <v>44959.709965277776</v>
      </c>
      <c r="AI107" s="38" t="s">
        <v>6094</v>
      </c>
      <c r="AJ107" s="38">
        <v>-224</v>
      </c>
      <c r="AK107" s="38" t="s">
        <v>5506</v>
      </c>
      <c r="AL107" s="38">
        <v>239</v>
      </c>
      <c r="AM107" s="43">
        <v>44948</v>
      </c>
      <c r="AN107" s="43">
        <v>44960</v>
      </c>
      <c r="AO107" s="38" t="s">
        <v>5506</v>
      </c>
      <c r="AP107" s="43">
        <v>44962</v>
      </c>
      <c r="AQ107" s="38">
        <v>3</v>
      </c>
      <c r="AR107" s="38"/>
      <c r="AS107" s="38" t="s">
        <v>6095</v>
      </c>
      <c r="AT107" s="38" t="s">
        <v>5508</v>
      </c>
      <c r="AU107" s="43">
        <v>44965</v>
      </c>
      <c r="AV107" s="43" t="s">
        <v>5759</v>
      </c>
      <c r="AW107" s="43" t="s">
        <v>6096</v>
      </c>
      <c r="AX107" s="43">
        <v>44966</v>
      </c>
      <c r="AY107" s="38" t="s">
        <v>5492</v>
      </c>
      <c r="AZ107" s="38" t="s">
        <v>5506</v>
      </c>
      <c r="BA107" s="43" t="s">
        <v>5521</v>
      </c>
      <c r="BB107" s="43" t="s">
        <v>5512</v>
      </c>
      <c r="BC107" s="38" t="s">
        <v>5492</v>
      </c>
      <c r="BD107" s="38" t="s">
        <v>35</v>
      </c>
      <c r="BE107" s="38" t="s">
        <v>5494</v>
      </c>
    </row>
    <row r="108" spans="1:57" ht="17.45" customHeight="1" x14ac:dyDescent="0.25">
      <c r="A108" s="81">
        <v>2023</v>
      </c>
      <c r="B108" s="35">
        <v>114</v>
      </c>
      <c r="C108" s="36">
        <v>1873</v>
      </c>
      <c r="D108" s="102" t="s">
        <v>5496</v>
      </c>
      <c r="E108" s="37" t="s">
        <v>5497</v>
      </c>
      <c r="F108" s="38" t="s">
        <v>39</v>
      </c>
      <c r="G108" s="35" t="s">
        <v>54</v>
      </c>
      <c r="H108" s="37" t="s">
        <v>4928</v>
      </c>
      <c r="I108" s="38" t="s">
        <v>6097</v>
      </c>
      <c r="J108" s="39" t="s">
        <v>577</v>
      </c>
      <c r="K108" s="41">
        <v>1</v>
      </c>
      <c r="L108" s="42" t="s">
        <v>269</v>
      </c>
      <c r="M108" s="43">
        <v>44958.751979166664</v>
      </c>
      <c r="N108" s="38">
        <v>8</v>
      </c>
      <c r="O108" s="43">
        <v>44960</v>
      </c>
      <c r="P108" s="43">
        <v>45201</v>
      </c>
      <c r="Q108" s="198" t="s">
        <v>60</v>
      </c>
      <c r="R108" s="29" t="s">
        <v>60</v>
      </c>
      <c r="S108" s="39" t="s">
        <v>6098</v>
      </c>
      <c r="T108" s="39" t="s">
        <v>5488</v>
      </c>
      <c r="U108" s="39" t="s">
        <v>601</v>
      </c>
      <c r="V108" s="39" t="s">
        <v>90</v>
      </c>
      <c r="W108" s="51">
        <v>20235420006363</v>
      </c>
      <c r="X108" s="38">
        <v>82172</v>
      </c>
      <c r="Y108" s="38">
        <v>2</v>
      </c>
      <c r="Z108" s="46">
        <v>3900000</v>
      </c>
      <c r="AA108" s="42" t="s">
        <v>5676</v>
      </c>
      <c r="AB108" s="42" t="s">
        <v>6099</v>
      </c>
      <c r="AC108" s="43">
        <v>45013</v>
      </c>
      <c r="AD108" s="42">
        <v>20235420001073</v>
      </c>
      <c r="AE108" s="47" t="e">
        <v>#N/A</v>
      </c>
      <c r="AF108" s="42"/>
      <c r="AG108" s="48" t="s">
        <v>5491</v>
      </c>
      <c r="AH108" s="49">
        <v>44958.751979166664</v>
      </c>
      <c r="AI108" s="38" t="s">
        <v>6100</v>
      </c>
      <c r="AJ108" s="38">
        <v>-241</v>
      </c>
      <c r="AK108" s="38" t="s">
        <v>5506</v>
      </c>
      <c r="AL108" s="38">
        <v>240</v>
      </c>
      <c r="AM108" s="43">
        <v>44948</v>
      </c>
      <c r="AN108" s="43">
        <v>44960</v>
      </c>
      <c r="AO108" s="38" t="s">
        <v>5506</v>
      </c>
      <c r="AP108" s="43">
        <v>45014</v>
      </c>
      <c r="AQ108" s="38">
        <v>1</v>
      </c>
      <c r="AR108" s="38"/>
      <c r="AS108" s="38" t="s">
        <v>6101</v>
      </c>
      <c r="AT108" s="38" t="e">
        <v>#REF!</v>
      </c>
      <c r="AU108" s="43">
        <v>44958</v>
      </c>
      <c r="AV108" s="43" t="s">
        <v>5617</v>
      </c>
      <c r="AW108" s="43" t="s">
        <v>5750</v>
      </c>
      <c r="AX108" s="43">
        <v>44959</v>
      </c>
      <c r="AY108" s="38" t="s">
        <v>5492</v>
      </c>
      <c r="AZ108" s="38" t="s">
        <v>5506</v>
      </c>
      <c r="BA108" s="43" t="s">
        <v>5511</v>
      </c>
      <c r="BB108" s="43" t="s">
        <v>5512</v>
      </c>
      <c r="BC108" s="38" t="s">
        <v>5492</v>
      </c>
      <c r="BD108" s="38" t="s">
        <v>35</v>
      </c>
      <c r="BE108" s="38" t="s">
        <v>5494</v>
      </c>
    </row>
    <row r="109" spans="1:57" ht="17.45" customHeight="1" x14ac:dyDescent="0.25">
      <c r="A109" s="81">
        <v>2023</v>
      </c>
      <c r="B109" s="35">
        <v>115</v>
      </c>
      <c r="C109" s="36">
        <v>1873</v>
      </c>
      <c r="D109" s="102" t="s">
        <v>5496</v>
      </c>
      <c r="E109" s="37" t="s">
        <v>5497</v>
      </c>
      <c r="F109" s="38" t="s">
        <v>39</v>
      </c>
      <c r="G109" s="35" t="s">
        <v>54</v>
      </c>
      <c r="H109" s="37" t="s">
        <v>2632</v>
      </c>
      <c r="I109" s="38" t="s">
        <v>6102</v>
      </c>
      <c r="J109" s="39" t="s">
        <v>2635</v>
      </c>
      <c r="K109" s="41">
        <v>6</v>
      </c>
      <c r="L109" s="42" t="s">
        <v>269</v>
      </c>
      <c r="M109" s="43">
        <v>44959.668275462966</v>
      </c>
      <c r="N109" s="38">
        <v>7</v>
      </c>
      <c r="O109" s="43">
        <v>44964</v>
      </c>
      <c r="P109" s="43">
        <v>45175</v>
      </c>
      <c r="Q109" s="174" t="s">
        <v>60</v>
      </c>
      <c r="R109" s="102" t="s">
        <v>60</v>
      </c>
      <c r="S109" s="39" t="s">
        <v>6103</v>
      </c>
      <c r="T109" s="39" t="s">
        <v>5488</v>
      </c>
      <c r="U109" s="39" t="s">
        <v>74</v>
      </c>
      <c r="V109" s="39" t="s">
        <v>1021</v>
      </c>
      <c r="W109" s="51">
        <v>20235420003023</v>
      </c>
      <c r="X109" s="38">
        <v>82446</v>
      </c>
      <c r="Y109" s="38">
        <v>1</v>
      </c>
      <c r="Z109" s="46">
        <v>3900000</v>
      </c>
      <c r="AA109" s="42" t="s">
        <v>6036</v>
      </c>
      <c r="AB109" s="42" t="s">
        <v>5503</v>
      </c>
      <c r="AC109" s="43" t="s">
        <v>46</v>
      </c>
      <c r="AD109" s="42">
        <v>20235420001173</v>
      </c>
      <c r="AE109" s="47" t="e">
        <v>#N/A</v>
      </c>
      <c r="AF109" s="42"/>
      <c r="AG109" s="48" t="s">
        <v>5491</v>
      </c>
      <c r="AH109" s="49">
        <v>44959.668275462966</v>
      </c>
      <c r="AI109" s="38" t="s">
        <v>6104</v>
      </c>
      <c r="AJ109" s="38">
        <v>-211</v>
      </c>
      <c r="AK109" s="38" t="s">
        <v>5506</v>
      </c>
      <c r="AL109" s="38">
        <v>519</v>
      </c>
      <c r="AM109" s="43">
        <v>44957</v>
      </c>
      <c r="AN109" s="43">
        <v>44964</v>
      </c>
      <c r="AO109" s="38" t="s">
        <v>5506</v>
      </c>
      <c r="AP109" s="43">
        <v>44962</v>
      </c>
      <c r="AQ109" s="38">
        <v>3</v>
      </c>
      <c r="AR109" s="38"/>
      <c r="AS109" s="38" t="s">
        <v>6105</v>
      </c>
      <c r="AT109" s="38" t="s">
        <v>5508</v>
      </c>
      <c r="AU109" s="43">
        <v>44960</v>
      </c>
      <c r="AV109" s="43" t="s">
        <v>5883</v>
      </c>
      <c r="AW109" s="43" t="s">
        <v>5750</v>
      </c>
      <c r="AX109" s="43">
        <v>44964</v>
      </c>
      <c r="AY109" s="38" t="s">
        <v>5492</v>
      </c>
      <c r="AZ109" s="38" t="s">
        <v>5492</v>
      </c>
      <c r="BA109" s="43" t="s">
        <v>5511</v>
      </c>
      <c r="BB109" s="43" t="s">
        <v>5512</v>
      </c>
      <c r="BC109" s="38" t="s">
        <v>5492</v>
      </c>
      <c r="BD109" s="38" t="s">
        <v>35</v>
      </c>
      <c r="BE109" s="38" t="s">
        <v>5494</v>
      </c>
    </row>
    <row r="110" spans="1:57" ht="17.45" customHeight="1" x14ac:dyDescent="0.25">
      <c r="A110" s="81">
        <v>2023</v>
      </c>
      <c r="B110" s="35">
        <v>116</v>
      </c>
      <c r="C110" s="36">
        <v>1873</v>
      </c>
      <c r="D110" s="102" t="s">
        <v>5496</v>
      </c>
      <c r="E110" s="37" t="s">
        <v>5497</v>
      </c>
      <c r="F110" s="38" t="s">
        <v>39</v>
      </c>
      <c r="G110" s="35" t="s">
        <v>54</v>
      </c>
      <c r="H110" s="37" t="s">
        <v>6106</v>
      </c>
      <c r="I110" s="38" t="s">
        <v>6107</v>
      </c>
      <c r="J110" s="39" t="s">
        <v>1759</v>
      </c>
      <c r="K110" s="41">
        <v>8</v>
      </c>
      <c r="L110" s="42" t="s">
        <v>191</v>
      </c>
      <c r="M110" s="43">
        <v>44960.918576388889</v>
      </c>
      <c r="N110" s="38">
        <v>7</v>
      </c>
      <c r="O110" s="43">
        <v>44965</v>
      </c>
      <c r="P110" s="43">
        <v>45176</v>
      </c>
      <c r="Q110" s="174" t="s">
        <v>60</v>
      </c>
      <c r="R110" s="102" t="s">
        <v>60</v>
      </c>
      <c r="S110" s="39" t="s">
        <v>6108</v>
      </c>
      <c r="T110" s="39" t="s">
        <v>5488</v>
      </c>
      <c r="U110" s="39" t="s">
        <v>5630</v>
      </c>
      <c r="V110" s="39" t="s">
        <v>595</v>
      </c>
      <c r="W110" s="51">
        <v>20235420002813</v>
      </c>
      <c r="X110" s="38">
        <v>82344</v>
      </c>
      <c r="Y110" s="38">
        <v>1</v>
      </c>
      <c r="Z110" s="46">
        <v>7100000</v>
      </c>
      <c r="AA110" s="42" t="s">
        <v>6036</v>
      </c>
      <c r="AB110" s="42" t="s">
        <v>5503</v>
      </c>
      <c r="AC110" s="43" t="s">
        <v>46</v>
      </c>
      <c r="AD110" s="42">
        <v>0</v>
      </c>
      <c r="AE110" s="47" t="e">
        <v>#N/A</v>
      </c>
      <c r="AF110" s="42"/>
      <c r="AG110" s="48" t="s">
        <v>5491</v>
      </c>
      <c r="AH110" s="49">
        <v>44960.918576388889</v>
      </c>
      <c r="AI110" s="38" t="s">
        <v>6109</v>
      </c>
      <c r="AJ110" s="38">
        <v>-211</v>
      </c>
      <c r="AK110" s="38" t="s">
        <v>5492</v>
      </c>
      <c r="AL110" s="38">
        <v>524</v>
      </c>
      <c r="AM110" s="43">
        <v>44960</v>
      </c>
      <c r="AN110" s="43">
        <v>44964</v>
      </c>
      <c r="AO110" s="38" t="s">
        <v>5506</v>
      </c>
      <c r="AP110" s="43">
        <v>44963</v>
      </c>
      <c r="AQ110" s="38">
        <v>1</v>
      </c>
      <c r="AR110" s="38"/>
      <c r="AS110" s="38" t="s">
        <v>6110</v>
      </c>
      <c r="AT110" s="38" t="s">
        <v>5508</v>
      </c>
      <c r="AU110" s="43">
        <v>44963</v>
      </c>
      <c r="AV110" s="43" t="s">
        <v>5708</v>
      </c>
      <c r="AW110" s="43" t="s">
        <v>5908</v>
      </c>
      <c r="AX110" s="43">
        <v>44963</v>
      </c>
      <c r="AY110" s="38" t="s">
        <v>5492</v>
      </c>
      <c r="AZ110" s="38" t="s">
        <v>5492</v>
      </c>
      <c r="BA110" s="43" t="s">
        <v>5521</v>
      </c>
      <c r="BB110" s="43" t="s">
        <v>5512</v>
      </c>
      <c r="BC110" s="38" t="s">
        <v>5492</v>
      </c>
      <c r="BD110" s="38" t="s">
        <v>35</v>
      </c>
      <c r="BE110" s="38" t="s">
        <v>5494</v>
      </c>
    </row>
    <row r="111" spans="1:57" ht="17.45" customHeight="1" x14ac:dyDescent="0.25">
      <c r="A111" s="81">
        <v>2023</v>
      </c>
      <c r="B111" s="35">
        <v>117</v>
      </c>
      <c r="C111" s="36">
        <v>1873</v>
      </c>
      <c r="D111" s="102" t="s">
        <v>5496</v>
      </c>
      <c r="E111" s="37" t="s">
        <v>5497</v>
      </c>
      <c r="F111" s="38" t="s">
        <v>39</v>
      </c>
      <c r="G111" s="35" t="s">
        <v>54</v>
      </c>
      <c r="H111" s="37" t="s">
        <v>676</v>
      </c>
      <c r="I111" s="38" t="s">
        <v>6111</v>
      </c>
      <c r="J111" s="39" t="s">
        <v>6112</v>
      </c>
      <c r="K111" s="41">
        <v>2</v>
      </c>
      <c r="L111" s="42" t="s">
        <v>170</v>
      </c>
      <c r="M111" s="43">
        <v>44957.95952546296</v>
      </c>
      <c r="N111" s="38">
        <v>7</v>
      </c>
      <c r="O111" s="43">
        <v>44960</v>
      </c>
      <c r="P111" s="43">
        <v>45171</v>
      </c>
      <c r="Q111" s="54" t="s">
        <v>98</v>
      </c>
      <c r="R111" s="29" t="s">
        <v>98</v>
      </c>
      <c r="S111" s="39" t="s">
        <v>5886</v>
      </c>
      <c r="T111" s="39" t="s">
        <v>5488</v>
      </c>
      <c r="U111" s="39" t="s">
        <v>2948</v>
      </c>
      <c r="V111" s="39" t="s">
        <v>595</v>
      </c>
      <c r="W111" s="51">
        <v>20235420008403</v>
      </c>
      <c r="X111" s="38">
        <v>82875</v>
      </c>
      <c r="Y111" s="38">
        <v>6</v>
      </c>
      <c r="Z111" s="46">
        <v>5700000</v>
      </c>
      <c r="AA111" s="42" t="s">
        <v>6036</v>
      </c>
      <c r="AB111" s="42" t="s">
        <v>5503</v>
      </c>
      <c r="AC111" s="43" t="s">
        <v>46</v>
      </c>
      <c r="AD111" s="42">
        <v>20235420001093</v>
      </c>
      <c r="AE111" s="47" t="e">
        <v>#N/A</v>
      </c>
      <c r="AF111" s="42" t="s">
        <v>5490</v>
      </c>
      <c r="AG111" s="48" t="s">
        <v>5491</v>
      </c>
      <c r="AH111" s="49">
        <v>44957.95952546296</v>
      </c>
      <c r="AI111" s="38" t="s">
        <v>6113</v>
      </c>
      <c r="AJ111" s="38">
        <v>-211</v>
      </c>
      <c r="AK111" s="38" t="s">
        <v>5506</v>
      </c>
      <c r="AL111" s="38">
        <v>190</v>
      </c>
      <c r="AM111" s="43">
        <v>44948</v>
      </c>
      <c r="AN111" s="43">
        <v>44959</v>
      </c>
      <c r="AO111" s="38" t="s">
        <v>5506</v>
      </c>
      <c r="AP111" s="43">
        <v>44959</v>
      </c>
      <c r="AQ111" s="38" t="e">
        <v>#N/A</v>
      </c>
      <c r="AR111" s="38"/>
      <c r="AS111" s="38" t="s">
        <v>6114</v>
      </c>
      <c r="AT111" s="38" t="s">
        <v>5508</v>
      </c>
      <c r="AU111" s="43">
        <v>44958</v>
      </c>
      <c r="AV111" s="43" t="s">
        <v>5617</v>
      </c>
      <c r="AW111" s="43" t="s">
        <v>6115</v>
      </c>
      <c r="AX111" s="43">
        <v>44960</v>
      </c>
      <c r="AY111" s="38" t="s">
        <v>5492</v>
      </c>
      <c r="AZ111" s="38" t="s">
        <v>5506</v>
      </c>
      <c r="BA111" s="43" t="s">
        <v>5597</v>
      </c>
      <c r="BB111" s="43" t="s">
        <v>5522</v>
      </c>
      <c r="BC111" s="38" t="s">
        <v>6116</v>
      </c>
      <c r="BD111" s="38" t="s">
        <v>35</v>
      </c>
      <c r="BE111" s="38" t="s">
        <v>5494</v>
      </c>
    </row>
    <row r="112" spans="1:57" ht="17.45" customHeight="1" x14ac:dyDescent="0.25">
      <c r="A112" s="81">
        <v>2023</v>
      </c>
      <c r="B112" s="35">
        <v>118</v>
      </c>
      <c r="C112" s="36">
        <v>1873</v>
      </c>
      <c r="D112" s="102" t="s">
        <v>5496</v>
      </c>
      <c r="E112" s="37" t="s">
        <v>5497</v>
      </c>
      <c r="F112" s="38" t="s">
        <v>39</v>
      </c>
      <c r="G112" s="35" t="s">
        <v>54</v>
      </c>
      <c r="H112" s="37" t="s">
        <v>6117</v>
      </c>
      <c r="I112" s="38" t="s">
        <v>6118</v>
      </c>
      <c r="J112" s="39" t="s">
        <v>1852</v>
      </c>
      <c r="K112" s="41">
        <v>1</v>
      </c>
      <c r="L112" s="42" t="s">
        <v>138</v>
      </c>
      <c r="M112" s="43">
        <v>44958.87672453704</v>
      </c>
      <c r="N112" s="38">
        <v>6</v>
      </c>
      <c r="O112" s="43">
        <v>44963</v>
      </c>
      <c r="P112" s="43">
        <v>45143</v>
      </c>
      <c r="Q112" s="174" t="s">
        <v>60</v>
      </c>
      <c r="R112" s="102" t="s">
        <v>60</v>
      </c>
      <c r="S112" s="39" t="s">
        <v>6119</v>
      </c>
      <c r="T112" s="39" t="s">
        <v>5488</v>
      </c>
      <c r="U112" s="39" t="s">
        <v>6120</v>
      </c>
      <c r="V112" s="39" t="s">
        <v>595</v>
      </c>
      <c r="W112" s="51">
        <v>20235420002813</v>
      </c>
      <c r="X112" s="38">
        <v>82434</v>
      </c>
      <c r="Y112" s="38">
        <v>1</v>
      </c>
      <c r="Z112" s="46">
        <v>7100000</v>
      </c>
      <c r="AA112" s="42" t="s">
        <v>5676</v>
      </c>
      <c r="AB112" s="42" t="s">
        <v>5503</v>
      </c>
      <c r="AC112" s="43" t="s">
        <v>46</v>
      </c>
      <c r="AD112" s="42">
        <v>20235420001153</v>
      </c>
      <c r="AE112" s="47" t="e">
        <v>#N/A</v>
      </c>
      <c r="AF112" s="42"/>
      <c r="AG112" s="48" t="s">
        <v>5491</v>
      </c>
      <c r="AH112" s="49">
        <v>44958.87672453704</v>
      </c>
      <c r="AI112" s="38" t="s">
        <v>6121</v>
      </c>
      <c r="AJ112" s="38">
        <v>-180</v>
      </c>
      <c r="AK112" s="38" t="s">
        <v>5492</v>
      </c>
      <c r="AL112" s="38">
        <v>265</v>
      </c>
      <c r="AM112" s="43">
        <v>44948</v>
      </c>
      <c r="AN112" s="43">
        <v>44960</v>
      </c>
      <c r="AO112" s="38" t="s">
        <v>5506</v>
      </c>
      <c r="AP112" s="43">
        <v>44962</v>
      </c>
      <c r="AQ112" s="38">
        <v>1</v>
      </c>
      <c r="AR112" s="38"/>
      <c r="AS112" s="38" t="s">
        <v>6122</v>
      </c>
      <c r="AT112" s="38" t="s">
        <v>5508</v>
      </c>
      <c r="AU112" s="43">
        <v>44959</v>
      </c>
      <c r="AV112" s="43" t="s">
        <v>5811</v>
      </c>
      <c r="AW112" s="43" t="s">
        <v>5915</v>
      </c>
      <c r="AX112" s="43">
        <v>44960</v>
      </c>
      <c r="AY112" s="38" t="s">
        <v>5492</v>
      </c>
      <c r="AZ112" s="38" t="s">
        <v>5506</v>
      </c>
      <c r="BA112" s="43" t="s">
        <v>5521</v>
      </c>
      <c r="BB112" s="43" t="s">
        <v>5512</v>
      </c>
      <c r="BC112" s="38" t="s">
        <v>6123</v>
      </c>
      <c r="BD112" s="38" t="s">
        <v>35</v>
      </c>
      <c r="BE112" s="38" t="s">
        <v>5494</v>
      </c>
    </row>
    <row r="113" spans="1:57" ht="17.45" customHeight="1" x14ac:dyDescent="0.25">
      <c r="A113" s="81">
        <v>2023</v>
      </c>
      <c r="B113" s="35">
        <v>119</v>
      </c>
      <c r="C113" s="36">
        <v>1873</v>
      </c>
      <c r="D113" s="102" t="s">
        <v>5496</v>
      </c>
      <c r="E113" s="37" t="s">
        <v>5497</v>
      </c>
      <c r="F113" s="38" t="s">
        <v>39</v>
      </c>
      <c r="G113" s="35" t="s">
        <v>54</v>
      </c>
      <c r="H113" s="37" t="s">
        <v>6124</v>
      </c>
      <c r="I113" s="38" t="s">
        <v>6125</v>
      </c>
      <c r="J113" s="39" t="s">
        <v>264</v>
      </c>
      <c r="K113" s="41">
        <v>1</v>
      </c>
      <c r="L113" s="42" t="s">
        <v>170</v>
      </c>
      <c r="M113" s="43">
        <v>44959.001944444448</v>
      </c>
      <c r="N113" s="38">
        <v>4</v>
      </c>
      <c r="O113" s="43">
        <v>44960</v>
      </c>
      <c r="P113" s="43">
        <v>45079</v>
      </c>
      <c r="Q113" s="174" t="s">
        <v>60</v>
      </c>
      <c r="R113" s="102" t="s">
        <v>60</v>
      </c>
      <c r="S113" s="39" t="s">
        <v>6126</v>
      </c>
      <c r="T113" s="39" t="s">
        <v>5488</v>
      </c>
      <c r="U113" s="39" t="s">
        <v>5543</v>
      </c>
      <c r="V113" s="39" t="s">
        <v>595</v>
      </c>
      <c r="W113" s="51">
        <v>20235420002813</v>
      </c>
      <c r="X113" s="38">
        <v>82346</v>
      </c>
      <c r="Y113" s="38">
        <v>1</v>
      </c>
      <c r="Z113" s="46">
        <v>7100000</v>
      </c>
      <c r="AA113" s="42" t="s">
        <v>5847</v>
      </c>
      <c r="AB113" s="42" t="s">
        <v>5503</v>
      </c>
      <c r="AC113" s="43" t="s">
        <v>46</v>
      </c>
      <c r="AD113" s="42">
        <v>20235420001093</v>
      </c>
      <c r="AE113" s="47" t="e">
        <v>#N/A</v>
      </c>
      <c r="AF113" s="42" t="s">
        <v>5490</v>
      </c>
      <c r="AG113" s="48" t="s">
        <v>5491</v>
      </c>
      <c r="AH113" s="49">
        <v>44959.001944444448</v>
      </c>
      <c r="AI113" s="38" t="s">
        <v>6127</v>
      </c>
      <c r="AJ113" s="38">
        <v>-119</v>
      </c>
      <c r="AK113" s="38" t="s">
        <v>5506</v>
      </c>
      <c r="AL113" s="38">
        <v>233</v>
      </c>
      <c r="AM113" s="43">
        <v>44948</v>
      </c>
      <c r="AN113" s="43">
        <v>44959</v>
      </c>
      <c r="AO113" s="38" t="s">
        <v>5506</v>
      </c>
      <c r="AP113" s="43">
        <v>44959</v>
      </c>
      <c r="AQ113" s="38" t="e">
        <v>#N/A</v>
      </c>
      <c r="AR113" s="38"/>
      <c r="AS113" s="38" t="s">
        <v>6128</v>
      </c>
      <c r="AT113" s="38" t="s">
        <v>5508</v>
      </c>
      <c r="AU113" s="43">
        <v>44959</v>
      </c>
      <c r="AV113" s="43" t="s">
        <v>5811</v>
      </c>
      <c r="AW113" s="43" t="s">
        <v>6129</v>
      </c>
      <c r="AX113" s="43">
        <v>44960</v>
      </c>
      <c r="AY113" s="38" t="s">
        <v>5492</v>
      </c>
      <c r="AZ113" s="38" t="s">
        <v>5506</v>
      </c>
      <c r="BA113" s="43" t="s">
        <v>5521</v>
      </c>
      <c r="BB113" s="43" t="s">
        <v>5512</v>
      </c>
      <c r="BC113" s="38" t="s">
        <v>5492</v>
      </c>
      <c r="BD113" s="38" t="s">
        <v>35</v>
      </c>
      <c r="BE113" s="38" t="s">
        <v>5494</v>
      </c>
    </row>
    <row r="114" spans="1:57" ht="17.45" customHeight="1" x14ac:dyDescent="0.25">
      <c r="A114" s="81">
        <v>2023</v>
      </c>
      <c r="B114" s="35">
        <v>120</v>
      </c>
      <c r="C114" s="36">
        <v>1873</v>
      </c>
      <c r="D114" s="102" t="s">
        <v>5496</v>
      </c>
      <c r="E114" s="37" t="s">
        <v>5497</v>
      </c>
      <c r="F114" s="38" t="s">
        <v>39</v>
      </c>
      <c r="G114" s="35" t="s">
        <v>54</v>
      </c>
      <c r="H114" s="37" t="s">
        <v>2232</v>
      </c>
      <c r="I114" s="35" t="s">
        <v>6130</v>
      </c>
      <c r="J114" s="39" t="s">
        <v>2235</v>
      </c>
      <c r="K114" s="41">
        <v>7</v>
      </c>
      <c r="L114" s="42" t="s">
        <v>269</v>
      </c>
      <c r="M114" s="43">
        <v>44957.959317129629</v>
      </c>
      <c r="N114" s="38">
        <v>1</v>
      </c>
      <c r="O114" s="43">
        <v>44960</v>
      </c>
      <c r="P114" s="43">
        <v>44987</v>
      </c>
      <c r="Q114" s="82" t="s">
        <v>48</v>
      </c>
      <c r="R114" s="102" t="s">
        <v>98</v>
      </c>
      <c r="S114" s="39" t="s">
        <v>6131</v>
      </c>
      <c r="T114" s="39" t="s">
        <v>5488</v>
      </c>
      <c r="U114" s="39" t="s">
        <v>74</v>
      </c>
      <c r="V114" s="39" t="s">
        <v>6132</v>
      </c>
      <c r="W114" s="51">
        <v>20235420003023</v>
      </c>
      <c r="X114" s="38">
        <v>82451</v>
      </c>
      <c r="Y114" s="38">
        <v>1</v>
      </c>
      <c r="Z114" s="46">
        <v>2725000</v>
      </c>
      <c r="AA114" s="42" t="s">
        <v>6133</v>
      </c>
      <c r="AB114" s="42" t="s">
        <v>5503</v>
      </c>
      <c r="AC114" s="43" t="s">
        <v>46</v>
      </c>
      <c r="AD114" s="42">
        <v>20235420001073</v>
      </c>
      <c r="AE114" s="47" t="e">
        <v>#N/A</v>
      </c>
      <c r="AF114" s="42"/>
      <c r="AG114" s="48" t="s">
        <v>5491</v>
      </c>
      <c r="AH114" s="49">
        <v>44957.959317129629</v>
      </c>
      <c r="AI114" s="38" t="s">
        <v>6134</v>
      </c>
      <c r="AJ114" s="38">
        <v>-27</v>
      </c>
      <c r="AK114" s="38" t="s">
        <v>5506</v>
      </c>
      <c r="AL114" s="38">
        <v>199</v>
      </c>
      <c r="AM114" s="43">
        <v>44948</v>
      </c>
      <c r="AN114" s="43">
        <v>44960</v>
      </c>
      <c r="AO114" s="38" t="s">
        <v>5506</v>
      </c>
      <c r="AP114" s="43">
        <v>44958</v>
      </c>
      <c r="AQ114" s="38" t="e">
        <v>#N/A</v>
      </c>
      <c r="AR114" s="38"/>
      <c r="AS114" s="38" t="s">
        <v>6135</v>
      </c>
      <c r="AT114" s="38" t="s">
        <v>5508</v>
      </c>
      <c r="AU114" s="43">
        <v>44958</v>
      </c>
      <c r="AV114" s="43" t="s">
        <v>5617</v>
      </c>
      <c r="AW114" s="43" t="s">
        <v>5942</v>
      </c>
      <c r="AX114" s="43">
        <v>44958</v>
      </c>
      <c r="AY114" s="38" t="s">
        <v>5492</v>
      </c>
      <c r="AZ114" s="38" t="s">
        <v>5506</v>
      </c>
      <c r="BA114" s="43" t="s">
        <v>5560</v>
      </c>
      <c r="BB114" s="43" t="s">
        <v>5512</v>
      </c>
      <c r="BC114" s="38" t="s">
        <v>5492</v>
      </c>
      <c r="BD114" s="38" t="s">
        <v>35</v>
      </c>
      <c r="BE114" s="38" t="s">
        <v>5494</v>
      </c>
    </row>
    <row r="115" spans="1:57" ht="17.45" customHeight="1" x14ac:dyDescent="0.25">
      <c r="A115" s="81">
        <v>2023</v>
      </c>
      <c r="B115" s="35">
        <v>121</v>
      </c>
      <c r="C115" s="36">
        <v>1873</v>
      </c>
      <c r="D115" s="102" t="s">
        <v>5496</v>
      </c>
      <c r="E115" s="37" t="s">
        <v>5497</v>
      </c>
      <c r="F115" s="38" t="s">
        <v>39</v>
      </c>
      <c r="G115" s="35" t="s">
        <v>54</v>
      </c>
      <c r="H115" s="37" t="s">
        <v>4095</v>
      </c>
      <c r="I115" s="38" t="s">
        <v>6136</v>
      </c>
      <c r="J115" s="39" t="s">
        <v>3421</v>
      </c>
      <c r="K115" s="41">
        <v>0</v>
      </c>
      <c r="L115" s="42" t="s">
        <v>345</v>
      </c>
      <c r="M115" s="43">
        <v>44959.918576388889</v>
      </c>
      <c r="N115" s="38">
        <v>11</v>
      </c>
      <c r="O115" s="43">
        <v>44963</v>
      </c>
      <c r="P115" s="43">
        <v>45291</v>
      </c>
      <c r="Q115" s="54" t="s">
        <v>98</v>
      </c>
      <c r="R115" s="29" t="s">
        <v>98</v>
      </c>
      <c r="S115" s="39" t="s">
        <v>6072</v>
      </c>
      <c r="T115" s="39" t="s">
        <v>5488</v>
      </c>
      <c r="U115" s="39" t="s">
        <v>330</v>
      </c>
      <c r="V115" s="39" t="s">
        <v>511</v>
      </c>
      <c r="W115" s="229">
        <v>20235400002443</v>
      </c>
      <c r="X115" s="38">
        <v>85484</v>
      </c>
      <c r="Y115" s="38">
        <v>2</v>
      </c>
      <c r="Z115" s="46">
        <v>4500000</v>
      </c>
      <c r="AA115" s="42" t="s">
        <v>5847</v>
      </c>
      <c r="AB115" s="42" t="s">
        <v>5503</v>
      </c>
      <c r="AC115" s="43" t="s">
        <v>46</v>
      </c>
      <c r="AD115" s="42">
        <v>20235420001153</v>
      </c>
      <c r="AE115" s="47" t="e">
        <v>#N/A</v>
      </c>
      <c r="AF115" s="42" t="s">
        <v>5490</v>
      </c>
      <c r="AG115" s="48" t="s">
        <v>5491</v>
      </c>
      <c r="AH115" s="49">
        <v>44959.918576388889</v>
      </c>
      <c r="AI115" s="38" t="s">
        <v>6137</v>
      </c>
      <c r="AJ115" s="38">
        <v>-328</v>
      </c>
      <c r="AK115" s="38" t="s">
        <v>5506</v>
      </c>
      <c r="AL115" s="38">
        <v>217</v>
      </c>
      <c r="AM115" s="43">
        <v>44948</v>
      </c>
      <c r="AN115" s="43">
        <v>44960</v>
      </c>
      <c r="AO115" s="38" t="s">
        <v>5506</v>
      </c>
      <c r="AP115" s="43">
        <v>44962</v>
      </c>
      <c r="AQ115" s="38">
        <v>1</v>
      </c>
      <c r="AR115" s="38"/>
      <c r="AS115" s="38" t="s">
        <v>6138</v>
      </c>
      <c r="AT115" s="38" t="s">
        <v>5508</v>
      </c>
      <c r="AU115" s="43">
        <v>44960</v>
      </c>
      <c r="AV115" s="43" t="s">
        <v>5883</v>
      </c>
      <c r="AW115" s="43" t="s">
        <v>5804</v>
      </c>
      <c r="AX115" s="43">
        <v>44960</v>
      </c>
      <c r="AY115" s="38" t="s">
        <v>5492</v>
      </c>
      <c r="AZ115" s="38" t="s">
        <v>5492</v>
      </c>
      <c r="BA115" s="43" t="s">
        <v>5511</v>
      </c>
      <c r="BB115" s="43" t="s">
        <v>5522</v>
      </c>
      <c r="BC115" s="38" t="s">
        <v>5492</v>
      </c>
      <c r="BD115" s="38" t="s">
        <v>35</v>
      </c>
      <c r="BE115" s="38" t="s">
        <v>5494</v>
      </c>
    </row>
    <row r="116" spans="1:57" ht="17.45" customHeight="1" x14ac:dyDescent="0.25">
      <c r="A116" s="81">
        <v>2023</v>
      </c>
      <c r="B116" s="35">
        <v>122</v>
      </c>
      <c r="C116" s="36">
        <v>1873</v>
      </c>
      <c r="D116" s="102" t="s">
        <v>5496</v>
      </c>
      <c r="E116" s="37" t="s">
        <v>5497</v>
      </c>
      <c r="F116" s="38" t="s">
        <v>39</v>
      </c>
      <c r="G116" s="35" t="s">
        <v>54</v>
      </c>
      <c r="H116" s="37" t="s">
        <v>5498</v>
      </c>
      <c r="I116" s="38" t="s">
        <v>6139</v>
      </c>
      <c r="J116" s="39" t="s">
        <v>6140</v>
      </c>
      <c r="K116" s="41">
        <v>3</v>
      </c>
      <c r="L116" s="42" t="s">
        <v>138</v>
      </c>
      <c r="M116" s="43">
        <v>44957.959085648145</v>
      </c>
      <c r="N116" s="38">
        <v>4</v>
      </c>
      <c r="O116" s="43">
        <v>44960</v>
      </c>
      <c r="P116" s="43">
        <v>45079</v>
      </c>
      <c r="Q116" s="174" t="s">
        <v>60</v>
      </c>
      <c r="R116" s="102" t="s">
        <v>60</v>
      </c>
      <c r="S116" s="74" t="s">
        <v>5500</v>
      </c>
      <c r="T116" s="39" t="s">
        <v>5488</v>
      </c>
      <c r="U116" s="39" t="s">
        <v>175</v>
      </c>
      <c r="V116" s="39" t="s">
        <v>5501</v>
      </c>
      <c r="W116" s="51">
        <v>20235420006373</v>
      </c>
      <c r="X116" s="38">
        <v>83228</v>
      </c>
      <c r="Y116" s="38">
        <v>3</v>
      </c>
      <c r="Z116" s="46">
        <v>4500000</v>
      </c>
      <c r="AA116" s="42" t="s">
        <v>5847</v>
      </c>
      <c r="AB116" s="42" t="s">
        <v>5503</v>
      </c>
      <c r="AC116" s="43" t="s">
        <v>46</v>
      </c>
      <c r="AD116" s="42">
        <v>20235420001093</v>
      </c>
      <c r="AE116" s="47" t="e">
        <v>#N/A</v>
      </c>
      <c r="AF116" s="42" t="s">
        <v>5490</v>
      </c>
      <c r="AG116" s="48" t="s">
        <v>5491</v>
      </c>
      <c r="AH116" s="49">
        <v>44957.959085648145</v>
      </c>
      <c r="AI116" s="38" t="s">
        <v>6141</v>
      </c>
      <c r="AJ116" s="38">
        <v>-119</v>
      </c>
      <c r="AK116" s="38" t="s">
        <v>5506</v>
      </c>
      <c r="AL116" s="38">
        <v>155</v>
      </c>
      <c r="AM116" s="43">
        <v>44946</v>
      </c>
      <c r="AN116" s="43">
        <v>44959</v>
      </c>
      <c r="AO116" s="38" t="s">
        <v>5506</v>
      </c>
      <c r="AP116" s="43">
        <v>44958</v>
      </c>
      <c r="AQ116" s="38">
        <v>1</v>
      </c>
      <c r="AR116" s="38"/>
      <c r="AS116" s="38" t="s">
        <v>6142</v>
      </c>
      <c r="AT116" s="38" t="s">
        <v>5508</v>
      </c>
      <c r="AU116" s="43">
        <v>44958</v>
      </c>
      <c r="AV116" s="43" t="s">
        <v>5617</v>
      </c>
      <c r="AW116" s="43" t="s">
        <v>6143</v>
      </c>
      <c r="AX116" s="43">
        <v>44960</v>
      </c>
      <c r="AY116" s="38" t="s">
        <v>5492</v>
      </c>
      <c r="AZ116" s="38" t="s">
        <v>5506</v>
      </c>
      <c r="BA116" s="43" t="s">
        <v>5511</v>
      </c>
      <c r="BB116" s="43" t="s">
        <v>5512</v>
      </c>
      <c r="BC116" s="38" t="s">
        <v>5492</v>
      </c>
      <c r="BD116" s="38" t="s">
        <v>35</v>
      </c>
      <c r="BE116" s="38" t="s">
        <v>5494</v>
      </c>
    </row>
    <row r="117" spans="1:57" ht="17.45" customHeight="1" x14ac:dyDescent="0.25">
      <c r="A117" s="81">
        <v>2023</v>
      </c>
      <c r="B117" s="35">
        <v>123</v>
      </c>
      <c r="C117" s="36">
        <v>1873</v>
      </c>
      <c r="D117" s="102" t="s">
        <v>5496</v>
      </c>
      <c r="E117" s="37" t="s">
        <v>5497</v>
      </c>
      <c r="F117" s="38" t="s">
        <v>39</v>
      </c>
      <c r="G117" s="35" t="s">
        <v>54</v>
      </c>
      <c r="H117" s="37" t="s">
        <v>1512</v>
      </c>
      <c r="I117" s="38" t="s">
        <v>6144</v>
      </c>
      <c r="J117" s="39" t="s">
        <v>1371</v>
      </c>
      <c r="K117" s="41">
        <v>0</v>
      </c>
      <c r="L117" s="42" t="s">
        <v>269</v>
      </c>
      <c r="M117" s="43">
        <v>44958.876400462963</v>
      </c>
      <c r="N117" s="38">
        <v>3</v>
      </c>
      <c r="O117" s="43">
        <v>44963</v>
      </c>
      <c r="P117" s="43">
        <v>45051</v>
      </c>
      <c r="Q117" s="82" t="s">
        <v>60</v>
      </c>
      <c r="R117" s="102" t="s">
        <v>60</v>
      </c>
      <c r="S117" s="39" t="s">
        <v>5814</v>
      </c>
      <c r="T117" s="39" t="s">
        <v>5488</v>
      </c>
      <c r="U117" s="39" t="s">
        <v>459</v>
      </c>
      <c r="V117" s="39" t="s">
        <v>3652</v>
      </c>
      <c r="W117" s="51">
        <v>20235420006243</v>
      </c>
      <c r="X117" s="38">
        <v>85478</v>
      </c>
      <c r="Y117" s="38">
        <v>5</v>
      </c>
      <c r="Z117" s="46">
        <v>6000000</v>
      </c>
      <c r="AA117" s="42" t="s">
        <v>5676</v>
      </c>
      <c r="AB117" s="42" t="s">
        <v>5503</v>
      </c>
      <c r="AC117" s="43" t="s">
        <v>46</v>
      </c>
      <c r="AD117" s="42">
        <v>20235420001153</v>
      </c>
      <c r="AE117" s="47" t="e">
        <v>#N/A</v>
      </c>
      <c r="AF117" s="42"/>
      <c r="AG117" s="48" t="s">
        <v>5491</v>
      </c>
      <c r="AH117" s="49">
        <v>44958.876400462963</v>
      </c>
      <c r="AI117" s="38" t="s">
        <v>6145</v>
      </c>
      <c r="AJ117" s="38">
        <v>-88</v>
      </c>
      <c r="AK117" s="38" t="s">
        <v>5506</v>
      </c>
      <c r="AL117" s="38">
        <v>156</v>
      </c>
      <c r="AM117" s="43">
        <v>44946</v>
      </c>
      <c r="AN117" s="43">
        <v>44960</v>
      </c>
      <c r="AO117" s="38" t="s">
        <v>5506</v>
      </c>
      <c r="AP117" s="43">
        <v>44962</v>
      </c>
      <c r="AQ117" s="38">
        <v>1</v>
      </c>
      <c r="AR117" s="38"/>
      <c r="AS117" s="38" t="s">
        <v>6146</v>
      </c>
      <c r="AT117" s="38" t="s">
        <v>5508</v>
      </c>
      <c r="AU117" s="43">
        <v>44959</v>
      </c>
      <c r="AV117" s="43" t="s">
        <v>5811</v>
      </c>
      <c r="AW117" s="43" t="s">
        <v>6147</v>
      </c>
      <c r="AX117" s="43">
        <v>44960</v>
      </c>
      <c r="AY117" s="38" t="s">
        <v>5492</v>
      </c>
      <c r="AZ117" s="38" t="s">
        <v>5506</v>
      </c>
      <c r="BA117" s="43" t="s">
        <v>5597</v>
      </c>
      <c r="BB117" s="43" t="s">
        <v>5522</v>
      </c>
      <c r="BC117" s="38" t="s">
        <v>5492</v>
      </c>
      <c r="BD117" s="38" t="s">
        <v>35</v>
      </c>
      <c r="BE117" s="38" t="s">
        <v>5494</v>
      </c>
    </row>
    <row r="118" spans="1:57" ht="17.45" customHeight="1" x14ac:dyDescent="0.25">
      <c r="A118" s="81">
        <v>2023</v>
      </c>
      <c r="B118" s="35">
        <v>124</v>
      </c>
      <c r="C118" s="36">
        <v>1873</v>
      </c>
      <c r="D118" s="102" t="s">
        <v>5496</v>
      </c>
      <c r="E118" s="37" t="s">
        <v>5497</v>
      </c>
      <c r="F118" s="38" t="s">
        <v>39</v>
      </c>
      <c r="G118" s="35" t="s">
        <v>54</v>
      </c>
      <c r="H118" s="37" t="s">
        <v>1512</v>
      </c>
      <c r="I118" s="38" t="s">
        <v>6148</v>
      </c>
      <c r="J118" s="39" t="s">
        <v>1392</v>
      </c>
      <c r="K118" s="41">
        <v>8</v>
      </c>
      <c r="L118" s="42" t="s">
        <v>138</v>
      </c>
      <c r="M118" s="43">
        <v>44963.376481481479</v>
      </c>
      <c r="N118" s="38">
        <v>6</v>
      </c>
      <c r="O118" s="43">
        <v>44965</v>
      </c>
      <c r="P118" s="43">
        <v>45145</v>
      </c>
      <c r="Q118" s="174" t="s">
        <v>60</v>
      </c>
      <c r="R118" s="102" t="s">
        <v>60</v>
      </c>
      <c r="S118" s="39" t="s">
        <v>5814</v>
      </c>
      <c r="T118" s="39" t="s">
        <v>5488</v>
      </c>
      <c r="U118" s="39" t="s">
        <v>459</v>
      </c>
      <c r="V118" s="39" t="s">
        <v>3652</v>
      </c>
      <c r="W118" s="51">
        <v>20235420006243</v>
      </c>
      <c r="X118" s="38">
        <v>85478</v>
      </c>
      <c r="Y118" s="38">
        <v>5</v>
      </c>
      <c r="Z118" s="46">
        <v>6000000</v>
      </c>
      <c r="AA118" s="42" t="s">
        <v>5676</v>
      </c>
      <c r="AB118" s="42" t="s">
        <v>5503</v>
      </c>
      <c r="AC118" s="43" t="s">
        <v>46</v>
      </c>
      <c r="AD118" s="42">
        <v>20235420001233</v>
      </c>
      <c r="AE118" s="47" t="e">
        <v>#N/A</v>
      </c>
      <c r="AF118" s="42"/>
      <c r="AG118" s="48" t="s">
        <v>5491</v>
      </c>
      <c r="AH118" s="49">
        <v>44963.376481481479</v>
      </c>
      <c r="AI118" s="38" t="s">
        <v>6149</v>
      </c>
      <c r="AJ118" s="38">
        <v>-180</v>
      </c>
      <c r="AK118" s="38" t="s">
        <v>5506</v>
      </c>
      <c r="AL118" s="38">
        <v>156</v>
      </c>
      <c r="AM118" s="43">
        <v>44946</v>
      </c>
      <c r="AN118" s="43">
        <v>44965</v>
      </c>
      <c r="AO118" s="38" t="s">
        <v>5506</v>
      </c>
      <c r="AP118" s="43">
        <v>44963</v>
      </c>
      <c r="AQ118" s="38">
        <v>1</v>
      </c>
      <c r="AR118" s="38"/>
      <c r="AS118" s="38" t="s">
        <v>6150</v>
      </c>
      <c r="AT118" s="38" t="s">
        <v>5508</v>
      </c>
      <c r="AU118" s="43">
        <v>44963</v>
      </c>
      <c r="AV118" s="43" t="s">
        <v>5708</v>
      </c>
      <c r="AW118" s="43" t="s">
        <v>6151</v>
      </c>
      <c r="AX118" s="43">
        <v>44964</v>
      </c>
      <c r="AY118" s="38" t="s">
        <v>5492</v>
      </c>
      <c r="AZ118" s="38" t="s">
        <v>5506</v>
      </c>
      <c r="BA118" s="43" t="s">
        <v>5597</v>
      </c>
      <c r="BB118" s="43" t="s">
        <v>5522</v>
      </c>
      <c r="BC118" s="38" t="s">
        <v>5492</v>
      </c>
      <c r="BD118" s="38" t="s">
        <v>35</v>
      </c>
      <c r="BE118" s="38" t="s">
        <v>5494</v>
      </c>
    </row>
    <row r="119" spans="1:57" ht="17.45" customHeight="1" x14ac:dyDescent="0.25">
      <c r="A119" s="81">
        <v>2023</v>
      </c>
      <c r="B119" s="35">
        <v>125</v>
      </c>
      <c r="C119" s="36">
        <v>1873</v>
      </c>
      <c r="D119" s="102" t="s">
        <v>5496</v>
      </c>
      <c r="E119" s="37" t="s">
        <v>5497</v>
      </c>
      <c r="F119" s="38" t="s">
        <v>39</v>
      </c>
      <c r="G119" s="35" t="s">
        <v>54</v>
      </c>
      <c r="H119" s="37" t="s">
        <v>2927</v>
      </c>
      <c r="I119" s="38" t="s">
        <v>6152</v>
      </c>
      <c r="J119" s="39" t="s">
        <v>2994</v>
      </c>
      <c r="K119" s="41">
        <v>6</v>
      </c>
      <c r="L119" s="42" t="s">
        <v>345</v>
      </c>
      <c r="M119" s="43">
        <v>44959.66815972222</v>
      </c>
      <c r="N119" s="38">
        <v>6</v>
      </c>
      <c r="O119" s="43">
        <v>44963</v>
      </c>
      <c r="P119" s="43">
        <v>45143</v>
      </c>
      <c r="Q119" s="82" t="s">
        <v>60</v>
      </c>
      <c r="R119" s="102" t="s">
        <v>60</v>
      </c>
      <c r="S119" s="39" t="s">
        <v>6153</v>
      </c>
      <c r="T119" s="39" t="s">
        <v>5488</v>
      </c>
      <c r="U119" s="39" t="s">
        <v>6154</v>
      </c>
      <c r="V119" s="39" t="s">
        <v>4754</v>
      </c>
      <c r="W119" s="51">
        <v>20235420002783</v>
      </c>
      <c r="X119" s="38">
        <v>82163</v>
      </c>
      <c r="Y119" s="38">
        <v>7</v>
      </c>
      <c r="Z119" s="46">
        <v>2725000</v>
      </c>
      <c r="AA119" s="42" t="s">
        <v>5726</v>
      </c>
      <c r="AB119" s="42" t="s">
        <v>5503</v>
      </c>
      <c r="AC119" s="43" t="s">
        <v>46</v>
      </c>
      <c r="AD119" s="42">
        <v>20235420001153</v>
      </c>
      <c r="AE119" s="47" t="e">
        <v>#N/A</v>
      </c>
      <c r="AF119" s="42"/>
      <c r="AG119" s="48" t="s">
        <v>5491</v>
      </c>
      <c r="AH119" s="49">
        <v>44959.66815972222</v>
      </c>
      <c r="AI119" s="38" t="s">
        <v>6155</v>
      </c>
      <c r="AJ119" s="38">
        <v>-180</v>
      </c>
      <c r="AK119" s="38" t="s">
        <v>5506</v>
      </c>
      <c r="AL119" s="38">
        <v>516</v>
      </c>
      <c r="AM119" s="43">
        <v>44957</v>
      </c>
      <c r="AN119" s="43">
        <v>44960</v>
      </c>
      <c r="AO119" s="38" t="s">
        <v>5506</v>
      </c>
      <c r="AP119" s="43">
        <v>44962</v>
      </c>
      <c r="AQ119" s="38">
        <v>5</v>
      </c>
      <c r="AR119" s="38"/>
      <c r="AS119" s="38" t="s">
        <v>6156</v>
      </c>
      <c r="AT119" s="38" t="s">
        <v>5508</v>
      </c>
      <c r="AU119" s="43">
        <v>44960</v>
      </c>
      <c r="AV119" s="43" t="s">
        <v>5883</v>
      </c>
      <c r="AW119" s="43" t="s">
        <v>5729</v>
      </c>
      <c r="AX119" s="43">
        <v>44963</v>
      </c>
      <c r="AY119" s="38" t="s">
        <v>5492</v>
      </c>
      <c r="AZ119" s="38" t="s">
        <v>5506</v>
      </c>
      <c r="BA119" s="43" t="s">
        <v>5560</v>
      </c>
      <c r="BB119" s="43" t="s">
        <v>5522</v>
      </c>
      <c r="BC119" s="38" t="s">
        <v>5492</v>
      </c>
      <c r="BD119" s="38" t="s">
        <v>35</v>
      </c>
      <c r="BE119" s="38" t="s">
        <v>5494</v>
      </c>
    </row>
    <row r="120" spans="1:57" ht="17.45" customHeight="1" x14ac:dyDescent="0.25">
      <c r="A120" s="81">
        <v>2023</v>
      </c>
      <c r="B120" s="35">
        <v>126</v>
      </c>
      <c r="C120" s="36">
        <v>1873</v>
      </c>
      <c r="D120" s="102" t="s">
        <v>5496</v>
      </c>
      <c r="E120" s="37" t="s">
        <v>5497</v>
      </c>
      <c r="F120" s="38" t="s">
        <v>39</v>
      </c>
      <c r="G120" s="35" t="s">
        <v>54</v>
      </c>
      <c r="H120" s="37" t="s">
        <v>2927</v>
      </c>
      <c r="I120" s="38" t="s">
        <v>6157</v>
      </c>
      <c r="J120" s="39" t="s">
        <v>757</v>
      </c>
      <c r="K120" s="41">
        <v>6</v>
      </c>
      <c r="L120" s="42" t="s">
        <v>138</v>
      </c>
      <c r="M120" s="43">
        <v>44959.87667824074</v>
      </c>
      <c r="N120" s="38">
        <v>3</v>
      </c>
      <c r="O120" s="43">
        <v>44964</v>
      </c>
      <c r="P120" s="43">
        <v>45052</v>
      </c>
      <c r="Q120" s="174" t="s">
        <v>60</v>
      </c>
      <c r="R120" s="102" t="s">
        <v>60</v>
      </c>
      <c r="S120" s="39" t="s">
        <v>6153</v>
      </c>
      <c r="T120" s="39" t="s">
        <v>5488</v>
      </c>
      <c r="U120" s="39" t="s">
        <v>6154</v>
      </c>
      <c r="V120" s="39" t="s">
        <v>4754</v>
      </c>
      <c r="W120" s="51">
        <v>20235420002783</v>
      </c>
      <c r="X120" s="38">
        <v>82163</v>
      </c>
      <c r="Y120" s="38">
        <v>7</v>
      </c>
      <c r="Z120" s="46">
        <v>2725000</v>
      </c>
      <c r="AA120" s="42" t="s">
        <v>5502</v>
      </c>
      <c r="AB120" s="42" t="s">
        <v>5503</v>
      </c>
      <c r="AC120" s="43" t="s">
        <v>46</v>
      </c>
      <c r="AD120" s="42">
        <v>20235420001153</v>
      </c>
      <c r="AE120" s="47" t="e">
        <v>#N/A</v>
      </c>
      <c r="AF120" s="42" t="s">
        <v>5490</v>
      </c>
      <c r="AG120" s="48" t="s">
        <v>5491</v>
      </c>
      <c r="AH120" s="49">
        <v>44959.87667824074</v>
      </c>
      <c r="AI120" s="38" t="s">
        <v>6158</v>
      </c>
      <c r="AJ120" s="38">
        <v>-88</v>
      </c>
      <c r="AK120" s="38" t="s">
        <v>5506</v>
      </c>
      <c r="AL120" s="38">
        <v>516</v>
      </c>
      <c r="AM120" s="43">
        <v>44957</v>
      </c>
      <c r="AN120" s="43">
        <v>44960</v>
      </c>
      <c r="AO120" s="38" t="s">
        <v>5506</v>
      </c>
      <c r="AP120" s="43">
        <v>44962</v>
      </c>
      <c r="AQ120" s="38">
        <v>5</v>
      </c>
      <c r="AR120" s="38"/>
      <c r="AS120" s="38" t="s">
        <v>6159</v>
      </c>
      <c r="AT120" s="38" t="s">
        <v>5765</v>
      </c>
      <c r="AU120" s="43">
        <v>44959</v>
      </c>
      <c r="AV120" s="43" t="s">
        <v>5811</v>
      </c>
      <c r="AW120" s="43" t="s">
        <v>6160</v>
      </c>
      <c r="AX120" s="43">
        <v>44964</v>
      </c>
      <c r="AY120" s="38" t="s">
        <v>5492</v>
      </c>
      <c r="AZ120" s="38" t="s">
        <v>5506</v>
      </c>
      <c r="BA120" s="43" t="s">
        <v>5560</v>
      </c>
      <c r="BB120" s="43" t="s">
        <v>5522</v>
      </c>
      <c r="BC120" s="38" t="s">
        <v>5492</v>
      </c>
      <c r="BD120" s="38" t="s">
        <v>35</v>
      </c>
      <c r="BE120" s="38" t="s">
        <v>5494</v>
      </c>
    </row>
    <row r="121" spans="1:57" ht="17.45" customHeight="1" x14ac:dyDescent="0.25">
      <c r="A121" s="81">
        <v>2023</v>
      </c>
      <c r="B121" s="35">
        <v>127</v>
      </c>
      <c r="C121" s="36">
        <v>1873</v>
      </c>
      <c r="D121" s="102" t="s">
        <v>5496</v>
      </c>
      <c r="E121" s="37" t="s">
        <v>5497</v>
      </c>
      <c r="F121" s="38" t="s">
        <v>39</v>
      </c>
      <c r="G121" s="35" t="s">
        <v>54</v>
      </c>
      <c r="H121" s="37" t="s">
        <v>2927</v>
      </c>
      <c r="I121" s="38" t="s">
        <v>6161</v>
      </c>
      <c r="J121" s="39" t="s">
        <v>3443</v>
      </c>
      <c r="K121" s="41">
        <v>8</v>
      </c>
      <c r="L121" s="42" t="s">
        <v>191</v>
      </c>
      <c r="M121" s="43">
        <v>44959.584791666668</v>
      </c>
      <c r="N121" s="38">
        <v>4</v>
      </c>
      <c r="O121" s="43">
        <v>44961</v>
      </c>
      <c r="P121" s="43">
        <v>45080</v>
      </c>
      <c r="Q121" s="174" t="s">
        <v>60</v>
      </c>
      <c r="R121" s="102" t="s">
        <v>60</v>
      </c>
      <c r="S121" s="39" t="s">
        <v>6153</v>
      </c>
      <c r="T121" s="39" t="s">
        <v>5488</v>
      </c>
      <c r="U121" s="39" t="s">
        <v>6154</v>
      </c>
      <c r="V121" s="39" t="s">
        <v>4754</v>
      </c>
      <c r="W121" s="51">
        <v>20235420002783</v>
      </c>
      <c r="X121" s="38">
        <v>82163</v>
      </c>
      <c r="Y121" s="38">
        <v>7</v>
      </c>
      <c r="Z121" s="46">
        <v>2725000</v>
      </c>
      <c r="AA121" s="42" t="s">
        <v>5847</v>
      </c>
      <c r="AB121" s="42">
        <v>0</v>
      </c>
      <c r="AC121" s="43" t="s">
        <v>46</v>
      </c>
      <c r="AD121" s="42">
        <v>20235420001133</v>
      </c>
      <c r="AE121" s="47" t="e">
        <v>#N/A</v>
      </c>
      <c r="AF121" s="42" t="s">
        <v>5490</v>
      </c>
      <c r="AG121" s="48" t="s">
        <v>5491</v>
      </c>
      <c r="AH121" s="49">
        <v>44959.584791666668</v>
      </c>
      <c r="AI121" s="38" t="s">
        <v>6162</v>
      </c>
      <c r="AJ121" s="38">
        <v>-119</v>
      </c>
      <c r="AK121" s="38" t="s">
        <v>5506</v>
      </c>
      <c r="AL121" s="38">
        <v>516</v>
      </c>
      <c r="AM121" s="43">
        <v>44957</v>
      </c>
      <c r="AN121" s="43">
        <v>44960</v>
      </c>
      <c r="AO121" s="38" t="s">
        <v>5506</v>
      </c>
      <c r="AP121" s="43">
        <v>44959</v>
      </c>
      <c r="AQ121" s="38">
        <v>5</v>
      </c>
      <c r="AR121" s="38"/>
      <c r="AS121" s="38" t="s">
        <v>6163</v>
      </c>
      <c r="AT121" s="38" t="s">
        <v>5508</v>
      </c>
      <c r="AU121" s="43">
        <v>44959</v>
      </c>
      <c r="AV121" s="43" t="s">
        <v>6164</v>
      </c>
      <c r="AW121" s="43">
        <v>45270</v>
      </c>
      <c r="AX121" s="43">
        <v>44959</v>
      </c>
      <c r="AY121" s="38" t="s">
        <v>5492</v>
      </c>
      <c r="AZ121" s="38" t="s">
        <v>5492</v>
      </c>
      <c r="BA121" s="43" t="s">
        <v>5560</v>
      </c>
      <c r="BB121" s="43" t="s">
        <v>5522</v>
      </c>
      <c r="BC121" s="38" t="s">
        <v>5492</v>
      </c>
      <c r="BD121" s="38" t="s">
        <v>35</v>
      </c>
      <c r="BE121" s="38" t="s">
        <v>5494</v>
      </c>
    </row>
    <row r="122" spans="1:57" ht="17.45" customHeight="1" x14ac:dyDescent="0.25">
      <c r="A122" s="81">
        <v>2023</v>
      </c>
      <c r="B122" s="35">
        <v>128</v>
      </c>
      <c r="C122" s="36">
        <v>1873</v>
      </c>
      <c r="D122" s="102" t="s">
        <v>5496</v>
      </c>
      <c r="E122" s="37" t="s">
        <v>5497</v>
      </c>
      <c r="F122" s="38" t="s">
        <v>39</v>
      </c>
      <c r="G122" s="35" t="s">
        <v>54</v>
      </c>
      <c r="H122" s="37" t="s">
        <v>4555</v>
      </c>
      <c r="I122" s="38" t="s">
        <v>6165</v>
      </c>
      <c r="J122" s="39" t="s">
        <v>3067</v>
      </c>
      <c r="K122" s="41">
        <v>1</v>
      </c>
      <c r="L122" s="42" t="s">
        <v>269</v>
      </c>
      <c r="M122" s="43">
        <v>44970.918379629627</v>
      </c>
      <c r="N122" s="38">
        <v>7</v>
      </c>
      <c r="O122" s="43">
        <v>44973</v>
      </c>
      <c r="P122" s="43">
        <v>45184</v>
      </c>
      <c r="Q122" s="54" t="s">
        <v>98</v>
      </c>
      <c r="R122" s="29" t="s">
        <v>98</v>
      </c>
      <c r="S122" s="39" t="s">
        <v>6166</v>
      </c>
      <c r="T122" s="39" t="s">
        <v>5488</v>
      </c>
      <c r="U122" s="39" t="s">
        <v>365</v>
      </c>
      <c r="V122" s="39" t="s">
        <v>5740</v>
      </c>
      <c r="W122" s="51">
        <v>20235420002653</v>
      </c>
      <c r="X122" s="38">
        <v>82246</v>
      </c>
      <c r="Y122" s="38">
        <v>3</v>
      </c>
      <c r="Z122" s="46">
        <v>3900000</v>
      </c>
      <c r="AA122" s="42" t="s">
        <v>6036</v>
      </c>
      <c r="AB122" s="42" t="s">
        <v>5503</v>
      </c>
      <c r="AC122" s="43">
        <v>44965</v>
      </c>
      <c r="AD122" s="42">
        <v>20235410000043</v>
      </c>
      <c r="AE122" s="47" t="e">
        <v>#N/A</v>
      </c>
      <c r="AF122" s="42" t="s">
        <v>5490</v>
      </c>
      <c r="AG122" s="48" t="s">
        <v>5491</v>
      </c>
      <c r="AH122" s="49">
        <v>44970.918379629627</v>
      </c>
      <c r="AI122" s="38" t="s">
        <v>6167</v>
      </c>
      <c r="AJ122" s="38">
        <v>-211</v>
      </c>
      <c r="AK122" s="38" t="s">
        <v>5506</v>
      </c>
      <c r="AL122" s="38">
        <v>231</v>
      </c>
      <c r="AM122" s="43">
        <v>44948</v>
      </c>
      <c r="AN122" s="43">
        <v>44973</v>
      </c>
      <c r="AO122" s="38" t="s">
        <v>5506</v>
      </c>
      <c r="AP122" s="43">
        <v>44971</v>
      </c>
      <c r="AQ122" s="38">
        <v>4</v>
      </c>
      <c r="AR122" s="38"/>
      <c r="AS122" s="38" t="s">
        <v>6168</v>
      </c>
      <c r="AT122" s="38" t="s">
        <v>5508</v>
      </c>
      <c r="AU122" s="43">
        <v>44971</v>
      </c>
      <c r="AV122" s="43" t="s">
        <v>6169</v>
      </c>
      <c r="AW122" s="43" t="s">
        <v>5589</v>
      </c>
      <c r="AX122" s="43">
        <v>44971</v>
      </c>
      <c r="AY122" s="38" t="s">
        <v>5492</v>
      </c>
      <c r="AZ122" s="38" t="s">
        <v>5506</v>
      </c>
      <c r="BA122" s="43" t="s">
        <v>5511</v>
      </c>
      <c r="BB122" s="43" t="s">
        <v>5522</v>
      </c>
      <c r="BC122" s="38" t="s">
        <v>5492</v>
      </c>
      <c r="BD122" s="38" t="s">
        <v>35</v>
      </c>
      <c r="BE122" s="38" t="s">
        <v>5494</v>
      </c>
    </row>
    <row r="123" spans="1:57" ht="17.45" customHeight="1" x14ac:dyDescent="0.25">
      <c r="A123" s="81">
        <v>2023</v>
      </c>
      <c r="B123" s="35">
        <v>129</v>
      </c>
      <c r="C123" s="36">
        <v>1873</v>
      </c>
      <c r="D123" s="102" t="s">
        <v>5496</v>
      </c>
      <c r="E123" s="37" t="s">
        <v>5497</v>
      </c>
      <c r="F123" s="38" t="s">
        <v>39</v>
      </c>
      <c r="G123" s="35" t="s">
        <v>54</v>
      </c>
      <c r="H123" s="37" t="s">
        <v>3766</v>
      </c>
      <c r="I123" s="38" t="s">
        <v>6170</v>
      </c>
      <c r="J123" s="39" t="s">
        <v>3768</v>
      </c>
      <c r="K123" s="41">
        <v>8</v>
      </c>
      <c r="L123" s="42" t="s">
        <v>345</v>
      </c>
      <c r="M123" s="43">
        <v>44967.918599537035</v>
      </c>
      <c r="N123" s="38">
        <v>7</v>
      </c>
      <c r="O123" s="43">
        <v>44972</v>
      </c>
      <c r="P123" s="43">
        <v>45183</v>
      </c>
      <c r="Q123" s="54" t="s">
        <v>98</v>
      </c>
      <c r="R123" s="29" t="s">
        <v>98</v>
      </c>
      <c r="S123" s="74" t="s">
        <v>6171</v>
      </c>
      <c r="T123" s="39" t="s">
        <v>5488</v>
      </c>
      <c r="U123" s="39" t="s">
        <v>3518</v>
      </c>
      <c r="V123" s="39" t="s">
        <v>599</v>
      </c>
      <c r="W123" s="51">
        <v>20235420008443</v>
      </c>
      <c r="X123" s="38">
        <v>82159</v>
      </c>
      <c r="Y123" s="38">
        <v>2</v>
      </c>
      <c r="Z123" s="46">
        <v>2725000</v>
      </c>
      <c r="AA123" s="42" t="s">
        <v>6133</v>
      </c>
      <c r="AB123" s="42" t="s">
        <v>5503</v>
      </c>
      <c r="AC123" s="43" t="s">
        <v>46</v>
      </c>
      <c r="AD123" s="42">
        <v>20235420001603</v>
      </c>
      <c r="AE123" s="47" t="e">
        <v>#N/A</v>
      </c>
      <c r="AF123" s="42" t="s">
        <v>5490</v>
      </c>
      <c r="AG123" s="48" t="s">
        <v>5491</v>
      </c>
      <c r="AH123" s="49">
        <v>44967.918599537035</v>
      </c>
      <c r="AI123" s="38" t="s">
        <v>6172</v>
      </c>
      <c r="AJ123" s="38">
        <v>-211</v>
      </c>
      <c r="AK123" s="38" t="s">
        <v>5506</v>
      </c>
      <c r="AL123" s="38">
        <v>517</v>
      </c>
      <c r="AM123" s="43">
        <v>44957</v>
      </c>
      <c r="AN123" s="43">
        <v>44971</v>
      </c>
      <c r="AO123" s="38" t="s">
        <v>5506</v>
      </c>
      <c r="AP123" s="43">
        <v>44971</v>
      </c>
      <c r="AQ123" s="38">
        <v>1</v>
      </c>
      <c r="AR123" s="38"/>
      <c r="AS123" s="38" t="s">
        <v>6173</v>
      </c>
      <c r="AT123" s="38" t="s">
        <v>5508</v>
      </c>
      <c r="AU123" s="43">
        <v>44970</v>
      </c>
      <c r="AV123" s="43" t="s">
        <v>5716</v>
      </c>
      <c r="AW123" s="43" t="s">
        <v>6174</v>
      </c>
      <c r="AX123" s="43">
        <v>44972</v>
      </c>
      <c r="AY123" s="38" t="s">
        <v>5492</v>
      </c>
      <c r="AZ123" s="38" t="s">
        <v>5506</v>
      </c>
      <c r="BA123" s="43" t="s">
        <v>5560</v>
      </c>
      <c r="BB123" s="43" t="s">
        <v>5522</v>
      </c>
      <c r="BC123" s="38" t="s">
        <v>5492</v>
      </c>
      <c r="BD123" s="38" t="s">
        <v>35</v>
      </c>
      <c r="BE123" s="38" t="s">
        <v>5494</v>
      </c>
    </row>
    <row r="124" spans="1:57" ht="17.45" customHeight="1" x14ac:dyDescent="0.25">
      <c r="A124" s="81">
        <v>2023</v>
      </c>
      <c r="B124" s="35">
        <v>130</v>
      </c>
      <c r="C124" s="36">
        <v>1873</v>
      </c>
      <c r="D124" s="102" t="s">
        <v>5496</v>
      </c>
      <c r="E124" s="37" t="s">
        <v>5497</v>
      </c>
      <c r="F124" s="38" t="s">
        <v>39</v>
      </c>
      <c r="G124" s="35" t="s">
        <v>54</v>
      </c>
      <c r="H124" s="37" t="s">
        <v>6175</v>
      </c>
      <c r="I124" s="38" t="s">
        <v>6176</v>
      </c>
      <c r="J124" s="39" t="s">
        <v>303</v>
      </c>
      <c r="K124" s="41">
        <v>1</v>
      </c>
      <c r="L124" s="42" t="s">
        <v>269</v>
      </c>
      <c r="M124" s="43">
        <v>44960.709722222222</v>
      </c>
      <c r="N124" s="38">
        <v>4</v>
      </c>
      <c r="O124" s="43">
        <v>44970</v>
      </c>
      <c r="P124" s="43">
        <v>45089</v>
      </c>
      <c r="Q124" s="174" t="s">
        <v>60</v>
      </c>
      <c r="R124" s="102" t="s">
        <v>60</v>
      </c>
      <c r="S124" s="39" t="s">
        <v>6177</v>
      </c>
      <c r="T124" s="39" t="s">
        <v>5488</v>
      </c>
      <c r="U124" s="39" t="s">
        <v>6178</v>
      </c>
      <c r="V124" s="39" t="s">
        <v>595</v>
      </c>
      <c r="W124" s="51">
        <v>20235420002813</v>
      </c>
      <c r="X124" s="38">
        <v>82432</v>
      </c>
      <c r="Y124" s="38">
        <v>1</v>
      </c>
      <c r="Z124" s="46">
        <v>7000000</v>
      </c>
      <c r="AA124" s="42" t="s">
        <v>6179</v>
      </c>
      <c r="AB124" s="42" t="s">
        <v>5503</v>
      </c>
      <c r="AC124" s="43" t="s">
        <v>46</v>
      </c>
      <c r="AD124" s="42">
        <v>20235410000023</v>
      </c>
      <c r="AE124" s="47" t="e">
        <v>#N/A</v>
      </c>
      <c r="AF124" s="42" t="s">
        <v>5490</v>
      </c>
      <c r="AG124" s="48" t="s">
        <v>5491</v>
      </c>
      <c r="AH124" s="49">
        <v>44960.709722222222</v>
      </c>
      <c r="AI124" s="38" t="s">
        <v>6180</v>
      </c>
      <c r="AJ124" s="38">
        <v>-119</v>
      </c>
      <c r="AK124" s="38" t="s">
        <v>5506</v>
      </c>
      <c r="AL124" s="38">
        <v>204</v>
      </c>
      <c r="AM124" s="43">
        <v>44948</v>
      </c>
      <c r="AN124" s="43">
        <v>44970</v>
      </c>
      <c r="AO124" s="38" t="s">
        <v>5506</v>
      </c>
      <c r="AP124" s="43">
        <v>44962</v>
      </c>
      <c r="AQ124" s="38">
        <v>2</v>
      </c>
      <c r="AR124" s="38"/>
      <c r="AS124" s="38" t="s">
        <v>6181</v>
      </c>
      <c r="AT124" s="38" t="s">
        <v>5508</v>
      </c>
      <c r="AU124" s="43">
        <v>44963</v>
      </c>
      <c r="AV124" s="43" t="s">
        <v>5708</v>
      </c>
      <c r="AW124" s="43" t="s">
        <v>6182</v>
      </c>
      <c r="AX124" s="43">
        <v>44965</v>
      </c>
      <c r="AY124" s="38" t="s">
        <v>5492</v>
      </c>
      <c r="AZ124" s="38" t="s">
        <v>5506</v>
      </c>
      <c r="BA124" s="43" t="s">
        <v>5597</v>
      </c>
      <c r="BB124" s="43" t="s">
        <v>5522</v>
      </c>
      <c r="BC124" s="38" t="s">
        <v>5492</v>
      </c>
      <c r="BD124" s="38" t="s">
        <v>35</v>
      </c>
      <c r="BE124" s="38" t="s">
        <v>5494</v>
      </c>
    </row>
    <row r="125" spans="1:57" ht="17.45" customHeight="1" x14ac:dyDescent="0.25">
      <c r="A125" s="81">
        <v>2023</v>
      </c>
      <c r="B125" s="35">
        <v>131</v>
      </c>
      <c r="C125" s="36">
        <v>1811</v>
      </c>
      <c r="D125" s="29" t="s">
        <v>1165</v>
      </c>
      <c r="E125" s="37" t="s">
        <v>5497</v>
      </c>
      <c r="F125" s="38" t="s">
        <v>39</v>
      </c>
      <c r="G125" s="35" t="s">
        <v>54</v>
      </c>
      <c r="H125" s="37" t="s">
        <v>6183</v>
      </c>
      <c r="I125" s="38" t="s">
        <v>6184</v>
      </c>
      <c r="J125" s="39" t="s">
        <v>5045</v>
      </c>
      <c r="K125" s="41">
        <v>2</v>
      </c>
      <c r="L125" s="42" t="s">
        <v>191</v>
      </c>
      <c r="M125" s="43">
        <v>44959.585104166668</v>
      </c>
      <c r="N125" s="38">
        <v>6</v>
      </c>
      <c r="O125" s="43">
        <v>44965</v>
      </c>
      <c r="P125" s="43">
        <v>45145</v>
      </c>
      <c r="Q125" s="174" t="s">
        <v>60</v>
      </c>
      <c r="R125" s="102" t="s">
        <v>60</v>
      </c>
      <c r="S125" s="39" t="s">
        <v>6185</v>
      </c>
      <c r="T125" s="39" t="s">
        <v>5488</v>
      </c>
      <c r="U125" s="39" t="s">
        <v>6186</v>
      </c>
      <c r="V125" s="39" t="s">
        <v>6091</v>
      </c>
      <c r="W125" s="51" t="s">
        <v>5075</v>
      </c>
      <c r="X125" s="38">
        <v>82198</v>
      </c>
      <c r="Y125" s="38">
        <v>6</v>
      </c>
      <c r="Z125" s="46">
        <v>4800000</v>
      </c>
      <c r="AA125" s="42" t="s">
        <v>5676</v>
      </c>
      <c r="AB125" s="42" t="s">
        <v>5503</v>
      </c>
      <c r="AC125" s="43" t="s">
        <v>46</v>
      </c>
      <c r="AD125" s="42">
        <v>0</v>
      </c>
      <c r="AE125" s="47" t="e">
        <v>#N/A</v>
      </c>
      <c r="AF125" s="42"/>
      <c r="AG125" s="48" t="s">
        <v>5491</v>
      </c>
      <c r="AH125" s="49">
        <v>44959.585104166668</v>
      </c>
      <c r="AI125" s="38" t="s">
        <v>6187</v>
      </c>
      <c r="AJ125" s="38">
        <v>-180</v>
      </c>
      <c r="AK125" s="38" t="s">
        <v>5506</v>
      </c>
      <c r="AL125" s="38">
        <v>522</v>
      </c>
      <c r="AM125" s="43">
        <v>44957</v>
      </c>
      <c r="AN125" s="43">
        <v>44964</v>
      </c>
      <c r="AO125" s="38" t="s">
        <v>5506</v>
      </c>
      <c r="AP125" s="43">
        <v>44963</v>
      </c>
      <c r="AQ125" s="38">
        <v>1</v>
      </c>
      <c r="AR125" s="38"/>
      <c r="AS125" s="38" t="s">
        <v>6188</v>
      </c>
      <c r="AT125" s="38" t="s">
        <v>5508</v>
      </c>
      <c r="AU125" s="43">
        <v>44959</v>
      </c>
      <c r="AV125" s="43" t="s">
        <v>5811</v>
      </c>
      <c r="AW125" s="43" t="s">
        <v>5729</v>
      </c>
      <c r="AX125" s="43">
        <v>44960</v>
      </c>
      <c r="AY125" s="38" t="s">
        <v>5492</v>
      </c>
      <c r="AZ125" s="38" t="s">
        <v>5506</v>
      </c>
      <c r="BA125" s="43" t="s">
        <v>5597</v>
      </c>
      <c r="BB125" s="43" t="s">
        <v>5512</v>
      </c>
      <c r="BC125" s="38" t="s">
        <v>5492</v>
      </c>
      <c r="BD125" s="38" t="s">
        <v>35</v>
      </c>
      <c r="BE125" s="38" t="s">
        <v>5494</v>
      </c>
    </row>
    <row r="126" spans="1:57" ht="17.45" customHeight="1" x14ac:dyDescent="0.25">
      <c r="A126" s="81">
        <v>2023</v>
      </c>
      <c r="B126" s="35">
        <v>132</v>
      </c>
      <c r="C126" s="36">
        <v>1873</v>
      </c>
      <c r="D126" s="102" t="s">
        <v>5496</v>
      </c>
      <c r="E126" s="37" t="s">
        <v>5497</v>
      </c>
      <c r="F126" s="38" t="s">
        <v>39</v>
      </c>
      <c r="G126" s="35" t="s">
        <v>54</v>
      </c>
      <c r="H126" s="37" t="s">
        <v>6189</v>
      </c>
      <c r="I126" s="38" t="s">
        <v>6190</v>
      </c>
      <c r="J126" s="39" t="s">
        <v>3366</v>
      </c>
      <c r="K126" s="41">
        <v>8</v>
      </c>
      <c r="L126" s="42" t="s">
        <v>269</v>
      </c>
      <c r="M126" s="43">
        <v>44960.62667824074</v>
      </c>
      <c r="N126" s="38">
        <v>4</v>
      </c>
      <c r="O126" s="43">
        <v>44965</v>
      </c>
      <c r="P126" s="43">
        <v>45084</v>
      </c>
      <c r="Q126" s="174" t="s">
        <v>60</v>
      </c>
      <c r="R126" s="102" t="s">
        <v>60</v>
      </c>
      <c r="S126" s="39" t="s">
        <v>6191</v>
      </c>
      <c r="T126" s="39" t="s">
        <v>5488</v>
      </c>
      <c r="U126" s="39" t="s">
        <v>916</v>
      </c>
      <c r="V126" s="39" t="s">
        <v>5684</v>
      </c>
      <c r="W126" s="51">
        <v>20235420006163</v>
      </c>
      <c r="X126" s="38">
        <v>82321</v>
      </c>
      <c r="Y126" s="38">
        <v>1</v>
      </c>
      <c r="Z126" s="46">
        <v>3900000</v>
      </c>
      <c r="AA126" s="42" t="s">
        <v>6179</v>
      </c>
      <c r="AB126" s="42" t="s">
        <v>5503</v>
      </c>
      <c r="AC126" s="43" t="s">
        <v>46</v>
      </c>
      <c r="AD126" s="42">
        <v>20235410000023</v>
      </c>
      <c r="AE126" s="47" t="e">
        <v>#N/A</v>
      </c>
      <c r="AF126" s="42" t="s">
        <v>5490</v>
      </c>
      <c r="AG126" s="48" t="s">
        <v>5491</v>
      </c>
      <c r="AH126" s="49">
        <v>44960.62667824074</v>
      </c>
      <c r="AI126" s="38" t="s">
        <v>6192</v>
      </c>
      <c r="AJ126" s="38">
        <v>-119</v>
      </c>
      <c r="AK126" s="38" t="s">
        <v>5506</v>
      </c>
      <c r="AL126" s="38">
        <v>243</v>
      </c>
      <c r="AM126" s="43">
        <v>44948</v>
      </c>
      <c r="AN126" s="43">
        <v>44965</v>
      </c>
      <c r="AO126" s="38" t="s">
        <v>5506</v>
      </c>
      <c r="AP126" s="43">
        <v>44963</v>
      </c>
      <c r="AQ126" s="38">
        <v>1</v>
      </c>
      <c r="AR126" s="38"/>
      <c r="AS126" s="38" t="s">
        <v>6193</v>
      </c>
      <c r="AT126" s="38" t="s">
        <v>5508</v>
      </c>
      <c r="AU126" s="43">
        <v>44963</v>
      </c>
      <c r="AV126" s="43" t="s">
        <v>5708</v>
      </c>
      <c r="AW126" s="43" t="s">
        <v>6194</v>
      </c>
      <c r="AX126" s="43">
        <v>44964</v>
      </c>
      <c r="AY126" s="38" t="s">
        <v>5492</v>
      </c>
      <c r="AZ126" s="38" t="s">
        <v>5492</v>
      </c>
      <c r="BA126" s="43" t="s">
        <v>5511</v>
      </c>
      <c r="BB126" s="43" t="s">
        <v>5512</v>
      </c>
      <c r="BC126" s="38" t="s">
        <v>5492</v>
      </c>
      <c r="BD126" s="38" t="s">
        <v>35</v>
      </c>
      <c r="BE126" s="38" t="s">
        <v>5494</v>
      </c>
    </row>
    <row r="127" spans="1:57" ht="17.45" customHeight="1" x14ac:dyDescent="0.25">
      <c r="A127" s="81">
        <v>2023</v>
      </c>
      <c r="B127" s="35">
        <v>133</v>
      </c>
      <c r="C127" s="36">
        <v>1873</v>
      </c>
      <c r="D127" s="102" t="s">
        <v>5496</v>
      </c>
      <c r="E127" s="37" t="s">
        <v>5497</v>
      </c>
      <c r="F127" s="38" t="s">
        <v>39</v>
      </c>
      <c r="G127" s="35" t="s">
        <v>54</v>
      </c>
      <c r="H127" s="37" t="s">
        <v>6195</v>
      </c>
      <c r="I127" s="38" t="s">
        <v>6196</v>
      </c>
      <c r="J127" s="39" t="s">
        <v>6197</v>
      </c>
      <c r="K127" s="41">
        <v>0</v>
      </c>
      <c r="L127" s="42" t="s">
        <v>269</v>
      </c>
      <c r="M127" s="43">
        <v>44960.710196759261</v>
      </c>
      <c r="N127" s="38">
        <v>4</v>
      </c>
      <c r="O127" s="43">
        <v>44965</v>
      </c>
      <c r="P127" s="43">
        <v>45084</v>
      </c>
      <c r="Q127" s="174" t="s">
        <v>60</v>
      </c>
      <c r="R127" s="102" t="s">
        <v>60</v>
      </c>
      <c r="S127" s="39" t="s">
        <v>6198</v>
      </c>
      <c r="T127" s="39" t="s">
        <v>5488</v>
      </c>
      <c r="U127" s="39" t="s">
        <v>916</v>
      </c>
      <c r="V127" s="39" t="s">
        <v>5684</v>
      </c>
      <c r="W127" s="51">
        <v>20235420006163</v>
      </c>
      <c r="X127" s="38">
        <v>82217</v>
      </c>
      <c r="Y127" s="38">
        <v>1</v>
      </c>
      <c r="Z127" s="46">
        <v>5700000</v>
      </c>
      <c r="AA127" s="42" t="s">
        <v>6179</v>
      </c>
      <c r="AB127" s="42" t="s">
        <v>5503</v>
      </c>
      <c r="AC127" s="43" t="s">
        <v>46</v>
      </c>
      <c r="AD127" s="42">
        <v>20235410000023</v>
      </c>
      <c r="AE127" s="47" t="e">
        <v>#N/A</v>
      </c>
      <c r="AF127" s="42" t="s">
        <v>5490</v>
      </c>
      <c r="AG127" s="48" t="s">
        <v>5491</v>
      </c>
      <c r="AH127" s="49">
        <v>44960.710196759261</v>
      </c>
      <c r="AI127" s="38" t="s">
        <v>6199</v>
      </c>
      <c r="AJ127" s="38">
        <v>-119</v>
      </c>
      <c r="AK127" s="38" t="s">
        <v>5506</v>
      </c>
      <c r="AL127" s="38">
        <v>518</v>
      </c>
      <c r="AM127" s="43">
        <v>44957</v>
      </c>
      <c r="AN127" s="43">
        <v>44965</v>
      </c>
      <c r="AO127" s="38" t="s">
        <v>5506</v>
      </c>
      <c r="AP127" s="43">
        <v>44963</v>
      </c>
      <c r="AQ127" s="38">
        <v>1</v>
      </c>
      <c r="AR127" s="38"/>
      <c r="AS127" s="38" t="s">
        <v>6200</v>
      </c>
      <c r="AT127" s="38" t="s">
        <v>5508</v>
      </c>
      <c r="AU127" s="43">
        <v>44963</v>
      </c>
      <c r="AV127" s="43" t="s">
        <v>5708</v>
      </c>
      <c r="AW127" s="43" t="s">
        <v>6182</v>
      </c>
      <c r="AX127" s="43">
        <v>44964</v>
      </c>
      <c r="AY127" s="38" t="s">
        <v>5492</v>
      </c>
      <c r="AZ127" s="38" t="s">
        <v>5492</v>
      </c>
      <c r="BA127" s="43" t="s">
        <v>5597</v>
      </c>
      <c r="BB127" s="43" t="s">
        <v>5512</v>
      </c>
      <c r="BC127" s="38" t="s">
        <v>5492</v>
      </c>
      <c r="BD127" s="38" t="s">
        <v>35</v>
      </c>
      <c r="BE127" s="38" t="s">
        <v>5494</v>
      </c>
    </row>
    <row r="128" spans="1:57" ht="17.45" customHeight="1" x14ac:dyDescent="0.25">
      <c r="A128" s="81">
        <v>2023</v>
      </c>
      <c r="B128" s="35">
        <v>134</v>
      </c>
      <c r="C128" s="36">
        <v>1873</v>
      </c>
      <c r="D128" s="102" t="s">
        <v>5496</v>
      </c>
      <c r="E128" s="37" t="s">
        <v>5497</v>
      </c>
      <c r="F128" s="38" t="s">
        <v>39</v>
      </c>
      <c r="G128" s="35" t="s">
        <v>54</v>
      </c>
      <c r="H128" s="37" t="s">
        <v>5590</v>
      </c>
      <c r="I128" s="38" t="s">
        <v>6201</v>
      </c>
      <c r="J128" s="39" t="s">
        <v>6202</v>
      </c>
      <c r="K128" s="41">
        <v>0</v>
      </c>
      <c r="L128" s="42" t="s">
        <v>170</v>
      </c>
      <c r="M128" s="43">
        <v>44963.459791666668</v>
      </c>
      <c r="N128" s="38">
        <v>4</v>
      </c>
      <c r="O128" s="43">
        <v>44966</v>
      </c>
      <c r="P128" s="43">
        <v>45085</v>
      </c>
      <c r="Q128" s="82" t="s">
        <v>60</v>
      </c>
      <c r="R128" s="102" t="s">
        <v>60</v>
      </c>
      <c r="S128" s="74" t="s">
        <v>5593</v>
      </c>
      <c r="T128" s="39" t="s">
        <v>5488</v>
      </c>
      <c r="U128" s="39" t="s">
        <v>175</v>
      </c>
      <c r="V128" s="39" t="s">
        <v>5501</v>
      </c>
      <c r="W128" s="51">
        <v>20235420006373</v>
      </c>
      <c r="X128" s="38">
        <v>83233</v>
      </c>
      <c r="Y128" s="38">
        <v>8</v>
      </c>
      <c r="Z128" s="46">
        <v>6500000</v>
      </c>
      <c r="AA128" s="42" t="s">
        <v>5557</v>
      </c>
      <c r="AB128" s="42" t="s">
        <v>5503</v>
      </c>
      <c r="AC128" s="43">
        <v>45062</v>
      </c>
      <c r="AD128" s="42">
        <v>20235420001233</v>
      </c>
      <c r="AE128" s="47" t="e">
        <v>#N/A</v>
      </c>
      <c r="AF128" s="42"/>
      <c r="AG128" s="48" t="s">
        <v>5491</v>
      </c>
      <c r="AH128" s="49">
        <v>44963.459791666668</v>
      </c>
      <c r="AI128" s="38" t="s">
        <v>6203</v>
      </c>
      <c r="AJ128" s="38">
        <v>-119</v>
      </c>
      <c r="AK128" s="38" t="s">
        <v>5506</v>
      </c>
      <c r="AL128" s="38">
        <v>503</v>
      </c>
      <c r="AM128" s="43">
        <v>44951</v>
      </c>
      <c r="AN128" s="43">
        <v>44966</v>
      </c>
      <c r="AO128" s="38" t="s">
        <v>5506</v>
      </c>
      <c r="AP128" s="43">
        <v>45002</v>
      </c>
      <c r="AQ128" s="38">
        <v>1</v>
      </c>
      <c r="AR128" s="38"/>
      <c r="AS128" s="38" t="s">
        <v>6204</v>
      </c>
      <c r="AT128" s="38" t="s">
        <v>5508</v>
      </c>
      <c r="AU128" s="43">
        <v>45002</v>
      </c>
      <c r="AV128" s="43">
        <v>45002</v>
      </c>
      <c r="AW128" s="43">
        <v>45268</v>
      </c>
      <c r="AX128" s="43">
        <v>45002</v>
      </c>
      <c r="AY128" s="38" t="s">
        <v>5492</v>
      </c>
      <c r="AZ128" s="38" t="s">
        <v>5506</v>
      </c>
      <c r="BA128" s="43" t="s">
        <v>5597</v>
      </c>
      <c r="BB128" s="43" t="s">
        <v>5512</v>
      </c>
      <c r="BC128" s="38" t="s">
        <v>5492</v>
      </c>
      <c r="BD128" s="38" t="s">
        <v>35</v>
      </c>
      <c r="BE128" s="38" t="s">
        <v>5494</v>
      </c>
    </row>
    <row r="129" spans="1:57" ht="17.45" customHeight="1" x14ac:dyDescent="0.25">
      <c r="A129" s="81">
        <v>2023</v>
      </c>
      <c r="B129" s="35">
        <v>135</v>
      </c>
      <c r="C129" s="36">
        <v>1871</v>
      </c>
      <c r="D129" s="29" t="s">
        <v>279</v>
      </c>
      <c r="E129" s="37" t="s">
        <v>5497</v>
      </c>
      <c r="F129" s="38" t="s">
        <v>39</v>
      </c>
      <c r="G129" s="35" t="s">
        <v>54</v>
      </c>
      <c r="H129" s="37" t="s">
        <v>3079</v>
      </c>
      <c r="I129" s="38" t="s">
        <v>6205</v>
      </c>
      <c r="J129" s="39" t="s">
        <v>2006</v>
      </c>
      <c r="K129" s="41">
        <v>0</v>
      </c>
      <c r="L129" s="42" t="s">
        <v>463</v>
      </c>
      <c r="M129" s="43">
        <v>44963.751863425925</v>
      </c>
      <c r="N129" s="38">
        <v>7</v>
      </c>
      <c r="O129" s="43">
        <v>44985</v>
      </c>
      <c r="P129" s="43">
        <v>44985</v>
      </c>
      <c r="Q129" s="45" t="s">
        <v>5504</v>
      </c>
      <c r="R129" s="29" t="s">
        <v>48</v>
      </c>
      <c r="S129" s="39" t="s">
        <v>6206</v>
      </c>
      <c r="T129" s="39" t="s">
        <v>5488</v>
      </c>
      <c r="U129" s="39" t="s">
        <v>286</v>
      </c>
      <c r="V129" s="39" t="s">
        <v>46</v>
      </c>
      <c r="W129" s="39" t="s">
        <v>46</v>
      </c>
      <c r="X129" s="38">
        <v>82098</v>
      </c>
      <c r="Y129" s="38">
        <v>1</v>
      </c>
      <c r="Z129" s="46">
        <v>4500000</v>
      </c>
      <c r="AA129" s="42" t="s">
        <v>5847</v>
      </c>
      <c r="AB129" s="42" t="s">
        <v>5503</v>
      </c>
      <c r="AC129" s="43" t="s">
        <v>46</v>
      </c>
      <c r="AD129" s="42">
        <v>200235420001463</v>
      </c>
      <c r="AE129" s="47" t="e">
        <v>#N/A</v>
      </c>
      <c r="AF129" s="42"/>
      <c r="AG129" s="48" t="s">
        <v>5491</v>
      </c>
      <c r="AH129" s="49">
        <v>44963.751863425925</v>
      </c>
      <c r="AI129" s="38" t="s">
        <v>6207</v>
      </c>
      <c r="AJ129" s="38">
        <v>0</v>
      </c>
      <c r="AK129" s="38" t="s">
        <v>5492</v>
      </c>
      <c r="AL129" s="38">
        <v>521</v>
      </c>
      <c r="AM129" s="43">
        <v>44957</v>
      </c>
      <c r="AN129" s="43">
        <v>44967</v>
      </c>
      <c r="AO129" s="38" t="s">
        <v>5506</v>
      </c>
      <c r="AP129" s="43">
        <v>44965</v>
      </c>
      <c r="AQ129" s="38">
        <v>5</v>
      </c>
      <c r="AR129" s="38"/>
      <c r="AS129" s="38" t="s">
        <v>6208</v>
      </c>
      <c r="AT129" s="38" t="e">
        <v>#REF!</v>
      </c>
      <c r="AU129" s="43">
        <v>44964</v>
      </c>
      <c r="AV129" s="43" t="s">
        <v>5766</v>
      </c>
      <c r="AW129" s="43" t="s">
        <v>5947</v>
      </c>
      <c r="AX129" s="43">
        <v>44965</v>
      </c>
      <c r="AY129" s="38" t="s">
        <v>5492</v>
      </c>
      <c r="AZ129" s="38" t="s">
        <v>5506</v>
      </c>
      <c r="BA129" s="43" t="s">
        <v>5511</v>
      </c>
      <c r="BB129" s="43" t="s">
        <v>5522</v>
      </c>
      <c r="BC129" s="38" t="s">
        <v>5492</v>
      </c>
      <c r="BD129" s="38" t="s">
        <v>35</v>
      </c>
      <c r="BE129" s="38" t="s">
        <v>5494</v>
      </c>
    </row>
    <row r="130" spans="1:57" ht="17.45" customHeight="1" x14ac:dyDescent="0.25">
      <c r="A130" s="81">
        <v>2023</v>
      </c>
      <c r="B130" s="35">
        <v>136</v>
      </c>
      <c r="C130" s="36">
        <v>1811</v>
      </c>
      <c r="D130" s="29" t="s">
        <v>1165</v>
      </c>
      <c r="E130" s="37" t="s">
        <v>5497</v>
      </c>
      <c r="F130" s="38" t="s">
        <v>39</v>
      </c>
      <c r="G130" s="35" t="s">
        <v>54</v>
      </c>
      <c r="H130" s="37" t="s">
        <v>6183</v>
      </c>
      <c r="I130" s="38" t="s">
        <v>6209</v>
      </c>
      <c r="J130" s="39" t="s">
        <v>4964</v>
      </c>
      <c r="K130" s="41">
        <v>1</v>
      </c>
      <c r="L130" s="42" t="s">
        <v>191</v>
      </c>
      <c r="M130" s="43">
        <v>44959.918182870373</v>
      </c>
      <c r="N130" s="38">
        <v>3</v>
      </c>
      <c r="O130" s="43">
        <v>44965</v>
      </c>
      <c r="P130" s="43">
        <v>45053</v>
      </c>
      <c r="Q130" s="174" t="s">
        <v>60</v>
      </c>
      <c r="R130" s="102" t="s">
        <v>60</v>
      </c>
      <c r="S130" s="39" t="s">
        <v>6185</v>
      </c>
      <c r="T130" s="39" t="s">
        <v>5488</v>
      </c>
      <c r="U130" s="39" t="s">
        <v>6186</v>
      </c>
      <c r="V130" s="39" t="s">
        <v>6091</v>
      </c>
      <c r="W130" s="53">
        <v>20235400001223</v>
      </c>
      <c r="X130" s="38">
        <v>82198</v>
      </c>
      <c r="Y130" s="38">
        <v>6</v>
      </c>
      <c r="Z130" s="46">
        <v>4800000</v>
      </c>
      <c r="AA130" s="42" t="s">
        <v>5676</v>
      </c>
      <c r="AB130" s="42" t="s">
        <v>5503</v>
      </c>
      <c r="AC130" s="43" t="s">
        <v>46</v>
      </c>
      <c r="AD130" s="42">
        <v>0</v>
      </c>
      <c r="AE130" s="47" t="e">
        <v>#N/A</v>
      </c>
      <c r="AF130" s="42" t="s">
        <v>5490</v>
      </c>
      <c r="AG130" s="48" t="s">
        <v>5491</v>
      </c>
      <c r="AH130" s="49">
        <v>44959.918182870373</v>
      </c>
      <c r="AI130" s="38" t="s">
        <v>6210</v>
      </c>
      <c r="AJ130" s="38">
        <v>-88</v>
      </c>
      <c r="AK130" s="38" t="s">
        <v>5506</v>
      </c>
      <c r="AL130" s="38">
        <v>522</v>
      </c>
      <c r="AM130" s="43">
        <v>44957</v>
      </c>
      <c r="AN130" s="43">
        <v>44964</v>
      </c>
      <c r="AO130" s="38" t="s">
        <v>5506</v>
      </c>
      <c r="AP130" s="43">
        <v>44963</v>
      </c>
      <c r="AQ130" s="38">
        <v>1</v>
      </c>
      <c r="AR130" s="38"/>
      <c r="AS130" s="38" t="s">
        <v>6211</v>
      </c>
      <c r="AT130" s="38" t="s">
        <v>5765</v>
      </c>
      <c r="AU130" s="43">
        <v>44959</v>
      </c>
      <c r="AV130" s="43" t="s">
        <v>5708</v>
      </c>
      <c r="AW130" s="43" t="s">
        <v>6212</v>
      </c>
      <c r="AX130" s="43">
        <v>44964</v>
      </c>
      <c r="AY130" s="38" t="s">
        <v>5492</v>
      </c>
      <c r="AZ130" s="38" t="s">
        <v>5506</v>
      </c>
      <c r="BA130" s="43" t="s">
        <v>5597</v>
      </c>
      <c r="BB130" s="43" t="s">
        <v>5512</v>
      </c>
      <c r="BC130" s="38" t="s">
        <v>5492</v>
      </c>
      <c r="BD130" s="38" t="s">
        <v>35</v>
      </c>
      <c r="BE130" s="38" t="s">
        <v>5494</v>
      </c>
    </row>
    <row r="131" spans="1:57" ht="17.45" customHeight="1" x14ac:dyDescent="0.25">
      <c r="A131" s="81">
        <v>2023</v>
      </c>
      <c r="B131" s="35">
        <v>137</v>
      </c>
      <c r="C131" s="36">
        <v>1873</v>
      </c>
      <c r="D131" s="102" t="s">
        <v>5496</v>
      </c>
      <c r="E131" s="37" t="s">
        <v>5497</v>
      </c>
      <c r="F131" s="38" t="s">
        <v>39</v>
      </c>
      <c r="G131" s="35" t="s">
        <v>54</v>
      </c>
      <c r="H131" s="37" t="s">
        <v>2927</v>
      </c>
      <c r="I131" s="38" t="s">
        <v>6213</v>
      </c>
      <c r="J131" s="39" t="s">
        <v>850</v>
      </c>
      <c r="K131" s="41">
        <v>0</v>
      </c>
      <c r="L131" s="42" t="s">
        <v>5549</v>
      </c>
      <c r="M131" s="43">
        <v>44960.918344907404</v>
      </c>
      <c r="N131" s="38">
        <v>11</v>
      </c>
      <c r="O131" s="43">
        <v>44965</v>
      </c>
      <c r="P131" s="43">
        <v>45291</v>
      </c>
      <c r="Q131" s="54" t="s">
        <v>98</v>
      </c>
      <c r="R131" s="29" t="s">
        <v>98</v>
      </c>
      <c r="S131" s="39" t="s">
        <v>6153</v>
      </c>
      <c r="T131" s="39" t="s">
        <v>5488</v>
      </c>
      <c r="U131" s="39" t="s">
        <v>6154</v>
      </c>
      <c r="V131" s="39" t="s">
        <v>4754</v>
      </c>
      <c r="W131" s="51">
        <v>20235400001953</v>
      </c>
      <c r="X131" s="38">
        <v>82163</v>
      </c>
      <c r="Y131" s="38">
        <v>7</v>
      </c>
      <c r="Z131" s="46">
        <v>2725000</v>
      </c>
      <c r="AA131" s="42" t="s">
        <v>6133</v>
      </c>
      <c r="AB131" s="42" t="s">
        <v>5503</v>
      </c>
      <c r="AC131" s="43" t="s">
        <v>46</v>
      </c>
      <c r="AD131" s="42">
        <v>0</v>
      </c>
      <c r="AE131" s="47" t="e">
        <v>#N/A</v>
      </c>
      <c r="AF131" s="42" t="s">
        <v>5490</v>
      </c>
      <c r="AG131" s="48" t="s">
        <v>5491</v>
      </c>
      <c r="AH131" s="49">
        <v>44960.918344907404</v>
      </c>
      <c r="AI131" s="38" t="s">
        <v>6214</v>
      </c>
      <c r="AJ131" s="38">
        <v>-326</v>
      </c>
      <c r="AK131" s="38" t="s">
        <v>5506</v>
      </c>
      <c r="AL131" s="38">
        <v>516</v>
      </c>
      <c r="AM131" s="43">
        <v>44957</v>
      </c>
      <c r="AN131" s="43">
        <v>44964</v>
      </c>
      <c r="AO131" s="38" t="s">
        <v>5506</v>
      </c>
      <c r="AP131" s="43">
        <v>44964</v>
      </c>
      <c r="AQ131" s="38">
        <v>5</v>
      </c>
      <c r="AR131" s="38"/>
      <c r="AS131" s="38" t="s">
        <v>6215</v>
      </c>
      <c r="AT131" s="38" t="s">
        <v>5508</v>
      </c>
      <c r="AU131" s="43">
        <v>44965</v>
      </c>
      <c r="AV131" s="43" t="s">
        <v>5759</v>
      </c>
      <c r="AW131" s="43" t="s">
        <v>6216</v>
      </c>
      <c r="AX131" s="43">
        <v>44965</v>
      </c>
      <c r="AY131" s="38" t="s">
        <v>5492</v>
      </c>
      <c r="AZ131" s="38" t="s">
        <v>5492</v>
      </c>
      <c r="BA131" s="43" t="s">
        <v>5560</v>
      </c>
      <c r="BB131" s="43" t="s">
        <v>5522</v>
      </c>
      <c r="BC131" s="38" t="s">
        <v>5492</v>
      </c>
      <c r="BD131" s="38" t="s">
        <v>35</v>
      </c>
      <c r="BE131" s="38" t="s">
        <v>5494</v>
      </c>
    </row>
    <row r="132" spans="1:57" ht="17.45" customHeight="1" x14ac:dyDescent="0.25">
      <c r="A132" s="81">
        <v>2023</v>
      </c>
      <c r="B132" s="35">
        <v>138</v>
      </c>
      <c r="C132" s="36">
        <v>1873</v>
      </c>
      <c r="D132" s="102" t="s">
        <v>5496</v>
      </c>
      <c r="E132" s="37" t="s">
        <v>5497</v>
      </c>
      <c r="F132" s="38" t="s">
        <v>39</v>
      </c>
      <c r="G132" s="35" t="s">
        <v>54</v>
      </c>
      <c r="H132" s="37" t="s">
        <v>2927</v>
      </c>
      <c r="I132" s="38" t="s">
        <v>6217</v>
      </c>
      <c r="J132" s="39" t="s">
        <v>479</v>
      </c>
      <c r="K132" s="41">
        <v>1</v>
      </c>
      <c r="L132" s="42" t="s">
        <v>5549</v>
      </c>
      <c r="M132" s="43">
        <v>44963.876469907409</v>
      </c>
      <c r="N132" s="38">
        <v>6</v>
      </c>
      <c r="O132" s="43">
        <v>44967</v>
      </c>
      <c r="P132" s="43">
        <v>45147</v>
      </c>
      <c r="Q132" s="45" t="s">
        <v>5504</v>
      </c>
      <c r="R132" s="29" t="s">
        <v>48</v>
      </c>
      <c r="S132" s="39" t="s">
        <v>6153</v>
      </c>
      <c r="T132" s="39" t="s">
        <v>5488</v>
      </c>
      <c r="U132" s="39" t="s">
        <v>6154</v>
      </c>
      <c r="V132" s="39" t="s">
        <v>4754</v>
      </c>
      <c r="W132" s="51">
        <v>20235420002783</v>
      </c>
      <c r="X132" s="38">
        <v>82163</v>
      </c>
      <c r="Y132" s="38">
        <v>7</v>
      </c>
      <c r="Z132" s="46">
        <v>2725000</v>
      </c>
      <c r="AA132" s="42" t="s">
        <v>5676</v>
      </c>
      <c r="AB132" s="42">
        <v>0</v>
      </c>
      <c r="AC132" s="43" t="s">
        <v>46</v>
      </c>
      <c r="AD132" s="42">
        <v>20235420001443</v>
      </c>
      <c r="AE132" s="47" t="e">
        <v>#N/A</v>
      </c>
      <c r="AF132" s="42"/>
      <c r="AG132" s="48" t="s">
        <v>5491</v>
      </c>
      <c r="AH132" s="49">
        <v>44963.876469907409</v>
      </c>
      <c r="AI132" s="38" t="s">
        <v>6218</v>
      </c>
      <c r="AJ132" s="38">
        <v>-180</v>
      </c>
      <c r="AK132" s="38" t="s">
        <v>5506</v>
      </c>
      <c r="AL132" s="38">
        <v>516</v>
      </c>
      <c r="AM132" s="43">
        <v>44957</v>
      </c>
      <c r="AN132" s="43">
        <v>44967</v>
      </c>
      <c r="AO132" s="38" t="s">
        <v>5506</v>
      </c>
      <c r="AP132" s="43">
        <v>44964</v>
      </c>
      <c r="AQ132" s="38">
        <v>5</v>
      </c>
      <c r="AR132" s="38"/>
      <c r="AS132" s="38" t="s">
        <v>6219</v>
      </c>
      <c r="AT132" s="38" t="s">
        <v>5508</v>
      </c>
      <c r="AU132" s="43">
        <v>44964</v>
      </c>
      <c r="AV132" s="43" t="s">
        <v>5766</v>
      </c>
      <c r="AW132" s="43" t="s">
        <v>6220</v>
      </c>
      <c r="AX132" s="43">
        <v>44964</v>
      </c>
      <c r="AY132" s="38" t="s">
        <v>5492</v>
      </c>
      <c r="AZ132" s="38" t="s">
        <v>5506</v>
      </c>
      <c r="BA132" s="43" t="s">
        <v>5560</v>
      </c>
      <c r="BB132" s="43" t="s">
        <v>5522</v>
      </c>
      <c r="BC132" s="38" t="s">
        <v>5492</v>
      </c>
      <c r="BD132" s="38" t="s">
        <v>35</v>
      </c>
      <c r="BE132" s="38" t="s">
        <v>5494</v>
      </c>
    </row>
    <row r="133" spans="1:57" ht="17.45" customHeight="1" x14ac:dyDescent="0.25">
      <c r="A133" s="81">
        <v>2023</v>
      </c>
      <c r="B133" s="35">
        <v>139</v>
      </c>
      <c r="C133" s="36">
        <v>1826</v>
      </c>
      <c r="D133" s="29" t="s">
        <v>294</v>
      </c>
      <c r="E133" s="37" t="s">
        <v>5497</v>
      </c>
      <c r="F133" s="38" t="s">
        <v>39</v>
      </c>
      <c r="G133" s="35" t="s">
        <v>54</v>
      </c>
      <c r="H133" s="37" t="s">
        <v>2329</v>
      </c>
      <c r="I133" s="38" t="s">
        <v>6221</v>
      </c>
      <c r="J133" s="39" t="s">
        <v>5218</v>
      </c>
      <c r="K133" s="41">
        <v>2</v>
      </c>
      <c r="L133" s="42" t="s">
        <v>5549</v>
      </c>
      <c r="M133" s="43">
        <v>44963.876736111109</v>
      </c>
      <c r="N133" s="38">
        <v>8</v>
      </c>
      <c r="O133" s="43">
        <v>44967</v>
      </c>
      <c r="P133" s="43">
        <v>45208</v>
      </c>
      <c r="Q133" s="54" t="s">
        <v>98</v>
      </c>
      <c r="R133" s="29" t="s">
        <v>98</v>
      </c>
      <c r="S133" s="39" t="s">
        <v>6222</v>
      </c>
      <c r="T133" s="39" t="s">
        <v>5488</v>
      </c>
      <c r="U133" s="39" t="s">
        <v>6178</v>
      </c>
      <c r="V133" s="39" t="s">
        <v>303</v>
      </c>
      <c r="W133" s="51">
        <v>20235400001643</v>
      </c>
      <c r="X133" s="38">
        <v>85455</v>
      </c>
      <c r="Y133" s="38">
        <v>3</v>
      </c>
      <c r="Z133" s="46">
        <v>2725000</v>
      </c>
      <c r="AA133" s="42" t="s">
        <v>5676</v>
      </c>
      <c r="AB133" s="42" t="s">
        <v>5503</v>
      </c>
      <c r="AC133" s="43" t="s">
        <v>46</v>
      </c>
      <c r="AD133" s="42">
        <v>20235420001443</v>
      </c>
      <c r="AE133" s="47" t="e">
        <v>#N/A</v>
      </c>
      <c r="AF133" s="42" t="s">
        <v>5490</v>
      </c>
      <c r="AG133" s="48" t="s">
        <v>5491</v>
      </c>
      <c r="AH133" s="49">
        <v>44963.876736111109</v>
      </c>
      <c r="AI133" s="38" t="s">
        <v>6223</v>
      </c>
      <c r="AJ133" s="38">
        <v>-241</v>
      </c>
      <c r="AK133" s="38" t="s">
        <v>5506</v>
      </c>
      <c r="AL133" s="38">
        <v>491</v>
      </c>
      <c r="AM133" s="43">
        <v>44951</v>
      </c>
      <c r="AN133" s="43">
        <v>44967</v>
      </c>
      <c r="AO133" s="38" t="s">
        <v>5506</v>
      </c>
      <c r="AP133" s="43">
        <v>44966</v>
      </c>
      <c r="AQ133" s="38">
        <v>4</v>
      </c>
      <c r="AR133" s="38"/>
      <c r="AS133" s="38" t="s">
        <v>6224</v>
      </c>
      <c r="AT133" s="38" t="s">
        <v>5508</v>
      </c>
      <c r="AU133" s="43">
        <v>44964</v>
      </c>
      <c r="AV133" s="43" t="s">
        <v>5766</v>
      </c>
      <c r="AW133" s="43" t="s">
        <v>6011</v>
      </c>
      <c r="AX133" s="43">
        <v>44965</v>
      </c>
      <c r="AY133" s="38" t="s">
        <v>5492</v>
      </c>
      <c r="AZ133" s="38" t="s">
        <v>5506</v>
      </c>
      <c r="BA133" s="43" t="s">
        <v>5560</v>
      </c>
      <c r="BB133" s="43" t="s">
        <v>5512</v>
      </c>
      <c r="BC133" s="38" t="s">
        <v>5492</v>
      </c>
      <c r="BD133" s="38" t="s">
        <v>35</v>
      </c>
      <c r="BE133" s="38" t="s">
        <v>5494</v>
      </c>
    </row>
    <row r="134" spans="1:57" ht="17.45" customHeight="1" x14ac:dyDescent="0.25">
      <c r="A134" s="81">
        <v>2023</v>
      </c>
      <c r="B134" s="35">
        <v>140</v>
      </c>
      <c r="C134" s="36">
        <v>1826</v>
      </c>
      <c r="D134" s="29" t="s">
        <v>294</v>
      </c>
      <c r="E134" s="37" t="s">
        <v>5497</v>
      </c>
      <c r="F134" s="38" t="s">
        <v>39</v>
      </c>
      <c r="G134" s="35" t="s">
        <v>54</v>
      </c>
      <c r="H134" s="37" t="s">
        <v>295</v>
      </c>
      <c r="I134" s="38" t="s">
        <v>6225</v>
      </c>
      <c r="J134" s="39" t="s">
        <v>6226</v>
      </c>
      <c r="K134" s="41">
        <v>1</v>
      </c>
      <c r="L134" s="42" t="s">
        <v>5549</v>
      </c>
      <c r="M134" s="43">
        <v>44964.918553240743</v>
      </c>
      <c r="N134" s="38">
        <v>4</v>
      </c>
      <c r="O134" s="43">
        <v>44967</v>
      </c>
      <c r="P134" s="43">
        <v>45086</v>
      </c>
      <c r="Q134" s="174" t="s">
        <v>60</v>
      </c>
      <c r="R134" s="102" t="s">
        <v>60</v>
      </c>
      <c r="S134" s="39" t="s">
        <v>6227</v>
      </c>
      <c r="T134" s="39" t="s">
        <v>5488</v>
      </c>
      <c r="U134" s="39" t="s">
        <v>6178</v>
      </c>
      <c r="V134" s="39" t="s">
        <v>303</v>
      </c>
      <c r="W134" s="51">
        <v>20235400001643</v>
      </c>
      <c r="X134" s="38">
        <v>85714</v>
      </c>
      <c r="Y134" s="38">
        <v>3</v>
      </c>
      <c r="Z134" s="46">
        <v>4800000</v>
      </c>
      <c r="AA134" s="42" t="s">
        <v>6036</v>
      </c>
      <c r="AB134" s="42" t="s">
        <v>5503</v>
      </c>
      <c r="AC134" s="43" t="s">
        <v>46</v>
      </c>
      <c r="AD134" s="42">
        <v>20235420001443</v>
      </c>
      <c r="AE134" s="47" t="e">
        <v>#N/A</v>
      </c>
      <c r="AF134" s="42" t="s">
        <v>5490</v>
      </c>
      <c r="AG134" s="48" t="s">
        <v>5491</v>
      </c>
      <c r="AH134" s="49">
        <v>44964.918553240743</v>
      </c>
      <c r="AI134" s="38" t="s">
        <v>6228</v>
      </c>
      <c r="AJ134" s="38">
        <v>-119</v>
      </c>
      <c r="AK134" s="38" t="s">
        <v>5506</v>
      </c>
      <c r="AL134" s="38">
        <v>500</v>
      </c>
      <c r="AM134" s="43">
        <v>44951</v>
      </c>
      <c r="AN134" s="43">
        <v>44967</v>
      </c>
      <c r="AO134" s="38" t="s">
        <v>5506</v>
      </c>
      <c r="AP134" s="43">
        <v>44965</v>
      </c>
      <c r="AQ134" s="38">
        <v>3</v>
      </c>
      <c r="AR134" s="38"/>
      <c r="AS134" s="38" t="s">
        <v>6229</v>
      </c>
      <c r="AT134" s="38" t="s">
        <v>5508</v>
      </c>
      <c r="AU134" s="43">
        <v>44964</v>
      </c>
      <c r="AV134" s="43" t="s">
        <v>5766</v>
      </c>
      <c r="AW134" s="43" t="s">
        <v>6230</v>
      </c>
      <c r="AX134" s="43">
        <v>44965</v>
      </c>
      <c r="AY134" s="38" t="s">
        <v>5492</v>
      </c>
      <c r="AZ134" s="38" t="s">
        <v>5492</v>
      </c>
      <c r="BA134" s="43" t="s">
        <v>5597</v>
      </c>
      <c r="BB134" s="43" t="s">
        <v>5522</v>
      </c>
      <c r="BC134" s="38" t="s">
        <v>5492</v>
      </c>
      <c r="BD134" s="38" t="s">
        <v>35</v>
      </c>
      <c r="BE134" s="38" t="s">
        <v>5494</v>
      </c>
    </row>
    <row r="135" spans="1:57" ht="17.45" customHeight="1" x14ac:dyDescent="0.25">
      <c r="A135" s="81">
        <v>2023</v>
      </c>
      <c r="B135" s="35">
        <v>141</v>
      </c>
      <c r="C135" s="36">
        <v>1843</v>
      </c>
      <c r="D135" s="29" t="s">
        <v>696</v>
      </c>
      <c r="E135" s="37" t="s">
        <v>5497</v>
      </c>
      <c r="F135" s="38" t="s">
        <v>39</v>
      </c>
      <c r="G135" s="35" t="s">
        <v>54</v>
      </c>
      <c r="H135" s="37" t="s">
        <v>5566</v>
      </c>
      <c r="I135" s="38" t="s">
        <v>6231</v>
      </c>
      <c r="J135" s="39" t="s">
        <v>6232</v>
      </c>
      <c r="K135" s="41">
        <v>0</v>
      </c>
      <c r="L135" s="42" t="s">
        <v>5549</v>
      </c>
      <c r="M135" s="43">
        <v>44964.876516203702</v>
      </c>
      <c r="N135" s="38">
        <v>7</v>
      </c>
      <c r="O135" s="43">
        <v>44967</v>
      </c>
      <c r="P135" s="43">
        <v>45178</v>
      </c>
      <c r="Q135" s="54" t="s">
        <v>98</v>
      </c>
      <c r="R135" s="29" t="s">
        <v>98</v>
      </c>
      <c r="S135" s="74" t="s">
        <v>5569</v>
      </c>
      <c r="T135" s="39" t="s">
        <v>5488</v>
      </c>
      <c r="U135" s="39" t="s">
        <v>701</v>
      </c>
      <c r="V135" s="39" t="s">
        <v>5570</v>
      </c>
      <c r="W135" s="51">
        <v>20235400001993</v>
      </c>
      <c r="X135" s="38">
        <v>82074</v>
      </c>
      <c r="Y135" s="38">
        <v>2</v>
      </c>
      <c r="Z135" s="46">
        <v>3900000</v>
      </c>
      <c r="AA135" s="42" t="s">
        <v>6036</v>
      </c>
      <c r="AB135" s="42" t="s">
        <v>5503</v>
      </c>
      <c r="AC135" s="43" t="s">
        <v>46</v>
      </c>
      <c r="AD135" s="42">
        <v>20235420001443</v>
      </c>
      <c r="AE135" s="47" t="e">
        <v>#N/A</v>
      </c>
      <c r="AF135" s="42" t="s">
        <v>5490</v>
      </c>
      <c r="AG135" s="48" t="s">
        <v>5491</v>
      </c>
      <c r="AH135" s="49">
        <v>44964.876516203702</v>
      </c>
      <c r="AI135" s="38" t="s">
        <v>6233</v>
      </c>
      <c r="AJ135" s="38">
        <v>-211</v>
      </c>
      <c r="AK135" s="38" t="s">
        <v>5506</v>
      </c>
      <c r="AL135" s="38">
        <v>165</v>
      </c>
      <c r="AM135" s="43">
        <v>44946</v>
      </c>
      <c r="AN135" s="43">
        <v>44967</v>
      </c>
      <c r="AO135" s="38" t="s">
        <v>5506</v>
      </c>
      <c r="AP135" s="43">
        <v>44965</v>
      </c>
      <c r="AQ135" s="38">
        <v>3</v>
      </c>
      <c r="AR135" s="38"/>
      <c r="AS135" s="38" t="s">
        <v>6234</v>
      </c>
      <c r="AT135" s="38" t="s">
        <v>5508</v>
      </c>
      <c r="AU135" s="43">
        <v>44965</v>
      </c>
      <c r="AV135" s="43" t="s">
        <v>5759</v>
      </c>
      <c r="AW135" s="43" t="s">
        <v>6235</v>
      </c>
      <c r="AX135" s="43">
        <v>44965</v>
      </c>
      <c r="AY135" s="38" t="s">
        <v>5492</v>
      </c>
      <c r="AZ135" s="38" t="s">
        <v>5506</v>
      </c>
      <c r="BA135" s="43" t="s">
        <v>5511</v>
      </c>
      <c r="BB135" s="43" t="s">
        <v>5512</v>
      </c>
      <c r="BC135" s="38" t="s">
        <v>5492</v>
      </c>
      <c r="BD135" s="38" t="s">
        <v>35</v>
      </c>
      <c r="BE135" s="38" t="s">
        <v>5494</v>
      </c>
    </row>
    <row r="136" spans="1:57" ht="17.45" customHeight="1" x14ac:dyDescent="0.25">
      <c r="A136" s="81">
        <v>2023</v>
      </c>
      <c r="B136" s="35">
        <v>142</v>
      </c>
      <c r="C136" s="36">
        <v>1873</v>
      </c>
      <c r="D136" s="102" t="s">
        <v>5496</v>
      </c>
      <c r="E136" s="37" t="s">
        <v>5497</v>
      </c>
      <c r="F136" s="38" t="s">
        <v>39</v>
      </c>
      <c r="G136" s="35" t="s">
        <v>54</v>
      </c>
      <c r="H136" s="37" t="s">
        <v>295</v>
      </c>
      <c r="I136" s="38" t="s">
        <v>6236</v>
      </c>
      <c r="J136" s="39" t="s">
        <v>6237</v>
      </c>
      <c r="K136" s="41">
        <v>2</v>
      </c>
      <c r="L136" s="42" t="s">
        <v>170</v>
      </c>
      <c r="M136" s="43">
        <v>44964.918379629627</v>
      </c>
      <c r="N136" s="38">
        <v>4</v>
      </c>
      <c r="O136" s="43">
        <v>44967</v>
      </c>
      <c r="P136" s="43">
        <v>45086</v>
      </c>
      <c r="Q136" s="45" t="s">
        <v>5504</v>
      </c>
      <c r="R136" s="29" t="s">
        <v>48</v>
      </c>
      <c r="S136" s="39" t="s">
        <v>6238</v>
      </c>
      <c r="T136" s="39" t="s">
        <v>5488</v>
      </c>
      <c r="U136" s="39" t="s">
        <v>175</v>
      </c>
      <c r="V136" s="39" t="s">
        <v>75</v>
      </c>
      <c r="W136" s="51">
        <v>20235420002883</v>
      </c>
      <c r="X136" s="38">
        <v>83230</v>
      </c>
      <c r="Y136" s="38">
        <v>1</v>
      </c>
      <c r="Z136" s="46">
        <v>5700000</v>
      </c>
      <c r="AA136" s="42" t="s">
        <v>5847</v>
      </c>
      <c r="AB136" s="42" t="s">
        <v>5503</v>
      </c>
      <c r="AC136" s="43" t="s">
        <v>46</v>
      </c>
      <c r="AD136" s="42">
        <v>20235420001413</v>
      </c>
      <c r="AE136" s="47" t="e">
        <v>#N/A</v>
      </c>
      <c r="AF136" s="42"/>
      <c r="AG136" s="48" t="s">
        <v>5491</v>
      </c>
      <c r="AH136" s="49">
        <v>44964.918379629627</v>
      </c>
      <c r="AI136" s="38" t="s">
        <v>6239</v>
      </c>
      <c r="AJ136" s="38">
        <v>-119</v>
      </c>
      <c r="AK136" s="38" t="s">
        <v>5506</v>
      </c>
      <c r="AL136" s="38">
        <v>504</v>
      </c>
      <c r="AM136" s="43">
        <v>44951</v>
      </c>
      <c r="AN136" s="43">
        <v>44967</v>
      </c>
      <c r="AO136" s="38" t="s">
        <v>5506</v>
      </c>
      <c r="AP136" s="43">
        <v>44964</v>
      </c>
      <c r="AQ136" s="38">
        <v>1</v>
      </c>
      <c r="AR136" s="38"/>
      <c r="AS136" s="38" t="s">
        <v>6240</v>
      </c>
      <c r="AT136" s="38" t="s">
        <v>5508</v>
      </c>
      <c r="AU136" s="43">
        <v>44964</v>
      </c>
      <c r="AV136" s="43" t="s">
        <v>5766</v>
      </c>
      <c r="AW136" s="43" t="s">
        <v>6241</v>
      </c>
      <c r="AX136" s="43">
        <v>44966</v>
      </c>
      <c r="AY136" s="38" t="s">
        <v>5492</v>
      </c>
      <c r="AZ136" s="38" t="s">
        <v>5506</v>
      </c>
      <c r="BA136" s="43" t="s">
        <v>5597</v>
      </c>
      <c r="BB136" s="43" t="s">
        <v>5512</v>
      </c>
      <c r="BC136" s="38" t="s">
        <v>5492</v>
      </c>
      <c r="BD136" s="38" t="s">
        <v>35</v>
      </c>
      <c r="BE136" s="38" t="s">
        <v>5494</v>
      </c>
    </row>
    <row r="137" spans="1:57" ht="17.45" customHeight="1" x14ac:dyDescent="0.25">
      <c r="A137" s="81">
        <v>2023</v>
      </c>
      <c r="B137" s="35">
        <v>143</v>
      </c>
      <c r="C137" s="36">
        <v>1873</v>
      </c>
      <c r="D137" s="102" t="s">
        <v>5496</v>
      </c>
      <c r="E137" s="37" t="s">
        <v>5497</v>
      </c>
      <c r="F137" s="38" t="s">
        <v>39</v>
      </c>
      <c r="G137" s="35" t="s">
        <v>54</v>
      </c>
      <c r="H137" s="37" t="s">
        <v>6242</v>
      </c>
      <c r="I137" s="38" t="s">
        <v>6243</v>
      </c>
      <c r="J137" s="39" t="s">
        <v>6244</v>
      </c>
      <c r="K137" s="41">
        <v>8</v>
      </c>
      <c r="L137" s="42" t="s">
        <v>138</v>
      </c>
      <c r="M137" s="43">
        <v>44963.793738425928</v>
      </c>
      <c r="N137" s="38">
        <v>3</v>
      </c>
      <c r="O137" s="43">
        <v>44966</v>
      </c>
      <c r="P137" s="43">
        <v>45054</v>
      </c>
      <c r="Q137" s="82" t="s">
        <v>60</v>
      </c>
      <c r="R137" s="102" t="s">
        <v>60</v>
      </c>
      <c r="S137" s="39" t="s">
        <v>6245</v>
      </c>
      <c r="T137" s="39" t="s">
        <v>5488</v>
      </c>
      <c r="U137" s="39" t="s">
        <v>564</v>
      </c>
      <c r="V137" s="39" t="s">
        <v>2001</v>
      </c>
      <c r="W137" s="51">
        <v>20235420002713</v>
      </c>
      <c r="X137" s="38">
        <v>85467</v>
      </c>
      <c r="Y137" s="38">
        <v>3</v>
      </c>
      <c r="Z137" s="46">
        <v>2725000</v>
      </c>
      <c r="AA137" s="42" t="s">
        <v>5676</v>
      </c>
      <c r="AB137" s="42" t="s">
        <v>5503</v>
      </c>
      <c r="AC137" s="43" t="s">
        <v>46</v>
      </c>
      <c r="AD137" s="42">
        <v>20235420001233</v>
      </c>
      <c r="AE137" s="47" t="e">
        <v>#N/A</v>
      </c>
      <c r="AF137" s="42" t="s">
        <v>5490</v>
      </c>
      <c r="AG137" s="48" t="s">
        <v>5491</v>
      </c>
      <c r="AH137" s="49">
        <v>44963.793738425928</v>
      </c>
      <c r="AI137" s="38" t="s">
        <v>6246</v>
      </c>
      <c r="AJ137" s="38">
        <v>-88</v>
      </c>
      <c r="AK137" s="38" t="s">
        <v>5506</v>
      </c>
      <c r="AL137" s="38">
        <v>154</v>
      </c>
      <c r="AM137" s="43">
        <v>44946</v>
      </c>
      <c r="AN137" s="43">
        <v>44966</v>
      </c>
      <c r="AO137" s="38" t="s">
        <v>5506</v>
      </c>
      <c r="AP137" s="43">
        <v>44964</v>
      </c>
      <c r="AQ137" s="38">
        <v>1</v>
      </c>
      <c r="AR137" s="38"/>
      <c r="AS137" s="38" t="s">
        <v>6247</v>
      </c>
      <c r="AT137" s="38" t="s">
        <v>5508</v>
      </c>
      <c r="AU137" s="43">
        <v>44965</v>
      </c>
      <c r="AV137" s="43" t="s">
        <v>5759</v>
      </c>
      <c r="AW137" s="43" t="s">
        <v>5709</v>
      </c>
      <c r="AX137" s="43">
        <v>44966</v>
      </c>
      <c r="AY137" s="38" t="s">
        <v>5492</v>
      </c>
      <c r="AZ137" s="38" t="s">
        <v>5492</v>
      </c>
      <c r="BA137" s="43" t="s">
        <v>5560</v>
      </c>
      <c r="BB137" s="43" t="s">
        <v>5512</v>
      </c>
      <c r="BC137" s="38" t="s">
        <v>5492</v>
      </c>
      <c r="BD137" s="38" t="s">
        <v>35</v>
      </c>
      <c r="BE137" s="38" t="s">
        <v>5494</v>
      </c>
    </row>
    <row r="138" spans="1:57" ht="17.45" customHeight="1" x14ac:dyDescent="0.25">
      <c r="A138" s="81">
        <v>2023</v>
      </c>
      <c r="B138" s="35">
        <v>144</v>
      </c>
      <c r="C138" s="36">
        <v>1873</v>
      </c>
      <c r="D138" s="102" t="s">
        <v>5496</v>
      </c>
      <c r="E138" s="37" t="s">
        <v>5497</v>
      </c>
      <c r="F138" s="38" t="s">
        <v>39</v>
      </c>
      <c r="G138" s="35" t="s">
        <v>54</v>
      </c>
      <c r="H138" s="37" t="s">
        <v>545</v>
      </c>
      <c r="I138" s="38" t="s">
        <v>6248</v>
      </c>
      <c r="J138" s="39" t="s">
        <v>6249</v>
      </c>
      <c r="K138" s="41">
        <v>1</v>
      </c>
      <c r="L138" s="42" t="s">
        <v>170</v>
      </c>
      <c r="M138" s="43">
        <v>44964.918298611112</v>
      </c>
      <c r="N138" s="38">
        <v>3</v>
      </c>
      <c r="O138" s="43">
        <v>44967</v>
      </c>
      <c r="P138" s="43">
        <v>45055</v>
      </c>
      <c r="Q138" s="174" t="s">
        <v>60</v>
      </c>
      <c r="R138" s="102" t="s">
        <v>60</v>
      </c>
      <c r="S138" s="39" t="s">
        <v>6250</v>
      </c>
      <c r="T138" s="39" t="s">
        <v>5488</v>
      </c>
      <c r="U138" s="39" t="s">
        <v>2948</v>
      </c>
      <c r="V138" s="39" t="s">
        <v>595</v>
      </c>
      <c r="W138" s="51">
        <v>20235420008403</v>
      </c>
      <c r="X138" s="38">
        <v>82130</v>
      </c>
      <c r="Y138" s="38">
        <v>1</v>
      </c>
      <c r="Z138" s="46">
        <v>9000000</v>
      </c>
      <c r="AA138" s="42" t="s">
        <v>6036</v>
      </c>
      <c r="AB138" s="42" t="s">
        <v>5503</v>
      </c>
      <c r="AC138" s="43" t="s">
        <v>46</v>
      </c>
      <c r="AD138" s="42">
        <v>20235420001443</v>
      </c>
      <c r="AE138" s="47" t="e">
        <v>#N/A</v>
      </c>
      <c r="AF138" s="42" t="s">
        <v>5490</v>
      </c>
      <c r="AG138" s="48" t="s">
        <v>5491</v>
      </c>
      <c r="AH138" s="49">
        <v>44964.918298611112</v>
      </c>
      <c r="AI138" s="38" t="s">
        <v>6251</v>
      </c>
      <c r="AJ138" s="38">
        <v>-88</v>
      </c>
      <c r="AK138" s="38" t="s">
        <v>5506</v>
      </c>
      <c r="AL138" s="38">
        <v>236</v>
      </c>
      <c r="AM138" s="43">
        <v>44948</v>
      </c>
      <c r="AN138" s="43">
        <v>44967</v>
      </c>
      <c r="AO138" s="38" t="s">
        <v>5506</v>
      </c>
      <c r="AP138" s="43">
        <v>44966</v>
      </c>
      <c r="AQ138" s="38">
        <v>2</v>
      </c>
      <c r="AR138" s="38"/>
      <c r="AS138" s="38" t="s">
        <v>6252</v>
      </c>
      <c r="AT138" s="38" t="s">
        <v>5508</v>
      </c>
      <c r="AU138" s="43">
        <v>44965</v>
      </c>
      <c r="AV138" s="43" t="s">
        <v>5759</v>
      </c>
      <c r="AW138" s="43" t="s">
        <v>6253</v>
      </c>
      <c r="AX138" s="43">
        <v>44965</v>
      </c>
      <c r="AY138" s="38" t="s">
        <v>5492</v>
      </c>
      <c r="AZ138" s="38" t="s">
        <v>5506</v>
      </c>
      <c r="BA138" s="43" t="s">
        <v>5521</v>
      </c>
      <c r="BB138" s="43" t="s">
        <v>5512</v>
      </c>
      <c r="BC138" s="38" t="s">
        <v>5673</v>
      </c>
      <c r="BD138" s="38" t="s">
        <v>35</v>
      </c>
      <c r="BE138" s="38" t="s">
        <v>5494</v>
      </c>
    </row>
    <row r="139" spans="1:57" ht="17.45" customHeight="1" x14ac:dyDescent="0.25">
      <c r="A139" s="81">
        <v>2023</v>
      </c>
      <c r="B139" s="35">
        <v>145</v>
      </c>
      <c r="C139" s="36">
        <v>1843</v>
      </c>
      <c r="D139" s="29" t="s">
        <v>696</v>
      </c>
      <c r="E139" s="37" t="s">
        <v>5497</v>
      </c>
      <c r="F139" s="38" t="s">
        <v>39</v>
      </c>
      <c r="G139" s="35" t="s">
        <v>54</v>
      </c>
      <c r="H139" s="37" t="s">
        <v>6254</v>
      </c>
      <c r="I139" s="38" t="s">
        <v>6255</v>
      </c>
      <c r="J139" s="39" t="s">
        <v>2175</v>
      </c>
      <c r="K139" s="41">
        <v>8</v>
      </c>
      <c r="L139" s="42" t="s">
        <v>191</v>
      </c>
      <c r="M139" s="43">
        <v>44963.585138888891</v>
      </c>
      <c r="N139" s="38">
        <v>6</v>
      </c>
      <c r="O139" s="43">
        <v>44966</v>
      </c>
      <c r="P139" s="43">
        <v>45146</v>
      </c>
      <c r="Q139" s="174" t="s">
        <v>60</v>
      </c>
      <c r="R139" s="102" t="s">
        <v>60</v>
      </c>
      <c r="S139" s="39" t="s">
        <v>6256</v>
      </c>
      <c r="T139" s="39" t="s">
        <v>5488</v>
      </c>
      <c r="U139" s="39" t="s">
        <v>701</v>
      </c>
      <c r="V139" s="39" t="s">
        <v>1892</v>
      </c>
      <c r="W139" s="51">
        <v>20235420002943</v>
      </c>
      <c r="X139" s="38">
        <v>85353</v>
      </c>
      <c r="Y139" s="38">
        <v>4</v>
      </c>
      <c r="Z139" s="46">
        <v>5700000</v>
      </c>
      <c r="AA139" s="42" t="s">
        <v>5676</v>
      </c>
      <c r="AB139" s="42" t="s">
        <v>5503</v>
      </c>
      <c r="AC139" s="43" t="s">
        <v>46</v>
      </c>
      <c r="AD139" s="42">
        <v>0</v>
      </c>
      <c r="AE139" s="47" t="e">
        <v>#N/A</v>
      </c>
      <c r="AF139" s="42" t="s">
        <v>5490</v>
      </c>
      <c r="AG139" s="48" t="s">
        <v>5491</v>
      </c>
      <c r="AH139" s="49">
        <v>44963.585138888891</v>
      </c>
      <c r="AI139" s="38" t="s">
        <v>6257</v>
      </c>
      <c r="AJ139" s="38">
        <v>-180</v>
      </c>
      <c r="AK139" s="38" t="s">
        <v>5506</v>
      </c>
      <c r="AL139" s="38">
        <v>255</v>
      </c>
      <c r="AM139" s="43">
        <v>44948</v>
      </c>
      <c r="AN139" s="43">
        <v>44964</v>
      </c>
      <c r="AO139" s="38" t="s">
        <v>5506</v>
      </c>
      <c r="AP139" s="43">
        <v>44964</v>
      </c>
      <c r="AQ139" s="38">
        <v>1</v>
      </c>
      <c r="AR139" s="38"/>
      <c r="AS139" s="38" t="s">
        <v>6258</v>
      </c>
      <c r="AT139" s="38" t="s">
        <v>5508</v>
      </c>
      <c r="AU139" s="43">
        <v>44963</v>
      </c>
      <c r="AV139" s="43" t="s">
        <v>5708</v>
      </c>
      <c r="AW139" s="43" t="s">
        <v>5723</v>
      </c>
      <c r="AX139" s="43">
        <v>44964</v>
      </c>
      <c r="AY139" s="38" t="s">
        <v>5492</v>
      </c>
      <c r="AZ139" s="38" t="s">
        <v>5506</v>
      </c>
      <c r="BA139" s="43" t="s">
        <v>5597</v>
      </c>
      <c r="BB139" s="43" t="s">
        <v>5522</v>
      </c>
      <c r="BC139" s="38" t="s">
        <v>5492</v>
      </c>
      <c r="BD139" s="38" t="s">
        <v>35</v>
      </c>
      <c r="BE139" s="38" t="s">
        <v>5494</v>
      </c>
    </row>
    <row r="140" spans="1:57" ht="17.45" customHeight="1" x14ac:dyDescent="0.25">
      <c r="A140" s="81">
        <v>2023</v>
      </c>
      <c r="B140" s="35">
        <v>146</v>
      </c>
      <c r="C140" s="36">
        <v>1873</v>
      </c>
      <c r="D140" s="102" t="s">
        <v>5496</v>
      </c>
      <c r="E140" s="37" t="s">
        <v>5497</v>
      </c>
      <c r="F140" s="38" t="s">
        <v>39</v>
      </c>
      <c r="G140" s="35" t="s">
        <v>54</v>
      </c>
      <c r="H140" s="37" t="s">
        <v>6259</v>
      </c>
      <c r="I140" s="38" t="s">
        <v>6260</v>
      </c>
      <c r="J140" s="39" t="s">
        <v>6261</v>
      </c>
      <c r="K140" s="41">
        <v>1</v>
      </c>
      <c r="L140" s="42" t="s">
        <v>345</v>
      </c>
      <c r="M140" s="43">
        <v>44979.001736111109</v>
      </c>
      <c r="N140" s="38">
        <v>4</v>
      </c>
      <c r="O140" s="43">
        <v>44980</v>
      </c>
      <c r="P140" s="43">
        <v>45099</v>
      </c>
      <c r="Q140" s="82" t="s">
        <v>60</v>
      </c>
      <c r="R140" s="102" t="s">
        <v>60</v>
      </c>
      <c r="S140" s="39" t="s">
        <v>6262</v>
      </c>
      <c r="T140" s="39" t="s">
        <v>5488</v>
      </c>
      <c r="U140" s="12" t="s">
        <v>50</v>
      </c>
      <c r="V140" s="39" t="s">
        <v>595</v>
      </c>
      <c r="W140" s="51">
        <v>20235420002813</v>
      </c>
      <c r="X140" s="38">
        <v>82103</v>
      </c>
      <c r="Y140" s="38">
        <v>1</v>
      </c>
      <c r="Z140" s="46">
        <v>7000000</v>
      </c>
      <c r="AA140" s="42" t="s">
        <v>5847</v>
      </c>
      <c r="AB140" s="42" t="s">
        <v>5503</v>
      </c>
      <c r="AC140" s="43" t="s">
        <v>46</v>
      </c>
      <c r="AD140" s="42">
        <v>20235420002343</v>
      </c>
      <c r="AE140" s="47" t="e">
        <v>#N/A</v>
      </c>
      <c r="AF140" s="42" t="s">
        <v>5490</v>
      </c>
      <c r="AG140" s="48" t="s">
        <v>5491</v>
      </c>
      <c r="AH140" s="49">
        <v>44979.001736111109</v>
      </c>
      <c r="AI140" s="38" t="s">
        <v>6263</v>
      </c>
      <c r="AJ140" s="38">
        <v>-119</v>
      </c>
      <c r="AK140" s="38" t="s">
        <v>5506</v>
      </c>
      <c r="AL140" s="38">
        <v>513</v>
      </c>
      <c r="AM140" s="43">
        <v>44957</v>
      </c>
      <c r="AN140" s="43">
        <v>44980</v>
      </c>
      <c r="AO140" s="38" t="s">
        <v>5506</v>
      </c>
      <c r="AP140" s="43">
        <v>44979</v>
      </c>
      <c r="AQ140" s="38">
        <v>4</v>
      </c>
      <c r="AR140" s="38"/>
      <c r="AS140" s="38" t="s">
        <v>6264</v>
      </c>
      <c r="AT140" s="38" t="s">
        <v>5508</v>
      </c>
      <c r="AU140" s="43">
        <v>44979</v>
      </c>
      <c r="AV140" s="43" t="s">
        <v>6265</v>
      </c>
      <c r="AW140" s="43" t="s">
        <v>6266</v>
      </c>
      <c r="AX140" s="43">
        <v>44980</v>
      </c>
      <c r="AY140" s="38" t="s">
        <v>5492</v>
      </c>
      <c r="AZ140" s="38" t="s">
        <v>5492</v>
      </c>
      <c r="BA140" s="43" t="s">
        <v>5597</v>
      </c>
      <c r="BB140" s="43" t="s">
        <v>5522</v>
      </c>
      <c r="BC140" s="38" t="s">
        <v>5492</v>
      </c>
      <c r="BD140" s="38" t="s">
        <v>35</v>
      </c>
      <c r="BE140" s="38" t="s">
        <v>5494</v>
      </c>
    </row>
    <row r="141" spans="1:57" ht="17.45" customHeight="1" x14ac:dyDescent="0.25">
      <c r="A141" s="81">
        <v>2023</v>
      </c>
      <c r="B141" s="35">
        <v>147</v>
      </c>
      <c r="C141" s="36">
        <v>1873</v>
      </c>
      <c r="D141" s="102" t="s">
        <v>5496</v>
      </c>
      <c r="E141" s="37" t="s">
        <v>5497</v>
      </c>
      <c r="F141" s="38" t="s">
        <v>39</v>
      </c>
      <c r="G141" s="35" t="s">
        <v>54</v>
      </c>
      <c r="H141" s="37" t="s">
        <v>2146</v>
      </c>
      <c r="I141" s="38" t="s">
        <v>6267</v>
      </c>
      <c r="J141" s="39" t="s">
        <v>5860</v>
      </c>
      <c r="K141" s="41">
        <v>9</v>
      </c>
      <c r="L141" s="42" t="s">
        <v>345</v>
      </c>
      <c r="M141" s="43">
        <v>44965.334814814814</v>
      </c>
      <c r="N141" s="38">
        <v>4</v>
      </c>
      <c r="O141" s="43">
        <v>44966</v>
      </c>
      <c r="P141" s="43">
        <v>45085</v>
      </c>
      <c r="Q141" s="82" t="s">
        <v>60</v>
      </c>
      <c r="R141" s="102" t="s">
        <v>60</v>
      </c>
      <c r="S141" s="39" t="s">
        <v>6268</v>
      </c>
      <c r="T141" s="39" t="s">
        <v>5488</v>
      </c>
      <c r="U141" s="39" t="s">
        <v>390</v>
      </c>
      <c r="V141" s="39" t="s">
        <v>595</v>
      </c>
      <c r="W141" s="51">
        <v>20235420002813</v>
      </c>
      <c r="X141" s="38">
        <v>82334</v>
      </c>
      <c r="Y141" s="38">
        <v>1</v>
      </c>
      <c r="Z141" s="46">
        <v>7000000</v>
      </c>
      <c r="AA141" s="42" t="s">
        <v>6179</v>
      </c>
      <c r="AB141" s="42" t="s">
        <v>5503</v>
      </c>
      <c r="AC141" s="43" t="s">
        <v>46</v>
      </c>
      <c r="AD141" s="42">
        <v>20235420001233</v>
      </c>
      <c r="AE141" s="47" t="e">
        <v>#N/A</v>
      </c>
      <c r="AF141" s="42" t="s">
        <v>5490</v>
      </c>
      <c r="AG141" s="48" t="s">
        <v>5491</v>
      </c>
      <c r="AH141" s="49">
        <v>44965.334814814814</v>
      </c>
      <c r="AI141" s="38" t="s">
        <v>6269</v>
      </c>
      <c r="AJ141" s="38">
        <v>-119</v>
      </c>
      <c r="AK141" s="38" t="s">
        <v>5506</v>
      </c>
      <c r="AL141" s="38">
        <v>515</v>
      </c>
      <c r="AM141" s="43">
        <v>44957</v>
      </c>
      <c r="AN141" s="43">
        <v>44966</v>
      </c>
      <c r="AO141" s="38" t="s">
        <v>5506</v>
      </c>
      <c r="AP141" s="43">
        <v>44965</v>
      </c>
      <c r="AQ141" s="38">
        <v>1</v>
      </c>
      <c r="AR141" s="38"/>
      <c r="AS141" s="38" t="s">
        <v>6270</v>
      </c>
      <c r="AT141" s="38" t="s">
        <v>5508</v>
      </c>
      <c r="AU141" s="43">
        <v>44965</v>
      </c>
      <c r="AV141" s="43" t="s">
        <v>5759</v>
      </c>
      <c r="AW141" s="43" t="s">
        <v>6271</v>
      </c>
      <c r="AX141" s="43">
        <v>44965</v>
      </c>
      <c r="AY141" s="38" t="s">
        <v>5492</v>
      </c>
      <c r="AZ141" s="38" t="s">
        <v>5506</v>
      </c>
      <c r="BA141" s="43" t="s">
        <v>5597</v>
      </c>
      <c r="BB141" s="43" t="s">
        <v>5522</v>
      </c>
      <c r="BC141" s="38" t="s">
        <v>5492</v>
      </c>
      <c r="BD141" s="38" t="s">
        <v>35</v>
      </c>
      <c r="BE141" s="38" t="s">
        <v>5494</v>
      </c>
    </row>
    <row r="142" spans="1:57" ht="17.45" customHeight="1" x14ac:dyDescent="0.25">
      <c r="A142" s="81">
        <v>2023</v>
      </c>
      <c r="B142" s="35">
        <v>148</v>
      </c>
      <c r="C142" s="36">
        <v>1873</v>
      </c>
      <c r="D142" s="102" t="s">
        <v>5496</v>
      </c>
      <c r="E142" s="37" t="s">
        <v>5497</v>
      </c>
      <c r="F142" s="38" t="s">
        <v>39</v>
      </c>
      <c r="G142" s="35" t="s">
        <v>54</v>
      </c>
      <c r="H142" s="37" t="s">
        <v>6272</v>
      </c>
      <c r="I142" s="38" t="s">
        <v>6273</v>
      </c>
      <c r="J142" s="39" t="s">
        <v>1448</v>
      </c>
      <c r="K142" s="41">
        <v>7</v>
      </c>
      <c r="L142" s="42" t="s">
        <v>269</v>
      </c>
      <c r="M142" s="43">
        <v>44971.79314814815</v>
      </c>
      <c r="N142" s="38">
        <v>4</v>
      </c>
      <c r="O142" s="43">
        <v>44973</v>
      </c>
      <c r="P142" s="43">
        <v>45092</v>
      </c>
      <c r="Q142" s="82" t="s">
        <v>60</v>
      </c>
      <c r="R142" s="102" t="s">
        <v>60</v>
      </c>
      <c r="S142" s="39" t="s">
        <v>6274</v>
      </c>
      <c r="T142" s="39" t="s">
        <v>5488</v>
      </c>
      <c r="U142" s="39" t="s">
        <v>811</v>
      </c>
      <c r="V142" s="39" t="s">
        <v>808</v>
      </c>
      <c r="W142" s="51">
        <v>20235420002893</v>
      </c>
      <c r="X142" s="38">
        <v>85350</v>
      </c>
      <c r="Y142" s="38">
        <v>1</v>
      </c>
      <c r="Z142" s="46">
        <v>5700000</v>
      </c>
      <c r="AA142" s="42" t="e">
        <v>#N/A</v>
      </c>
      <c r="AB142" s="42" t="e">
        <v>#N/A</v>
      </c>
      <c r="AC142" s="43" t="s">
        <v>46</v>
      </c>
      <c r="AD142" s="42" t="e">
        <v>#N/A</v>
      </c>
      <c r="AE142" s="47" t="e">
        <v>#N/A</v>
      </c>
      <c r="AF142" s="42" t="s">
        <v>5490</v>
      </c>
      <c r="AG142" s="48" t="s">
        <v>5491</v>
      </c>
      <c r="AH142" s="49">
        <v>44971.79314814815</v>
      </c>
      <c r="AI142" s="38" t="s">
        <v>6275</v>
      </c>
      <c r="AJ142" s="38">
        <v>-119</v>
      </c>
      <c r="AK142" s="38" t="s">
        <v>5506</v>
      </c>
      <c r="AL142" s="38">
        <v>221</v>
      </c>
      <c r="AM142" s="43">
        <v>44948</v>
      </c>
      <c r="AN142" s="43">
        <v>44973</v>
      </c>
      <c r="AO142" s="38" t="s">
        <v>5506</v>
      </c>
      <c r="AP142" s="43">
        <v>44972</v>
      </c>
      <c r="AQ142" s="38">
        <v>3</v>
      </c>
      <c r="AR142" s="38"/>
      <c r="AS142" s="38" t="s">
        <v>6276</v>
      </c>
      <c r="AT142" s="38" t="s">
        <v>5508</v>
      </c>
      <c r="AU142" s="43">
        <v>44972</v>
      </c>
      <c r="AV142" s="43" t="s">
        <v>5959</v>
      </c>
      <c r="AW142" s="43" t="s">
        <v>6277</v>
      </c>
      <c r="AX142" s="43">
        <v>44972</v>
      </c>
      <c r="AY142" s="38" t="s">
        <v>5492</v>
      </c>
      <c r="AZ142" s="38" t="s">
        <v>5506</v>
      </c>
      <c r="BA142" s="43" t="s">
        <v>5597</v>
      </c>
      <c r="BB142" s="43" t="s">
        <v>5512</v>
      </c>
      <c r="BC142" s="38" t="s">
        <v>5492</v>
      </c>
      <c r="BD142" s="38" t="s">
        <v>35</v>
      </c>
      <c r="BE142" s="38" t="s">
        <v>5494</v>
      </c>
    </row>
    <row r="143" spans="1:57" ht="17.45" customHeight="1" x14ac:dyDescent="0.25">
      <c r="A143" s="81">
        <v>2023</v>
      </c>
      <c r="B143" s="35">
        <v>149</v>
      </c>
      <c r="C143" s="36">
        <v>1873</v>
      </c>
      <c r="D143" s="102" t="s">
        <v>5496</v>
      </c>
      <c r="E143" s="37" t="s">
        <v>5497</v>
      </c>
      <c r="F143" s="38" t="s">
        <v>39</v>
      </c>
      <c r="G143" s="35" t="s">
        <v>54</v>
      </c>
      <c r="H143" s="37" t="s">
        <v>1340</v>
      </c>
      <c r="I143" s="38" t="s">
        <v>6278</v>
      </c>
      <c r="J143" s="39" t="s">
        <v>4839</v>
      </c>
      <c r="K143" s="41">
        <v>6</v>
      </c>
      <c r="L143" s="42" t="s">
        <v>269</v>
      </c>
      <c r="M143" s="43">
        <v>44963.876759259256</v>
      </c>
      <c r="N143" s="38">
        <v>3</v>
      </c>
      <c r="O143" s="43">
        <v>44966</v>
      </c>
      <c r="P143" s="43">
        <v>45054</v>
      </c>
      <c r="Q143" s="174" t="s">
        <v>60</v>
      </c>
      <c r="R143" s="102" t="s">
        <v>60</v>
      </c>
      <c r="S143" s="39" t="s">
        <v>6279</v>
      </c>
      <c r="T143" s="39" t="s">
        <v>5488</v>
      </c>
      <c r="U143" s="39" t="s">
        <v>811</v>
      </c>
      <c r="V143" s="39" t="s">
        <v>808</v>
      </c>
      <c r="W143" s="51">
        <v>20235420002893</v>
      </c>
      <c r="X143" s="38">
        <v>85348</v>
      </c>
      <c r="Y143" s="38">
        <v>2</v>
      </c>
      <c r="Z143" s="46">
        <v>4800000</v>
      </c>
      <c r="AA143" s="42" t="s">
        <v>5676</v>
      </c>
      <c r="AB143" s="42" t="s">
        <v>5503</v>
      </c>
      <c r="AC143" s="43" t="s">
        <v>46</v>
      </c>
      <c r="AD143" s="42">
        <v>20235410000023</v>
      </c>
      <c r="AE143" s="47" t="e">
        <v>#N/A</v>
      </c>
      <c r="AF143" s="42" t="s">
        <v>5490</v>
      </c>
      <c r="AG143" s="48" t="s">
        <v>5491</v>
      </c>
      <c r="AH143" s="49">
        <v>44963.876759259256</v>
      </c>
      <c r="AI143" s="38" t="s">
        <v>6280</v>
      </c>
      <c r="AJ143" s="38">
        <v>-88</v>
      </c>
      <c r="AK143" s="38" t="s">
        <v>5506</v>
      </c>
      <c r="AL143" s="38">
        <v>220</v>
      </c>
      <c r="AM143" s="43">
        <v>44948</v>
      </c>
      <c r="AN143" s="43">
        <v>44966</v>
      </c>
      <c r="AO143" s="38" t="s">
        <v>5506</v>
      </c>
      <c r="AP143" s="43">
        <v>44965</v>
      </c>
      <c r="AQ143" s="38">
        <v>3</v>
      </c>
      <c r="AR143" s="38"/>
      <c r="AS143" s="38" t="s">
        <v>6281</v>
      </c>
      <c r="AT143" s="38" t="s">
        <v>5508</v>
      </c>
      <c r="AU143" s="43">
        <v>44964</v>
      </c>
      <c r="AV143" s="43" t="s">
        <v>5766</v>
      </c>
      <c r="AW143" s="43" t="s">
        <v>6212</v>
      </c>
      <c r="AX143" s="43">
        <v>44965</v>
      </c>
      <c r="AY143" s="38" t="s">
        <v>5492</v>
      </c>
      <c r="AZ143" s="38" t="s">
        <v>5506</v>
      </c>
      <c r="BA143" s="43" t="s">
        <v>5597</v>
      </c>
      <c r="BB143" s="43" t="s">
        <v>5512</v>
      </c>
      <c r="BC143" s="38" t="s">
        <v>5492</v>
      </c>
      <c r="BD143" s="38" t="s">
        <v>35</v>
      </c>
      <c r="BE143" s="38" t="s">
        <v>5494</v>
      </c>
    </row>
    <row r="144" spans="1:57" ht="17.45" customHeight="1" x14ac:dyDescent="0.25">
      <c r="A144" s="81">
        <v>2023</v>
      </c>
      <c r="B144" s="35">
        <v>150</v>
      </c>
      <c r="C144" s="36">
        <v>1873</v>
      </c>
      <c r="D144" s="102" t="s">
        <v>5496</v>
      </c>
      <c r="E144" s="37" t="s">
        <v>5497</v>
      </c>
      <c r="F144" s="38" t="s">
        <v>39</v>
      </c>
      <c r="G144" s="35" t="s">
        <v>54</v>
      </c>
      <c r="H144" s="37" t="s">
        <v>4072</v>
      </c>
      <c r="I144" s="35" t="s">
        <v>6282</v>
      </c>
      <c r="J144" s="39" t="s">
        <v>6283</v>
      </c>
      <c r="K144" s="41">
        <v>2</v>
      </c>
      <c r="L144" s="42" t="s">
        <v>191</v>
      </c>
      <c r="M144" s="43">
        <v>44963.668252314812</v>
      </c>
      <c r="N144" s="38">
        <v>3</v>
      </c>
      <c r="O144" s="43">
        <v>44970</v>
      </c>
      <c r="P144" s="43">
        <v>45058</v>
      </c>
      <c r="Q144" s="82" t="s">
        <v>48</v>
      </c>
      <c r="R144" s="102" t="s">
        <v>48</v>
      </c>
      <c r="S144" s="39" t="s">
        <v>6284</v>
      </c>
      <c r="T144" s="39" t="s">
        <v>5488</v>
      </c>
      <c r="U144" s="39" t="s">
        <v>100</v>
      </c>
      <c r="V144" s="39" t="s">
        <v>5577</v>
      </c>
      <c r="W144" s="51">
        <v>20235400000673</v>
      </c>
      <c r="X144" s="38">
        <v>85142</v>
      </c>
      <c r="Y144" s="38">
        <v>3</v>
      </c>
      <c r="Z144" s="46">
        <v>2500000</v>
      </c>
      <c r="AA144" s="42" t="s">
        <v>5676</v>
      </c>
      <c r="AB144" s="42" t="s">
        <v>5503</v>
      </c>
      <c r="AC144" s="43" t="s">
        <v>46</v>
      </c>
      <c r="AD144" s="42">
        <v>20235420001343</v>
      </c>
      <c r="AE144" s="47" t="e">
        <v>#N/A</v>
      </c>
      <c r="AF144" s="42"/>
      <c r="AG144" s="48" t="s">
        <v>5491</v>
      </c>
      <c r="AH144" s="49">
        <v>44963.668252314812</v>
      </c>
      <c r="AI144" s="38" t="s">
        <v>6285</v>
      </c>
      <c r="AJ144" s="38">
        <v>-88</v>
      </c>
      <c r="AK144" s="38" t="s">
        <v>5506</v>
      </c>
      <c r="AL144" s="38">
        <v>223</v>
      </c>
      <c r="AM144" s="43">
        <v>44948</v>
      </c>
      <c r="AN144" s="43">
        <v>44966</v>
      </c>
      <c r="AO144" s="38" t="s">
        <v>5506</v>
      </c>
      <c r="AP144" s="43">
        <v>44964</v>
      </c>
      <c r="AQ144" s="38">
        <v>5</v>
      </c>
      <c r="AR144" s="38"/>
      <c r="AS144" s="38" t="s">
        <v>6286</v>
      </c>
      <c r="AT144" s="38" t="s">
        <v>5508</v>
      </c>
      <c r="AU144" s="43">
        <v>44964</v>
      </c>
      <c r="AV144" s="43" t="s">
        <v>5766</v>
      </c>
      <c r="AW144" s="43" t="s">
        <v>6212</v>
      </c>
      <c r="AX144" s="43">
        <v>44967</v>
      </c>
      <c r="AY144" s="38" t="s">
        <v>5492</v>
      </c>
      <c r="AZ144" s="38" t="s">
        <v>5506</v>
      </c>
      <c r="BA144" s="43" t="s">
        <v>5560</v>
      </c>
      <c r="BB144" s="43" t="s">
        <v>5522</v>
      </c>
      <c r="BC144" s="38" t="s">
        <v>5492</v>
      </c>
      <c r="BD144" s="38" t="s">
        <v>35</v>
      </c>
      <c r="BE144" s="38" t="s">
        <v>5494</v>
      </c>
    </row>
    <row r="145" spans="1:57" ht="17.45" customHeight="1" x14ac:dyDescent="0.25">
      <c r="A145" s="81">
        <v>2023</v>
      </c>
      <c r="B145" s="35">
        <v>151</v>
      </c>
      <c r="C145" s="36">
        <v>1843</v>
      </c>
      <c r="D145" s="29" t="s">
        <v>696</v>
      </c>
      <c r="E145" s="37" t="s">
        <v>5497</v>
      </c>
      <c r="F145" s="38" t="s">
        <v>39</v>
      </c>
      <c r="G145" s="35" t="s">
        <v>54</v>
      </c>
      <c r="H145" s="37" t="s">
        <v>6254</v>
      </c>
      <c r="I145" s="38" t="s">
        <v>6287</v>
      </c>
      <c r="J145" s="39" t="s">
        <v>6288</v>
      </c>
      <c r="K145" s="41">
        <v>5</v>
      </c>
      <c r="L145" s="42" t="s">
        <v>191</v>
      </c>
      <c r="M145" s="43">
        <v>44964.918449074074</v>
      </c>
      <c r="N145" s="38">
        <v>3</v>
      </c>
      <c r="O145" s="43">
        <v>44970</v>
      </c>
      <c r="P145" s="43">
        <v>45058</v>
      </c>
      <c r="Q145" s="82" t="s">
        <v>60</v>
      </c>
      <c r="R145" s="102" t="s">
        <v>60</v>
      </c>
      <c r="S145" s="39" t="s">
        <v>6256</v>
      </c>
      <c r="T145" s="39" t="s">
        <v>5488</v>
      </c>
      <c r="U145" s="39" t="s">
        <v>701</v>
      </c>
      <c r="V145" s="39" t="s">
        <v>1892</v>
      </c>
      <c r="W145" s="51">
        <v>20235420002943</v>
      </c>
      <c r="X145" s="38">
        <v>85353</v>
      </c>
      <c r="Y145" s="38">
        <v>4</v>
      </c>
      <c r="Z145" s="46">
        <v>5700000</v>
      </c>
      <c r="AA145" s="42" t="s">
        <v>5676</v>
      </c>
      <c r="AB145" s="42" t="s">
        <v>5503</v>
      </c>
      <c r="AC145" s="43" t="s">
        <v>46</v>
      </c>
      <c r="AD145" s="42">
        <v>20235420001413</v>
      </c>
      <c r="AE145" s="47" t="e">
        <v>#N/A</v>
      </c>
      <c r="AF145" s="42" t="s">
        <v>5490</v>
      </c>
      <c r="AG145" s="48" t="s">
        <v>5491</v>
      </c>
      <c r="AH145" s="49">
        <v>44964.918449074074</v>
      </c>
      <c r="AI145" s="38" t="s">
        <v>6289</v>
      </c>
      <c r="AJ145" s="38">
        <v>-88</v>
      </c>
      <c r="AK145" s="38" t="s">
        <v>5506</v>
      </c>
      <c r="AL145" s="38">
        <v>255</v>
      </c>
      <c r="AM145" s="43">
        <v>44948</v>
      </c>
      <c r="AN145" s="43">
        <v>44967</v>
      </c>
      <c r="AO145" s="38" t="s">
        <v>5506</v>
      </c>
      <c r="AP145" s="43">
        <v>44964</v>
      </c>
      <c r="AQ145" s="38">
        <v>1</v>
      </c>
      <c r="AR145" s="38"/>
      <c r="AS145" s="38" t="s">
        <v>6290</v>
      </c>
      <c r="AT145" s="38" t="s">
        <v>5508</v>
      </c>
      <c r="AU145" s="43">
        <v>44965</v>
      </c>
      <c r="AV145" s="43" t="s">
        <v>5759</v>
      </c>
      <c r="AW145" s="43" t="s">
        <v>6253</v>
      </c>
      <c r="AX145" s="43">
        <v>44966</v>
      </c>
      <c r="AY145" s="38" t="s">
        <v>5492</v>
      </c>
      <c r="AZ145" s="38" t="s">
        <v>5506</v>
      </c>
      <c r="BA145" s="43" t="s">
        <v>5597</v>
      </c>
      <c r="BB145" s="43" t="s">
        <v>5512</v>
      </c>
      <c r="BC145" s="38" t="s">
        <v>5492</v>
      </c>
      <c r="BD145" s="38" t="s">
        <v>35</v>
      </c>
      <c r="BE145" s="38" t="s">
        <v>5494</v>
      </c>
    </row>
    <row r="146" spans="1:57" ht="17.45" customHeight="1" x14ac:dyDescent="0.25">
      <c r="A146" s="81">
        <v>2023</v>
      </c>
      <c r="B146" s="35">
        <v>152</v>
      </c>
      <c r="C146" s="36">
        <v>1873</v>
      </c>
      <c r="D146" s="102" t="s">
        <v>5496</v>
      </c>
      <c r="E146" s="37" t="s">
        <v>5497</v>
      </c>
      <c r="F146" s="38" t="s">
        <v>39</v>
      </c>
      <c r="G146" s="35" t="s">
        <v>54</v>
      </c>
      <c r="H146" s="37" t="s">
        <v>1415</v>
      </c>
      <c r="I146" s="38" t="s">
        <v>6291</v>
      </c>
      <c r="J146" s="39" t="s">
        <v>1618</v>
      </c>
      <c r="K146" s="41">
        <v>9</v>
      </c>
      <c r="L146" s="42" t="s">
        <v>191</v>
      </c>
      <c r="M146" s="43">
        <v>44963.834849537037</v>
      </c>
      <c r="N146" s="38">
        <v>6</v>
      </c>
      <c r="O146" s="43">
        <v>44970</v>
      </c>
      <c r="P146" s="43">
        <v>45150</v>
      </c>
      <c r="Q146" s="198" t="s">
        <v>60</v>
      </c>
      <c r="R146" s="29" t="s">
        <v>60</v>
      </c>
      <c r="S146" s="39" t="s">
        <v>6292</v>
      </c>
      <c r="T146" s="39" t="s">
        <v>5488</v>
      </c>
      <c r="U146" s="39" t="s">
        <v>803</v>
      </c>
      <c r="V146" s="39" t="s">
        <v>1582</v>
      </c>
      <c r="W146" s="51">
        <v>20235420003203</v>
      </c>
      <c r="X146" s="38">
        <v>85141</v>
      </c>
      <c r="Y146" s="38">
        <v>12</v>
      </c>
      <c r="Z146" s="46">
        <v>2500000</v>
      </c>
      <c r="AA146" s="42" t="s">
        <v>5676</v>
      </c>
      <c r="AB146" s="42" t="s">
        <v>5503</v>
      </c>
      <c r="AC146" s="43" t="s">
        <v>46</v>
      </c>
      <c r="AD146" s="42">
        <v>20235420001343</v>
      </c>
      <c r="AE146" s="47" t="e">
        <v>#N/A</v>
      </c>
      <c r="AF146" s="42"/>
      <c r="AG146" s="48" t="s">
        <v>5491</v>
      </c>
      <c r="AH146" s="49">
        <v>44963.834849537037</v>
      </c>
      <c r="AI146" s="38" t="s">
        <v>6293</v>
      </c>
      <c r="AJ146" s="38">
        <v>-180</v>
      </c>
      <c r="AK146" s="38" t="s">
        <v>5506</v>
      </c>
      <c r="AL146" s="38">
        <v>222</v>
      </c>
      <c r="AM146" s="43">
        <v>44948</v>
      </c>
      <c r="AN146" s="43">
        <v>44966</v>
      </c>
      <c r="AO146" s="38" t="s">
        <v>5506</v>
      </c>
      <c r="AP146" s="43">
        <v>44964</v>
      </c>
      <c r="AQ146" s="38">
        <v>5</v>
      </c>
      <c r="AR146" s="38"/>
      <c r="AS146" s="38" t="s">
        <v>6294</v>
      </c>
      <c r="AT146" s="38" t="s">
        <v>5508</v>
      </c>
      <c r="AU146" s="43">
        <v>44965</v>
      </c>
      <c r="AV146" s="43" t="s">
        <v>5759</v>
      </c>
      <c r="AW146" s="43" t="s">
        <v>5778</v>
      </c>
      <c r="AX146" s="43">
        <v>44966</v>
      </c>
      <c r="AY146" s="38" t="s">
        <v>5492</v>
      </c>
      <c r="AZ146" s="38" t="s">
        <v>5492</v>
      </c>
      <c r="BA146" s="43" t="s">
        <v>5560</v>
      </c>
      <c r="BB146" s="43" t="s">
        <v>5512</v>
      </c>
      <c r="BC146" s="38" t="s">
        <v>5492</v>
      </c>
      <c r="BD146" s="38" t="s">
        <v>35</v>
      </c>
      <c r="BE146" s="38" t="s">
        <v>5494</v>
      </c>
    </row>
    <row r="147" spans="1:57" ht="17.45" customHeight="1" x14ac:dyDescent="0.25">
      <c r="A147" s="81">
        <v>2023</v>
      </c>
      <c r="B147" s="35">
        <v>153</v>
      </c>
      <c r="C147" s="36">
        <v>1873</v>
      </c>
      <c r="D147" s="102" t="s">
        <v>5496</v>
      </c>
      <c r="E147" s="37" t="s">
        <v>5497</v>
      </c>
      <c r="F147" s="38" t="s">
        <v>39</v>
      </c>
      <c r="G147" s="35" t="s">
        <v>54</v>
      </c>
      <c r="H147" s="37" t="s">
        <v>5661</v>
      </c>
      <c r="I147" s="38" t="s">
        <v>6295</v>
      </c>
      <c r="J147" s="39" t="s">
        <v>1623</v>
      </c>
      <c r="K147" s="41">
        <v>7</v>
      </c>
      <c r="L147" s="42" t="s">
        <v>191</v>
      </c>
      <c r="M147" s="43">
        <v>44974.460405092592</v>
      </c>
      <c r="N147" s="38">
        <v>7</v>
      </c>
      <c r="O147" s="43">
        <v>44979</v>
      </c>
      <c r="P147" s="43">
        <v>45190</v>
      </c>
      <c r="Q147" s="54" t="s">
        <v>98</v>
      </c>
      <c r="R147" s="29" t="s">
        <v>98</v>
      </c>
      <c r="S147" s="74" t="s">
        <v>5663</v>
      </c>
      <c r="T147" s="39" t="s">
        <v>5488</v>
      </c>
      <c r="U147" s="39" t="s">
        <v>803</v>
      </c>
      <c r="V147" s="39" t="s">
        <v>1562</v>
      </c>
      <c r="W147" s="51">
        <v>20235420003193</v>
      </c>
      <c r="X147" s="38">
        <v>82358</v>
      </c>
      <c r="Y147" s="38">
        <v>5</v>
      </c>
      <c r="Z147" s="46">
        <v>3900000</v>
      </c>
      <c r="AA147" s="42" t="s">
        <v>5676</v>
      </c>
      <c r="AB147" s="42" t="s">
        <v>5503</v>
      </c>
      <c r="AC147" s="43" t="s">
        <v>46</v>
      </c>
      <c r="AD147" s="42">
        <v>20235420002023</v>
      </c>
      <c r="AE147" s="47" t="e">
        <v>#N/A</v>
      </c>
      <c r="AF147" s="42" t="s">
        <v>5490</v>
      </c>
      <c r="AG147" s="48" t="s">
        <v>5491</v>
      </c>
      <c r="AH147" s="49">
        <v>44974.460405092592</v>
      </c>
      <c r="AI147" s="38" t="s">
        <v>6296</v>
      </c>
      <c r="AJ147" s="38">
        <v>-211</v>
      </c>
      <c r="AK147" s="38" t="s">
        <v>5506</v>
      </c>
      <c r="AL147" s="38">
        <v>178</v>
      </c>
      <c r="AM147" s="43">
        <v>44946</v>
      </c>
      <c r="AN147" s="43">
        <v>44974</v>
      </c>
      <c r="AO147" s="38" t="s">
        <v>5506</v>
      </c>
      <c r="AP147" s="43">
        <v>44976</v>
      </c>
      <c r="AQ147" s="38">
        <v>4</v>
      </c>
      <c r="AR147" s="38"/>
      <c r="AS147" s="38" t="s">
        <v>6297</v>
      </c>
      <c r="AT147" s="38" t="s">
        <v>5508</v>
      </c>
      <c r="AU147" s="43">
        <v>44974</v>
      </c>
      <c r="AV147" s="43" t="s">
        <v>6298</v>
      </c>
      <c r="AW147" s="43" t="s">
        <v>6174</v>
      </c>
      <c r="AX147" s="43">
        <v>44978</v>
      </c>
      <c r="AY147" s="38" t="s">
        <v>5492</v>
      </c>
      <c r="AZ147" s="38" t="s">
        <v>5506</v>
      </c>
      <c r="BA147" s="43" t="s">
        <v>5511</v>
      </c>
      <c r="BB147" s="43" t="s">
        <v>5522</v>
      </c>
      <c r="BC147" s="38" t="s">
        <v>5492</v>
      </c>
      <c r="BD147" s="38" t="s">
        <v>35</v>
      </c>
      <c r="BE147" s="38" t="s">
        <v>5494</v>
      </c>
    </row>
    <row r="148" spans="1:57" ht="17.45" customHeight="1" x14ac:dyDescent="0.25">
      <c r="A148" s="81">
        <v>2023</v>
      </c>
      <c r="B148" s="35">
        <v>154</v>
      </c>
      <c r="C148" s="36">
        <v>1803</v>
      </c>
      <c r="D148" s="29" t="s">
        <v>1933</v>
      </c>
      <c r="E148" s="37" t="s">
        <v>5497</v>
      </c>
      <c r="F148" s="38" t="s">
        <v>39</v>
      </c>
      <c r="G148" s="35" t="s">
        <v>54</v>
      </c>
      <c r="H148" s="37" t="s">
        <v>2108</v>
      </c>
      <c r="I148" s="38" t="s">
        <v>6299</v>
      </c>
      <c r="J148" s="39" t="s">
        <v>425</v>
      </c>
      <c r="K148" s="41">
        <v>1</v>
      </c>
      <c r="L148" s="42" t="s">
        <v>170</v>
      </c>
      <c r="M148" s="43">
        <v>44964.58494212963</v>
      </c>
      <c r="N148" s="38">
        <v>6</v>
      </c>
      <c r="O148" s="43">
        <v>44967</v>
      </c>
      <c r="P148" s="43">
        <v>45147</v>
      </c>
      <c r="Q148" s="82" t="s">
        <v>60</v>
      </c>
      <c r="R148" s="102" t="s">
        <v>60</v>
      </c>
      <c r="S148" s="39" t="s">
        <v>6300</v>
      </c>
      <c r="T148" s="39" t="s">
        <v>5488</v>
      </c>
      <c r="U148" s="39" t="s">
        <v>655</v>
      </c>
      <c r="V148" s="39" t="s">
        <v>1699</v>
      </c>
      <c r="W148" s="51">
        <v>20235420002863</v>
      </c>
      <c r="X148" s="38">
        <v>85364</v>
      </c>
      <c r="Y148" s="38">
        <v>5</v>
      </c>
      <c r="Z148" s="46">
        <v>3900000</v>
      </c>
      <c r="AA148" s="42" t="s">
        <v>5676</v>
      </c>
      <c r="AB148" s="42" t="s">
        <v>5503</v>
      </c>
      <c r="AC148" s="43" t="s">
        <v>46</v>
      </c>
      <c r="AD148" s="42">
        <v>20235420001443</v>
      </c>
      <c r="AE148" s="47" t="e">
        <v>#N/A</v>
      </c>
      <c r="AF148" s="42"/>
      <c r="AG148" s="48" t="s">
        <v>5491</v>
      </c>
      <c r="AH148" s="49">
        <v>44964.58494212963</v>
      </c>
      <c r="AI148" s="38" t="s">
        <v>6301</v>
      </c>
      <c r="AJ148" s="38">
        <v>-180</v>
      </c>
      <c r="AK148" s="38" t="s">
        <v>5506</v>
      </c>
      <c r="AL148" s="38">
        <v>520</v>
      </c>
      <c r="AM148" s="43">
        <v>44957</v>
      </c>
      <c r="AN148" s="43">
        <v>44967</v>
      </c>
      <c r="AO148" s="38" t="s">
        <v>5506</v>
      </c>
      <c r="AP148" s="43">
        <v>44966</v>
      </c>
      <c r="AQ148" s="38">
        <v>5</v>
      </c>
      <c r="AR148" s="38"/>
      <c r="AS148" s="38" t="s">
        <v>6302</v>
      </c>
      <c r="AT148" s="38" t="s">
        <v>5508</v>
      </c>
      <c r="AU148" s="43">
        <v>44965</v>
      </c>
      <c r="AV148" s="43" t="s">
        <v>5759</v>
      </c>
      <c r="AW148" s="43" t="s">
        <v>6303</v>
      </c>
      <c r="AX148" s="43">
        <v>44965</v>
      </c>
      <c r="AY148" s="38" t="s">
        <v>5492</v>
      </c>
      <c r="AZ148" s="38" t="s">
        <v>5492</v>
      </c>
      <c r="BA148" s="43" t="s">
        <v>5511</v>
      </c>
      <c r="BB148" s="43" t="s">
        <v>5522</v>
      </c>
      <c r="BC148" s="38" t="s">
        <v>5492</v>
      </c>
      <c r="BD148" s="38" t="s">
        <v>35</v>
      </c>
      <c r="BE148" s="38" t="s">
        <v>5494</v>
      </c>
    </row>
    <row r="149" spans="1:57" ht="17.45" customHeight="1" x14ac:dyDescent="0.25">
      <c r="A149" s="81">
        <v>2023</v>
      </c>
      <c r="B149" s="35">
        <v>155</v>
      </c>
      <c r="C149" s="36">
        <v>1865</v>
      </c>
      <c r="D149" s="29" t="s">
        <v>656</v>
      </c>
      <c r="E149" s="37" t="s">
        <v>5497</v>
      </c>
      <c r="F149" s="38" t="s">
        <v>39</v>
      </c>
      <c r="G149" s="35" t="s">
        <v>54</v>
      </c>
      <c r="H149" s="37" t="s">
        <v>1177</v>
      </c>
      <c r="I149" s="38" t="s">
        <v>6304</v>
      </c>
      <c r="J149" s="39" t="s">
        <v>6305</v>
      </c>
      <c r="K149" s="41">
        <v>8</v>
      </c>
      <c r="L149" s="42" t="s">
        <v>463</v>
      </c>
      <c r="M149" s="43">
        <v>44963.793298611112</v>
      </c>
      <c r="N149" s="38">
        <v>11</v>
      </c>
      <c r="O149" s="43">
        <v>44967</v>
      </c>
      <c r="P149" s="43">
        <v>45291</v>
      </c>
      <c r="Q149" s="54" t="s">
        <v>98</v>
      </c>
      <c r="R149" s="29" t="s">
        <v>98</v>
      </c>
      <c r="S149" s="39" t="s">
        <v>6306</v>
      </c>
      <c r="T149" s="39" t="s">
        <v>5488</v>
      </c>
      <c r="U149" s="39" t="s">
        <v>5543</v>
      </c>
      <c r="V149" s="39" t="s">
        <v>264</v>
      </c>
      <c r="W149" s="51">
        <v>20235420002793</v>
      </c>
      <c r="X149" s="38">
        <v>85457</v>
      </c>
      <c r="Y149" s="38">
        <v>6</v>
      </c>
      <c r="Z149" s="46">
        <v>5700000</v>
      </c>
      <c r="AA149" s="42" t="s">
        <v>5676</v>
      </c>
      <c r="AB149" s="42" t="s">
        <v>5503</v>
      </c>
      <c r="AC149" s="43" t="s">
        <v>46</v>
      </c>
      <c r="AD149" s="42">
        <v>200235420001463</v>
      </c>
      <c r="AE149" s="47" t="e">
        <v>#N/A</v>
      </c>
      <c r="AF149" s="42" t="s">
        <v>5490</v>
      </c>
      <c r="AG149" s="48" t="s">
        <v>5491</v>
      </c>
      <c r="AH149" s="49">
        <v>44963.793298611112</v>
      </c>
      <c r="AI149" s="38" t="s">
        <v>6307</v>
      </c>
      <c r="AJ149" s="38">
        <v>-324</v>
      </c>
      <c r="AK149" s="38" t="s">
        <v>5506</v>
      </c>
      <c r="AL149" s="38">
        <v>253</v>
      </c>
      <c r="AM149" s="43">
        <v>44948</v>
      </c>
      <c r="AN149" s="43">
        <v>44967</v>
      </c>
      <c r="AO149" s="38" t="s">
        <v>5506</v>
      </c>
      <c r="AP149" s="43">
        <v>44965</v>
      </c>
      <c r="AQ149" s="38" t="e">
        <v>#N/A</v>
      </c>
      <c r="AR149" s="38"/>
      <c r="AS149" s="38" t="s">
        <v>6308</v>
      </c>
      <c r="AT149" s="38" t="s">
        <v>5508</v>
      </c>
      <c r="AU149" s="43">
        <v>44965</v>
      </c>
      <c r="AV149" s="43" t="s">
        <v>5935</v>
      </c>
      <c r="AW149" s="43" t="s">
        <v>6309</v>
      </c>
      <c r="AX149" s="43">
        <v>44966</v>
      </c>
      <c r="AY149" s="38" t="s">
        <v>5492</v>
      </c>
      <c r="AZ149" s="38" t="s">
        <v>5492</v>
      </c>
      <c r="BA149" s="43" t="s">
        <v>5597</v>
      </c>
      <c r="BB149" s="43" t="s">
        <v>5522</v>
      </c>
      <c r="BC149" s="38" t="s">
        <v>5492</v>
      </c>
      <c r="BD149" s="38" t="s">
        <v>35</v>
      </c>
      <c r="BE149" s="38" t="s">
        <v>5494</v>
      </c>
    </row>
    <row r="150" spans="1:57" ht="17.45" customHeight="1" x14ac:dyDescent="0.25">
      <c r="A150" s="81">
        <v>2023</v>
      </c>
      <c r="B150" s="35">
        <v>156</v>
      </c>
      <c r="C150" s="36">
        <v>1873</v>
      </c>
      <c r="D150" s="102" t="s">
        <v>5496</v>
      </c>
      <c r="E150" s="37" t="s">
        <v>5497</v>
      </c>
      <c r="F150" s="38" t="s">
        <v>39</v>
      </c>
      <c r="G150" s="35" t="s">
        <v>54</v>
      </c>
      <c r="H150" s="37" t="s">
        <v>5736</v>
      </c>
      <c r="I150" s="38" t="s">
        <v>6310</v>
      </c>
      <c r="J150" s="39" t="s">
        <v>363</v>
      </c>
      <c r="K150" s="41">
        <v>4</v>
      </c>
      <c r="L150" s="42" t="s">
        <v>269</v>
      </c>
      <c r="M150" s="43">
        <v>44963.877025462964</v>
      </c>
      <c r="N150" s="38">
        <v>8</v>
      </c>
      <c r="O150" s="43">
        <v>44970</v>
      </c>
      <c r="P150" s="43">
        <v>45211</v>
      </c>
      <c r="Q150" s="54" t="s">
        <v>98</v>
      </c>
      <c r="R150" s="29" t="s">
        <v>98</v>
      </c>
      <c r="S150" s="39" t="s">
        <v>5739</v>
      </c>
      <c r="T150" s="39" t="s">
        <v>5488</v>
      </c>
      <c r="U150" s="39" t="s">
        <v>365</v>
      </c>
      <c r="V150" s="39" t="s">
        <v>5740</v>
      </c>
      <c r="W150" s="51">
        <v>20235420002653</v>
      </c>
      <c r="X150" s="38">
        <v>85356</v>
      </c>
      <c r="Y150" s="38">
        <v>4</v>
      </c>
      <c r="Z150" s="46">
        <v>4800000</v>
      </c>
      <c r="AA150" s="42" t="s">
        <v>6179</v>
      </c>
      <c r="AB150" s="42" t="s">
        <v>5503</v>
      </c>
      <c r="AC150" s="43" t="s">
        <v>46</v>
      </c>
      <c r="AD150" s="42">
        <v>20235410000023</v>
      </c>
      <c r="AE150" s="47" t="e">
        <v>#N/A</v>
      </c>
      <c r="AF150" s="42" t="s">
        <v>5490</v>
      </c>
      <c r="AG150" s="48" t="s">
        <v>5491</v>
      </c>
      <c r="AH150" s="49">
        <v>44963.877025462964</v>
      </c>
      <c r="AI150" s="38" t="s">
        <v>6311</v>
      </c>
      <c r="AJ150" s="38">
        <v>-241</v>
      </c>
      <c r="AK150" s="38" t="s">
        <v>5506</v>
      </c>
      <c r="AL150" s="38">
        <v>269</v>
      </c>
      <c r="AM150" s="43">
        <v>44948</v>
      </c>
      <c r="AN150" s="43">
        <v>44966</v>
      </c>
      <c r="AO150" s="38" t="s">
        <v>5506</v>
      </c>
      <c r="AP150" s="43">
        <v>44965</v>
      </c>
      <c r="AQ150" s="38">
        <v>3</v>
      </c>
      <c r="AR150" s="38"/>
      <c r="AS150" s="38" t="s">
        <v>6312</v>
      </c>
      <c r="AT150" s="38" t="s">
        <v>5508</v>
      </c>
      <c r="AU150" s="43">
        <v>44966</v>
      </c>
      <c r="AV150" s="43" t="s">
        <v>5935</v>
      </c>
      <c r="AW150" s="43" t="s">
        <v>6313</v>
      </c>
      <c r="AX150" s="43">
        <v>44970</v>
      </c>
      <c r="AY150" s="38" t="s">
        <v>5492</v>
      </c>
      <c r="AZ150" s="38" t="s">
        <v>5506</v>
      </c>
      <c r="BA150" s="43" t="s">
        <v>5597</v>
      </c>
      <c r="BB150" s="43" t="s">
        <v>5522</v>
      </c>
      <c r="BC150" s="38" t="s">
        <v>5492</v>
      </c>
      <c r="BD150" s="38" t="s">
        <v>35</v>
      </c>
      <c r="BE150" s="38" t="s">
        <v>5494</v>
      </c>
    </row>
    <row r="151" spans="1:57" ht="17.45" customHeight="1" x14ac:dyDescent="0.25">
      <c r="A151" s="81">
        <v>2023</v>
      </c>
      <c r="B151" s="35">
        <v>157</v>
      </c>
      <c r="C151" s="36">
        <v>1824</v>
      </c>
      <c r="D151" s="29" t="s">
        <v>37</v>
      </c>
      <c r="E151" s="37" t="s">
        <v>5497</v>
      </c>
      <c r="F151" s="38" t="s">
        <v>39</v>
      </c>
      <c r="G151" s="35" t="s">
        <v>54</v>
      </c>
      <c r="H151" s="37" t="s">
        <v>1399</v>
      </c>
      <c r="I151" s="38" t="s">
        <v>6314</v>
      </c>
      <c r="J151" s="39" t="s">
        <v>6315</v>
      </c>
      <c r="K151" s="41">
        <v>4</v>
      </c>
      <c r="L151" s="42" t="s">
        <v>463</v>
      </c>
      <c r="M151" s="43">
        <v>44965.668194444443</v>
      </c>
      <c r="N151" s="38">
        <v>3</v>
      </c>
      <c r="O151" s="43">
        <v>44970</v>
      </c>
      <c r="P151" s="43">
        <v>45058</v>
      </c>
      <c r="Q151" s="174" t="s">
        <v>60</v>
      </c>
      <c r="R151" s="102" t="s">
        <v>60</v>
      </c>
      <c r="S151" s="39" t="s">
        <v>5823</v>
      </c>
      <c r="T151" s="39" t="s">
        <v>5488</v>
      </c>
      <c r="U151" s="39" t="s">
        <v>50</v>
      </c>
      <c r="V151" s="39" t="s">
        <v>5824</v>
      </c>
      <c r="W151" s="51">
        <v>20235420002913</v>
      </c>
      <c r="X151" s="38">
        <v>82181</v>
      </c>
      <c r="Y151" s="38">
        <v>24</v>
      </c>
      <c r="Z151" s="46">
        <v>2400000</v>
      </c>
      <c r="AA151" s="42" t="s">
        <v>5676</v>
      </c>
      <c r="AB151" s="42" t="s">
        <v>5503</v>
      </c>
      <c r="AC151" s="43" t="s">
        <v>46</v>
      </c>
      <c r="AD151" s="42">
        <v>200235420001463</v>
      </c>
      <c r="AE151" s="47" t="e">
        <v>#N/A</v>
      </c>
      <c r="AF151" s="42" t="s">
        <v>5490</v>
      </c>
      <c r="AG151" s="48" t="s">
        <v>5491</v>
      </c>
      <c r="AH151" s="49">
        <v>44965.668194444443</v>
      </c>
      <c r="AI151" s="38" t="s">
        <v>6316</v>
      </c>
      <c r="AJ151" s="38">
        <v>-88</v>
      </c>
      <c r="AK151" s="38" t="s">
        <v>5506</v>
      </c>
      <c r="AL151" s="38">
        <v>260</v>
      </c>
      <c r="AM151" s="43">
        <v>44948</v>
      </c>
      <c r="AN151" s="43">
        <v>44967</v>
      </c>
      <c r="AO151" s="38" t="s">
        <v>5506</v>
      </c>
      <c r="AP151" s="43">
        <v>44966</v>
      </c>
      <c r="AQ151" s="38" t="e">
        <v>#N/A</v>
      </c>
      <c r="AR151" s="38"/>
      <c r="AS151" s="38" t="s">
        <v>6317</v>
      </c>
      <c r="AT151" s="38" t="s">
        <v>5508</v>
      </c>
      <c r="AU151" s="43">
        <v>44965</v>
      </c>
      <c r="AV151" s="43" t="s">
        <v>5759</v>
      </c>
      <c r="AW151" s="43" t="s">
        <v>5971</v>
      </c>
      <c r="AX151" s="43">
        <v>44970</v>
      </c>
      <c r="AY151" s="38" t="s">
        <v>5492</v>
      </c>
      <c r="AZ151" s="38" t="s">
        <v>5506</v>
      </c>
      <c r="BA151" s="43" t="s">
        <v>5560</v>
      </c>
      <c r="BB151" s="43" t="s">
        <v>5522</v>
      </c>
      <c r="BC151" s="38" t="s">
        <v>5492</v>
      </c>
      <c r="BD151" s="38" t="s">
        <v>35</v>
      </c>
      <c r="BE151" s="38" t="s">
        <v>5494</v>
      </c>
    </row>
    <row r="152" spans="1:57" ht="17.45" customHeight="1" x14ac:dyDescent="0.25">
      <c r="A152" s="81">
        <v>2023</v>
      </c>
      <c r="B152" s="35">
        <v>158</v>
      </c>
      <c r="C152" s="36">
        <v>1824</v>
      </c>
      <c r="D152" s="29" t="s">
        <v>37</v>
      </c>
      <c r="E152" s="37" t="s">
        <v>5497</v>
      </c>
      <c r="F152" s="38" t="s">
        <v>39</v>
      </c>
      <c r="G152" s="35" t="s">
        <v>54</v>
      </c>
      <c r="H152" s="37" t="s">
        <v>1399</v>
      </c>
      <c r="I152" s="38" t="s">
        <v>6318</v>
      </c>
      <c r="J152" s="39" t="s">
        <v>1074</v>
      </c>
      <c r="K152" s="41">
        <v>6</v>
      </c>
      <c r="L152" s="42" t="s">
        <v>463</v>
      </c>
      <c r="M152" s="43">
        <v>44965.668136574073</v>
      </c>
      <c r="N152" s="38">
        <v>6</v>
      </c>
      <c r="O152" s="43">
        <v>44967</v>
      </c>
      <c r="P152" s="43">
        <v>45147</v>
      </c>
      <c r="Q152" s="174" t="s">
        <v>60</v>
      </c>
      <c r="R152" s="102" t="s">
        <v>60</v>
      </c>
      <c r="S152" s="39" t="s">
        <v>5823</v>
      </c>
      <c r="T152" s="39" t="s">
        <v>5488</v>
      </c>
      <c r="U152" s="39" t="s">
        <v>50</v>
      </c>
      <c r="V152" s="39" t="s">
        <v>5824</v>
      </c>
      <c r="W152" s="51">
        <v>20235420002913</v>
      </c>
      <c r="X152" s="38">
        <v>82181</v>
      </c>
      <c r="Y152" s="38">
        <v>24</v>
      </c>
      <c r="Z152" s="46">
        <v>2400000</v>
      </c>
      <c r="AA152" s="42" t="s">
        <v>5676</v>
      </c>
      <c r="AB152" s="42" t="s">
        <v>5503</v>
      </c>
      <c r="AC152" s="43" t="s">
        <v>46</v>
      </c>
      <c r="AD152" s="42">
        <v>200235420001463</v>
      </c>
      <c r="AE152" s="47" t="e">
        <v>#N/A</v>
      </c>
      <c r="AF152" s="42"/>
      <c r="AG152" s="48" t="s">
        <v>5491</v>
      </c>
      <c r="AH152" s="49">
        <v>44965.668136574073</v>
      </c>
      <c r="AI152" s="38" t="s">
        <v>6319</v>
      </c>
      <c r="AJ152" s="38">
        <v>-180</v>
      </c>
      <c r="AK152" s="38" t="s">
        <v>5506</v>
      </c>
      <c r="AL152" s="38">
        <v>260</v>
      </c>
      <c r="AM152" s="43">
        <v>44948</v>
      </c>
      <c r="AN152" s="43">
        <v>44967</v>
      </c>
      <c r="AO152" s="38" t="s">
        <v>5506</v>
      </c>
      <c r="AP152" s="43">
        <v>44966</v>
      </c>
      <c r="AQ152" s="38">
        <v>4</v>
      </c>
      <c r="AR152" s="38"/>
      <c r="AS152" s="38" t="s">
        <v>6320</v>
      </c>
      <c r="AT152" s="38" t="s">
        <v>5508</v>
      </c>
      <c r="AU152" s="43">
        <v>44965</v>
      </c>
      <c r="AV152" s="43" t="s">
        <v>5759</v>
      </c>
      <c r="AW152" s="43" t="s">
        <v>5936</v>
      </c>
      <c r="AX152" s="43">
        <v>44965</v>
      </c>
      <c r="AY152" s="38" t="s">
        <v>5492</v>
      </c>
      <c r="AZ152" s="38" t="s">
        <v>5492</v>
      </c>
      <c r="BA152" s="43" t="s">
        <v>5560</v>
      </c>
      <c r="BB152" s="43" t="s">
        <v>5522</v>
      </c>
      <c r="BC152" s="38" t="s">
        <v>5492</v>
      </c>
      <c r="BD152" s="38" t="s">
        <v>35</v>
      </c>
      <c r="BE152" s="38" t="s">
        <v>5494</v>
      </c>
    </row>
    <row r="153" spans="1:57" ht="17.45" customHeight="1" x14ac:dyDescent="0.25">
      <c r="A153" s="81">
        <v>2023</v>
      </c>
      <c r="B153" s="35">
        <v>159</v>
      </c>
      <c r="C153" s="36">
        <v>1873</v>
      </c>
      <c r="D153" s="102" t="s">
        <v>5496</v>
      </c>
      <c r="E153" s="37" t="s">
        <v>5497</v>
      </c>
      <c r="F153" s="38" t="s">
        <v>39</v>
      </c>
      <c r="G153" s="35" t="s">
        <v>54</v>
      </c>
      <c r="H153" s="37" t="s">
        <v>6321</v>
      </c>
      <c r="I153" s="38" t="s">
        <v>6322</v>
      </c>
      <c r="J153" s="39" t="s">
        <v>4266</v>
      </c>
      <c r="K153" s="41">
        <v>7</v>
      </c>
      <c r="L153" s="42" t="s">
        <v>345</v>
      </c>
      <c r="M153" s="43">
        <v>44998.544421296298</v>
      </c>
      <c r="N153" s="38">
        <v>9</v>
      </c>
      <c r="O153" s="43">
        <v>45006</v>
      </c>
      <c r="P153" s="43">
        <v>45280</v>
      </c>
      <c r="Q153" s="54" t="s">
        <v>98</v>
      </c>
      <c r="R153" s="29" t="s">
        <v>98</v>
      </c>
      <c r="S153" s="74" t="s">
        <v>6323</v>
      </c>
      <c r="T153" s="39" t="s">
        <v>5488</v>
      </c>
      <c r="U153" s="39" t="s">
        <v>579</v>
      </c>
      <c r="V153" s="39" t="s">
        <v>2001</v>
      </c>
      <c r="W153" s="51">
        <v>20235420005143</v>
      </c>
      <c r="X153" s="38">
        <v>88526</v>
      </c>
      <c r="Y153" s="38">
        <v>3</v>
      </c>
      <c r="Z153" s="46">
        <v>2725000</v>
      </c>
      <c r="AA153" s="42" t="s">
        <v>5557</v>
      </c>
      <c r="AB153" s="42" t="s">
        <v>5503</v>
      </c>
      <c r="AC153" s="43">
        <v>44995</v>
      </c>
      <c r="AD153" s="42">
        <v>20235420003963</v>
      </c>
      <c r="AE153" s="47" t="e">
        <v>#N/A</v>
      </c>
      <c r="AF153" s="42" t="s">
        <v>5490</v>
      </c>
      <c r="AG153" s="48" t="s">
        <v>5491</v>
      </c>
      <c r="AH153" s="49">
        <v>44998.544421296298</v>
      </c>
      <c r="AI153" s="38" t="s">
        <v>6324</v>
      </c>
      <c r="AJ153" s="38">
        <v>-274</v>
      </c>
      <c r="AK153" s="38" t="s">
        <v>5506</v>
      </c>
      <c r="AL153" s="38">
        <v>756</v>
      </c>
      <c r="AM153" s="43">
        <v>44992</v>
      </c>
      <c r="AN153" s="43">
        <v>45006</v>
      </c>
      <c r="AO153" s="38" t="s">
        <v>5506</v>
      </c>
      <c r="AP153" s="43">
        <v>45000</v>
      </c>
      <c r="AQ153" s="38">
        <v>5</v>
      </c>
      <c r="AR153" s="38"/>
      <c r="AS153" s="38" t="s">
        <v>6325</v>
      </c>
      <c r="AT153" s="38" t="s">
        <v>5508</v>
      </c>
      <c r="AU153" s="43">
        <v>44998</v>
      </c>
      <c r="AV153" s="43" t="s">
        <v>6326</v>
      </c>
      <c r="AW153" s="43" t="s">
        <v>6327</v>
      </c>
      <c r="AX153" s="43">
        <v>44998</v>
      </c>
      <c r="AY153" s="38" t="s">
        <v>5492</v>
      </c>
      <c r="AZ153" s="38" t="s">
        <v>5492</v>
      </c>
      <c r="BA153" s="43" t="s">
        <v>5560</v>
      </c>
      <c r="BB153" s="43" t="s">
        <v>5522</v>
      </c>
      <c r="BC153" s="38" t="s">
        <v>5492</v>
      </c>
      <c r="BD153" s="38" t="s">
        <v>35</v>
      </c>
      <c r="BE153" s="38" t="s">
        <v>5494</v>
      </c>
    </row>
    <row r="154" spans="1:57" ht="17.45" customHeight="1" x14ac:dyDescent="0.25">
      <c r="A154" s="81">
        <v>2023</v>
      </c>
      <c r="B154" s="35">
        <v>160</v>
      </c>
      <c r="C154" s="36">
        <v>1873</v>
      </c>
      <c r="D154" s="102" t="s">
        <v>5496</v>
      </c>
      <c r="E154" s="37" t="s">
        <v>5497</v>
      </c>
      <c r="F154" s="38" t="s">
        <v>39</v>
      </c>
      <c r="G154" s="35" t="s">
        <v>54</v>
      </c>
      <c r="H154" s="37" t="s">
        <v>6328</v>
      </c>
      <c r="I154" s="38" t="s">
        <v>6329</v>
      </c>
      <c r="J154" s="39" t="s">
        <v>6330</v>
      </c>
      <c r="K154" s="41">
        <v>1</v>
      </c>
      <c r="L154" s="42" t="s">
        <v>351</v>
      </c>
      <c r="M154" s="43">
        <v>44963.876956018517</v>
      </c>
      <c r="N154" s="38">
        <v>3</v>
      </c>
      <c r="O154" s="43">
        <v>44966</v>
      </c>
      <c r="P154" s="43">
        <v>45054</v>
      </c>
      <c r="Q154" s="174" t="s">
        <v>60</v>
      </c>
      <c r="R154" s="102" t="s">
        <v>60</v>
      </c>
      <c r="S154" s="39" t="s">
        <v>6331</v>
      </c>
      <c r="T154" s="39" t="s">
        <v>5488</v>
      </c>
      <c r="U154" s="39" t="s">
        <v>330</v>
      </c>
      <c r="V154" s="39" t="s">
        <v>6073</v>
      </c>
      <c r="W154" s="51">
        <v>20235420009043</v>
      </c>
      <c r="X154" s="38">
        <v>85483</v>
      </c>
      <c r="Y154" s="38">
        <v>2</v>
      </c>
      <c r="Z154" s="46">
        <v>5700000</v>
      </c>
      <c r="AA154" s="42" t="s">
        <v>6133</v>
      </c>
      <c r="AB154" s="42" t="s">
        <v>5503</v>
      </c>
      <c r="AC154" s="43" t="s">
        <v>46</v>
      </c>
      <c r="AD154" s="42">
        <v>20235420001363</v>
      </c>
      <c r="AE154" s="47" t="e">
        <v>#N/A</v>
      </c>
      <c r="AF154" s="42" t="s">
        <v>5490</v>
      </c>
      <c r="AG154" s="48" t="s">
        <v>5491</v>
      </c>
      <c r="AH154" s="49">
        <v>44963.876956018517</v>
      </c>
      <c r="AI154" s="38" t="s">
        <v>6332</v>
      </c>
      <c r="AJ154" s="38">
        <v>-88</v>
      </c>
      <c r="AK154" s="38" t="s">
        <v>5506</v>
      </c>
      <c r="AL154" s="38">
        <v>216</v>
      </c>
      <c r="AM154" s="43">
        <v>44948</v>
      </c>
      <c r="AN154" s="43">
        <v>44966</v>
      </c>
      <c r="AO154" s="38" t="s">
        <v>5506</v>
      </c>
      <c r="AP154" s="43">
        <v>44964</v>
      </c>
      <c r="AQ154" s="38">
        <v>2</v>
      </c>
      <c r="AR154" s="38"/>
      <c r="AS154" s="38" t="s">
        <v>6333</v>
      </c>
      <c r="AT154" s="38" t="s">
        <v>5508</v>
      </c>
      <c r="AU154" s="43">
        <v>44963</v>
      </c>
      <c r="AV154" s="43" t="s">
        <v>5708</v>
      </c>
      <c r="AW154" s="43" t="s">
        <v>6334</v>
      </c>
      <c r="AX154" s="43">
        <v>44964</v>
      </c>
      <c r="AY154" s="38" t="s">
        <v>5492</v>
      </c>
      <c r="AZ154" s="38" t="s">
        <v>5492</v>
      </c>
      <c r="BA154" s="43" t="s">
        <v>5597</v>
      </c>
      <c r="BB154" s="43" t="s">
        <v>5512</v>
      </c>
      <c r="BC154" s="38" t="s">
        <v>5492</v>
      </c>
      <c r="BD154" s="38" t="s">
        <v>35</v>
      </c>
      <c r="BE154" s="38" t="s">
        <v>5494</v>
      </c>
    </row>
    <row r="155" spans="1:57" ht="17.45" customHeight="1" x14ac:dyDescent="0.25">
      <c r="A155" s="81">
        <v>2023</v>
      </c>
      <c r="B155" s="35">
        <v>161</v>
      </c>
      <c r="C155" s="36">
        <v>1873</v>
      </c>
      <c r="D155" s="102" t="s">
        <v>5496</v>
      </c>
      <c r="E155" s="37" t="s">
        <v>5497</v>
      </c>
      <c r="F155" s="38" t="s">
        <v>39</v>
      </c>
      <c r="G155" s="35" t="s">
        <v>54</v>
      </c>
      <c r="H155" s="37" t="s">
        <v>6335</v>
      </c>
      <c r="I155" s="35" t="s">
        <v>6336</v>
      </c>
      <c r="J155" s="39" t="s">
        <v>863</v>
      </c>
      <c r="K155" s="41">
        <v>7</v>
      </c>
      <c r="L155" s="42" t="s">
        <v>269</v>
      </c>
      <c r="M155" s="43">
        <v>44965.668333333335</v>
      </c>
      <c r="N155" s="38">
        <v>8</v>
      </c>
      <c r="O155" s="43">
        <v>44967</v>
      </c>
      <c r="P155" s="43">
        <v>45147</v>
      </c>
      <c r="Q155" s="82" t="s">
        <v>48</v>
      </c>
      <c r="R155" s="102" t="s">
        <v>98</v>
      </c>
      <c r="S155" s="39" t="s">
        <v>6337</v>
      </c>
      <c r="T155" s="39" t="s">
        <v>5488</v>
      </c>
      <c r="U155" s="39" t="s">
        <v>286</v>
      </c>
      <c r="V155" s="39" t="s">
        <v>287</v>
      </c>
      <c r="W155" s="51">
        <v>20235420002923</v>
      </c>
      <c r="X155" s="38">
        <v>82116</v>
      </c>
      <c r="Y155" s="38">
        <v>2</v>
      </c>
      <c r="Z155" s="46">
        <v>2725000</v>
      </c>
      <c r="AA155" s="42" t="s">
        <v>5676</v>
      </c>
      <c r="AB155" s="42" t="s">
        <v>5503</v>
      </c>
      <c r="AC155" s="43">
        <v>45006</v>
      </c>
      <c r="AD155" s="42">
        <v>200235420001463</v>
      </c>
      <c r="AE155" s="47" t="e">
        <v>#N/A</v>
      </c>
      <c r="AF155" s="42" t="s">
        <v>5490</v>
      </c>
      <c r="AG155" s="48" t="s">
        <v>5491</v>
      </c>
      <c r="AH155" s="49">
        <v>44965.668333333335</v>
      </c>
      <c r="AI155" s="38" t="s">
        <v>6338</v>
      </c>
      <c r="AJ155" s="38">
        <v>-180</v>
      </c>
      <c r="AK155" s="38" t="s">
        <v>5506</v>
      </c>
      <c r="AL155" s="38">
        <v>234</v>
      </c>
      <c r="AM155" s="43">
        <v>44948</v>
      </c>
      <c r="AN155" s="43">
        <v>44967</v>
      </c>
      <c r="AO155" s="38" t="s">
        <v>5506</v>
      </c>
      <c r="AP155" s="43">
        <v>44965</v>
      </c>
      <c r="AQ155" s="38">
        <v>5</v>
      </c>
      <c r="AR155" s="38"/>
      <c r="AS155" s="38" t="s">
        <v>6339</v>
      </c>
      <c r="AT155" s="38" t="s">
        <v>5508</v>
      </c>
      <c r="AU155" s="43">
        <v>44965</v>
      </c>
      <c r="AV155" s="43" t="s">
        <v>5759</v>
      </c>
      <c r="AW155" s="43" t="s">
        <v>5729</v>
      </c>
      <c r="AX155" s="43">
        <v>44967</v>
      </c>
      <c r="AY155" s="38" t="s">
        <v>5492</v>
      </c>
      <c r="AZ155" s="38" t="s">
        <v>5492</v>
      </c>
      <c r="BA155" s="43" t="s">
        <v>5560</v>
      </c>
      <c r="BB155" s="43" t="s">
        <v>5522</v>
      </c>
      <c r="BC155" s="38" t="s">
        <v>5492</v>
      </c>
      <c r="BD155" s="38" t="s">
        <v>35</v>
      </c>
      <c r="BE155" s="38" t="s">
        <v>5494</v>
      </c>
    </row>
    <row r="156" spans="1:57" ht="17.45" customHeight="1" x14ac:dyDescent="0.25">
      <c r="A156" s="81">
        <v>2023</v>
      </c>
      <c r="B156" s="35">
        <v>162</v>
      </c>
      <c r="C156" s="36">
        <v>1870</v>
      </c>
      <c r="D156" s="29" t="s">
        <v>887</v>
      </c>
      <c r="E156" s="37" t="s">
        <v>5497</v>
      </c>
      <c r="F156" s="38" t="s">
        <v>39</v>
      </c>
      <c r="G156" s="35" t="s">
        <v>54</v>
      </c>
      <c r="H156" s="37" t="s">
        <v>6340</v>
      </c>
      <c r="I156" s="38" t="s">
        <v>6341</v>
      </c>
      <c r="J156" s="39" t="s">
        <v>4397</v>
      </c>
      <c r="K156" s="41">
        <v>6</v>
      </c>
      <c r="L156" s="42" t="s">
        <v>345</v>
      </c>
      <c r="M156" s="43">
        <v>44967.626423611109</v>
      </c>
      <c r="N156" s="38">
        <v>8</v>
      </c>
      <c r="O156" s="43">
        <v>44977</v>
      </c>
      <c r="P156" s="43">
        <v>45218</v>
      </c>
      <c r="Q156" s="54" t="s">
        <v>98</v>
      </c>
      <c r="R156" s="29" t="s">
        <v>98</v>
      </c>
      <c r="S156" s="39" t="s">
        <v>6342</v>
      </c>
      <c r="T156" s="39" t="s">
        <v>5488</v>
      </c>
      <c r="U156" s="39" t="s">
        <v>5637</v>
      </c>
      <c r="V156" s="39" t="s">
        <v>894</v>
      </c>
      <c r="W156" s="51">
        <v>20235420002953</v>
      </c>
      <c r="X156" s="38">
        <v>85149</v>
      </c>
      <c r="Y156" s="38">
        <v>3</v>
      </c>
      <c r="Z156" s="46">
        <v>4800000</v>
      </c>
      <c r="AA156" s="42" t="s">
        <v>6343</v>
      </c>
      <c r="AB156" s="42" t="s">
        <v>5503</v>
      </c>
      <c r="AC156" s="43" t="s">
        <v>46</v>
      </c>
      <c r="AD156" s="42" t="s">
        <v>6344</v>
      </c>
      <c r="AE156" s="47" t="e">
        <v>#N/A</v>
      </c>
      <c r="AF156" s="42" t="s">
        <v>5490</v>
      </c>
      <c r="AG156" s="48" t="s">
        <v>5491</v>
      </c>
      <c r="AH156" s="49">
        <v>44967.626423611109</v>
      </c>
      <c r="AI156" s="38" t="s">
        <v>6345</v>
      </c>
      <c r="AJ156" s="38">
        <v>-241</v>
      </c>
      <c r="AK156" s="38" t="s">
        <v>5506</v>
      </c>
      <c r="AL156" s="38">
        <v>539</v>
      </c>
      <c r="AM156" s="43">
        <v>44967</v>
      </c>
      <c r="AN156" s="43">
        <v>44974</v>
      </c>
      <c r="AO156" s="38" t="s">
        <v>5506</v>
      </c>
      <c r="AP156" s="43">
        <v>44971</v>
      </c>
      <c r="AQ156" s="38">
        <v>1</v>
      </c>
      <c r="AR156" s="38"/>
      <c r="AS156" s="38" t="s">
        <v>6346</v>
      </c>
      <c r="AT156" s="38" t="s">
        <v>5508</v>
      </c>
      <c r="AU156" s="43">
        <v>44967</v>
      </c>
      <c r="AV156" s="43" t="s">
        <v>5925</v>
      </c>
      <c r="AW156" s="43" t="s">
        <v>6347</v>
      </c>
      <c r="AX156" s="43">
        <v>44977</v>
      </c>
      <c r="AY156" s="38" t="s">
        <v>5492</v>
      </c>
      <c r="AZ156" s="38" t="s">
        <v>5506</v>
      </c>
      <c r="BA156" s="43" t="s">
        <v>5597</v>
      </c>
      <c r="BB156" s="43" t="s">
        <v>5512</v>
      </c>
      <c r="BC156" s="38" t="s">
        <v>5492</v>
      </c>
      <c r="BD156" s="38" t="s">
        <v>35</v>
      </c>
      <c r="BE156" s="38" t="s">
        <v>5494</v>
      </c>
    </row>
    <row r="157" spans="1:57" ht="17.45" customHeight="1" x14ac:dyDescent="0.25">
      <c r="A157" s="81">
        <v>2023</v>
      </c>
      <c r="B157" s="35">
        <v>163</v>
      </c>
      <c r="C157" s="36">
        <v>1868</v>
      </c>
      <c r="D157" s="29" t="s">
        <v>359</v>
      </c>
      <c r="E157" s="37" t="s">
        <v>5497</v>
      </c>
      <c r="F157" s="38" t="s">
        <v>39</v>
      </c>
      <c r="G157" s="35" t="s">
        <v>54</v>
      </c>
      <c r="H157" s="37" t="s">
        <v>900</v>
      </c>
      <c r="I157" s="35" t="s">
        <v>6348</v>
      </c>
      <c r="J157" s="39" t="s">
        <v>6349</v>
      </c>
      <c r="K157" s="41">
        <v>5</v>
      </c>
      <c r="L157" s="42" t="s">
        <v>269</v>
      </c>
      <c r="M157" s="43">
        <v>44965.751770833333</v>
      </c>
      <c r="N157" s="38">
        <v>6</v>
      </c>
      <c r="O157" s="43">
        <v>44971</v>
      </c>
      <c r="P157" s="43">
        <v>45151</v>
      </c>
      <c r="Q157" s="82" t="s">
        <v>48</v>
      </c>
      <c r="R157" s="102" t="s">
        <v>98</v>
      </c>
      <c r="S157" s="39" t="s">
        <v>6350</v>
      </c>
      <c r="T157" s="39" t="s">
        <v>5488</v>
      </c>
      <c r="U157" s="39" t="s">
        <v>365</v>
      </c>
      <c r="V157" s="39" t="s">
        <v>5740</v>
      </c>
      <c r="W157" s="51">
        <v>20235420002653</v>
      </c>
      <c r="X157" s="38">
        <v>82329</v>
      </c>
      <c r="Y157" s="38">
        <v>20</v>
      </c>
      <c r="Z157" s="46">
        <v>2500000</v>
      </c>
      <c r="AA157" s="42" t="s">
        <v>5676</v>
      </c>
      <c r="AB157" s="42" t="s">
        <v>5503</v>
      </c>
      <c r="AC157" s="43" t="s">
        <v>46</v>
      </c>
      <c r="AD157" s="42">
        <v>20235410000033</v>
      </c>
      <c r="AE157" s="47" t="e">
        <v>#N/A</v>
      </c>
      <c r="AF157" s="42" t="s">
        <v>5490</v>
      </c>
      <c r="AG157" s="48" t="s">
        <v>5491</v>
      </c>
      <c r="AH157" s="49">
        <v>44965.751770833333</v>
      </c>
      <c r="AI157" s="38" t="s">
        <v>6351</v>
      </c>
      <c r="AJ157" s="38">
        <v>-180</v>
      </c>
      <c r="AK157" s="38" t="s">
        <v>5506</v>
      </c>
      <c r="AL157" s="38">
        <v>261</v>
      </c>
      <c r="AM157" s="43">
        <v>44948</v>
      </c>
      <c r="AN157" s="43">
        <v>44971</v>
      </c>
      <c r="AO157" s="38" t="s">
        <v>5506</v>
      </c>
      <c r="AP157" s="43">
        <v>44970</v>
      </c>
      <c r="AQ157" s="38">
        <v>4</v>
      </c>
      <c r="AR157" s="38"/>
      <c r="AS157" s="38" t="s">
        <v>6352</v>
      </c>
      <c r="AT157" s="38" t="s">
        <v>5508</v>
      </c>
      <c r="AU157" s="43">
        <v>44966</v>
      </c>
      <c r="AV157" s="43" t="s">
        <v>5935</v>
      </c>
      <c r="AW157" s="43" t="s">
        <v>5936</v>
      </c>
      <c r="AX157" s="43">
        <v>44967</v>
      </c>
      <c r="AY157" s="38" t="s">
        <v>5492</v>
      </c>
      <c r="AZ157" s="38" t="s">
        <v>5492</v>
      </c>
      <c r="BA157" s="43" t="s">
        <v>5560</v>
      </c>
      <c r="BB157" s="43" t="s">
        <v>5522</v>
      </c>
      <c r="BC157" s="38" t="s">
        <v>5492</v>
      </c>
      <c r="BD157" s="38" t="s">
        <v>35</v>
      </c>
      <c r="BE157" s="38" t="s">
        <v>5494</v>
      </c>
    </row>
    <row r="158" spans="1:57" ht="17.45" customHeight="1" x14ac:dyDescent="0.25">
      <c r="A158" s="81">
        <v>2023</v>
      </c>
      <c r="B158" s="35">
        <v>164</v>
      </c>
      <c r="C158" s="36">
        <v>1868</v>
      </c>
      <c r="D158" s="29" t="s">
        <v>359</v>
      </c>
      <c r="E158" s="37" t="s">
        <v>5497</v>
      </c>
      <c r="F158" s="38" t="s">
        <v>39</v>
      </c>
      <c r="G158" s="35" t="s">
        <v>54</v>
      </c>
      <c r="H158" s="37" t="s">
        <v>900</v>
      </c>
      <c r="I158" s="35" t="s">
        <v>6353</v>
      </c>
      <c r="J158" s="39" t="s">
        <v>6354</v>
      </c>
      <c r="K158" s="41">
        <v>0</v>
      </c>
      <c r="L158" s="42" t="s">
        <v>269</v>
      </c>
      <c r="M158" s="43">
        <v>44965.751863425925</v>
      </c>
      <c r="N158" s="38">
        <v>6</v>
      </c>
      <c r="O158" s="43">
        <v>44971</v>
      </c>
      <c r="P158" s="43">
        <v>45151</v>
      </c>
      <c r="Q158" s="82" t="s">
        <v>48</v>
      </c>
      <c r="R158" s="102" t="s">
        <v>98</v>
      </c>
      <c r="S158" s="39" t="s">
        <v>6350</v>
      </c>
      <c r="T158" s="39" t="s">
        <v>5488</v>
      </c>
      <c r="U158" s="39" t="s">
        <v>365</v>
      </c>
      <c r="V158" s="39" t="s">
        <v>5740</v>
      </c>
      <c r="W158" s="51">
        <v>20235420002653</v>
      </c>
      <c r="X158" s="38">
        <v>82329</v>
      </c>
      <c r="Y158" s="38">
        <v>20</v>
      </c>
      <c r="Z158" s="46">
        <v>2500000</v>
      </c>
      <c r="AA158" s="42" t="s">
        <v>5676</v>
      </c>
      <c r="AB158" s="42" t="s">
        <v>5503</v>
      </c>
      <c r="AC158" s="43" t="s">
        <v>46</v>
      </c>
      <c r="AD158" s="42">
        <v>20235410000033</v>
      </c>
      <c r="AE158" s="47" t="e">
        <v>#N/A</v>
      </c>
      <c r="AF158" s="42" t="s">
        <v>5490</v>
      </c>
      <c r="AG158" s="48" t="s">
        <v>5491</v>
      </c>
      <c r="AH158" s="49">
        <v>44965.751863425925</v>
      </c>
      <c r="AI158" s="38" t="s">
        <v>6355</v>
      </c>
      <c r="AJ158" s="38">
        <v>-180</v>
      </c>
      <c r="AK158" s="38" t="s">
        <v>5506</v>
      </c>
      <c r="AL158" s="38">
        <v>261</v>
      </c>
      <c r="AM158" s="43">
        <v>44948</v>
      </c>
      <c r="AN158" s="43">
        <v>44971</v>
      </c>
      <c r="AO158" s="38" t="s">
        <v>5506</v>
      </c>
      <c r="AP158" s="43">
        <v>44970</v>
      </c>
      <c r="AQ158" s="38">
        <v>4</v>
      </c>
      <c r="AR158" s="38"/>
      <c r="AS158" s="38" t="s">
        <v>6356</v>
      </c>
      <c r="AT158" s="38" t="s">
        <v>5508</v>
      </c>
      <c r="AU158" s="43">
        <v>44970</v>
      </c>
      <c r="AV158" s="43" t="s">
        <v>5716</v>
      </c>
      <c r="AW158" s="43" t="s">
        <v>6357</v>
      </c>
      <c r="AX158" s="43">
        <v>44971</v>
      </c>
      <c r="AY158" s="38" t="s">
        <v>5492</v>
      </c>
      <c r="AZ158" s="38" t="s">
        <v>5492</v>
      </c>
      <c r="BA158" s="43" t="s">
        <v>5560</v>
      </c>
      <c r="BB158" s="43" t="s">
        <v>5512</v>
      </c>
      <c r="BC158" s="38" t="s">
        <v>5492</v>
      </c>
      <c r="BD158" s="38" t="s">
        <v>35</v>
      </c>
      <c r="BE158" s="38" t="s">
        <v>5494</v>
      </c>
    </row>
    <row r="159" spans="1:57" ht="17.45" customHeight="1" x14ac:dyDescent="0.25">
      <c r="A159" s="81">
        <v>2023</v>
      </c>
      <c r="B159" s="35">
        <v>165</v>
      </c>
      <c r="C159" s="36">
        <v>1868</v>
      </c>
      <c r="D159" s="29" t="s">
        <v>359</v>
      </c>
      <c r="E159" s="37" t="s">
        <v>5497</v>
      </c>
      <c r="F159" s="38" t="s">
        <v>39</v>
      </c>
      <c r="G159" s="35" t="s">
        <v>54</v>
      </c>
      <c r="H159" s="37" t="s">
        <v>900</v>
      </c>
      <c r="I159" s="35" t="s">
        <v>6358</v>
      </c>
      <c r="J159" s="39" t="s">
        <v>256</v>
      </c>
      <c r="K159" s="41">
        <v>8</v>
      </c>
      <c r="L159" s="42" t="s">
        <v>269</v>
      </c>
      <c r="M159" s="43">
        <v>44965.751400462963</v>
      </c>
      <c r="N159" s="38">
        <v>3</v>
      </c>
      <c r="O159" s="43">
        <v>44971</v>
      </c>
      <c r="P159" s="43">
        <v>45059</v>
      </c>
      <c r="Q159" s="82" t="s">
        <v>48</v>
      </c>
      <c r="R159" s="102" t="s">
        <v>98</v>
      </c>
      <c r="S159" s="39" t="s">
        <v>6350</v>
      </c>
      <c r="T159" s="39" t="s">
        <v>5488</v>
      </c>
      <c r="U159" s="39" t="s">
        <v>365</v>
      </c>
      <c r="V159" s="39" t="s">
        <v>5740</v>
      </c>
      <c r="W159" s="51">
        <v>20235420002653</v>
      </c>
      <c r="X159" s="38">
        <v>82329</v>
      </c>
      <c r="Y159" s="38">
        <v>20</v>
      </c>
      <c r="Z159" s="46">
        <v>2500000</v>
      </c>
      <c r="AA159" s="42" t="s">
        <v>5676</v>
      </c>
      <c r="AB159" s="42" t="s">
        <v>5503</v>
      </c>
      <c r="AC159" s="43" t="s">
        <v>46</v>
      </c>
      <c r="AD159" s="42">
        <v>20235410000033</v>
      </c>
      <c r="AE159" s="47" t="e">
        <v>#N/A</v>
      </c>
      <c r="AF159" s="42" t="s">
        <v>5490</v>
      </c>
      <c r="AG159" s="48" t="s">
        <v>5491</v>
      </c>
      <c r="AH159" s="49">
        <v>44965.751400462963</v>
      </c>
      <c r="AI159" s="38" t="s">
        <v>6359</v>
      </c>
      <c r="AJ159" s="38">
        <v>-88</v>
      </c>
      <c r="AK159" s="38" t="s">
        <v>5506</v>
      </c>
      <c r="AL159" s="38">
        <v>261</v>
      </c>
      <c r="AM159" s="43">
        <v>44948</v>
      </c>
      <c r="AN159" s="43">
        <v>44971</v>
      </c>
      <c r="AO159" s="38" t="s">
        <v>5506</v>
      </c>
      <c r="AP159" s="43">
        <v>44970</v>
      </c>
      <c r="AQ159" s="38">
        <v>4</v>
      </c>
      <c r="AR159" s="38"/>
      <c r="AS159" s="38" t="s">
        <v>6360</v>
      </c>
      <c r="AT159" s="38" t="s">
        <v>5508</v>
      </c>
      <c r="AU159" s="43">
        <v>44967</v>
      </c>
      <c r="AV159" s="43" t="s">
        <v>5925</v>
      </c>
      <c r="AW159" s="43" t="s">
        <v>5889</v>
      </c>
      <c r="AX159" s="43">
        <v>44971</v>
      </c>
      <c r="AY159" s="38" t="s">
        <v>5492</v>
      </c>
      <c r="AZ159" s="38" t="s">
        <v>5492</v>
      </c>
      <c r="BA159" s="43" t="s">
        <v>5560</v>
      </c>
      <c r="BB159" s="43" t="s">
        <v>5512</v>
      </c>
      <c r="BC159" s="38" t="s">
        <v>5492</v>
      </c>
      <c r="BD159" s="38" t="s">
        <v>35</v>
      </c>
      <c r="BE159" s="38" t="s">
        <v>5494</v>
      </c>
    </row>
    <row r="160" spans="1:57" ht="17.45" customHeight="1" x14ac:dyDescent="0.25">
      <c r="A160" s="81">
        <v>2023</v>
      </c>
      <c r="B160" s="35">
        <v>166</v>
      </c>
      <c r="C160" s="36">
        <v>1868</v>
      </c>
      <c r="D160" s="29" t="s">
        <v>359</v>
      </c>
      <c r="E160" s="37" t="s">
        <v>5497</v>
      </c>
      <c r="F160" s="38" t="s">
        <v>39</v>
      </c>
      <c r="G160" s="35" t="s">
        <v>54</v>
      </c>
      <c r="H160" s="37" t="s">
        <v>900</v>
      </c>
      <c r="I160" s="35" t="s">
        <v>6361</v>
      </c>
      <c r="J160" s="39" t="s">
        <v>5128</v>
      </c>
      <c r="K160" s="41">
        <v>2</v>
      </c>
      <c r="L160" s="42" t="s">
        <v>269</v>
      </c>
      <c r="M160" s="43">
        <v>44965.751608796294</v>
      </c>
      <c r="N160" s="38">
        <v>6</v>
      </c>
      <c r="O160" s="43">
        <v>44971</v>
      </c>
      <c r="P160" s="43">
        <v>45151</v>
      </c>
      <c r="Q160" s="82" t="s">
        <v>48</v>
      </c>
      <c r="R160" s="102" t="s">
        <v>98</v>
      </c>
      <c r="S160" s="39" t="s">
        <v>6350</v>
      </c>
      <c r="T160" s="39" t="s">
        <v>5488</v>
      </c>
      <c r="U160" s="39" t="s">
        <v>365</v>
      </c>
      <c r="V160" s="39" t="s">
        <v>5740</v>
      </c>
      <c r="W160" s="51">
        <v>20235420002653</v>
      </c>
      <c r="X160" s="38">
        <v>82329</v>
      </c>
      <c r="Y160" s="38">
        <v>20</v>
      </c>
      <c r="Z160" s="46">
        <v>2500000</v>
      </c>
      <c r="AA160" s="42" t="s">
        <v>5676</v>
      </c>
      <c r="AB160" s="42" t="s">
        <v>5503</v>
      </c>
      <c r="AC160" s="43" t="s">
        <v>46</v>
      </c>
      <c r="AD160" s="42">
        <v>20235410000033</v>
      </c>
      <c r="AE160" s="47" t="e">
        <v>#N/A</v>
      </c>
      <c r="AF160" s="42" t="s">
        <v>5490</v>
      </c>
      <c r="AG160" s="48" t="s">
        <v>5491</v>
      </c>
      <c r="AH160" s="49">
        <v>44965.751608796294</v>
      </c>
      <c r="AI160" s="38" t="s">
        <v>6362</v>
      </c>
      <c r="AJ160" s="38">
        <v>-180</v>
      </c>
      <c r="AK160" s="38" t="s">
        <v>5506</v>
      </c>
      <c r="AL160" s="38">
        <v>261</v>
      </c>
      <c r="AM160" s="43">
        <v>44948</v>
      </c>
      <c r="AN160" s="43">
        <v>44971</v>
      </c>
      <c r="AO160" s="38" t="s">
        <v>5506</v>
      </c>
      <c r="AP160" s="43">
        <v>44970</v>
      </c>
      <c r="AQ160" s="38">
        <v>4</v>
      </c>
      <c r="AR160" s="38"/>
      <c r="AS160" s="38" t="s">
        <v>6363</v>
      </c>
      <c r="AT160" s="38" t="s">
        <v>5508</v>
      </c>
      <c r="AU160" s="43">
        <v>44967</v>
      </c>
      <c r="AV160" s="43" t="s">
        <v>5925</v>
      </c>
      <c r="AW160" s="43" t="s">
        <v>5723</v>
      </c>
      <c r="AX160" s="43">
        <v>44970</v>
      </c>
      <c r="AY160" s="38" t="s">
        <v>5492</v>
      </c>
      <c r="AZ160" s="38" t="s">
        <v>5492</v>
      </c>
      <c r="BA160" s="43" t="s">
        <v>5560</v>
      </c>
      <c r="BB160" s="43" t="s">
        <v>5512</v>
      </c>
      <c r="BC160" s="38" t="s">
        <v>5492</v>
      </c>
      <c r="BD160" s="38" t="s">
        <v>35</v>
      </c>
      <c r="BE160" s="38" t="s">
        <v>5494</v>
      </c>
    </row>
    <row r="161" spans="1:57" ht="17.45" customHeight="1" x14ac:dyDescent="0.25">
      <c r="A161" s="81">
        <v>2023</v>
      </c>
      <c r="B161" s="35">
        <v>167</v>
      </c>
      <c r="C161" s="36">
        <v>1873</v>
      </c>
      <c r="D161" s="102" t="s">
        <v>5496</v>
      </c>
      <c r="E161" s="37" t="s">
        <v>5497</v>
      </c>
      <c r="F161" s="38" t="s">
        <v>39</v>
      </c>
      <c r="G161" s="35" t="s">
        <v>54</v>
      </c>
      <c r="H161" s="37" t="s">
        <v>551</v>
      </c>
      <c r="I161" s="35" t="s">
        <v>6364</v>
      </c>
      <c r="J161" s="39" t="s">
        <v>1045</v>
      </c>
      <c r="K161" s="41">
        <v>0</v>
      </c>
      <c r="L161" s="42" t="s">
        <v>463</v>
      </c>
      <c r="M161" s="43">
        <v>44965.751840277779</v>
      </c>
      <c r="N161" s="38">
        <v>4.5</v>
      </c>
      <c r="O161" s="43">
        <v>44967</v>
      </c>
      <c r="P161" s="43">
        <v>45054</v>
      </c>
      <c r="Q161" s="82" t="s">
        <v>48</v>
      </c>
      <c r="R161" s="102" t="s">
        <v>98</v>
      </c>
      <c r="S161" s="74" t="s">
        <v>5600</v>
      </c>
      <c r="T161" s="39" t="s">
        <v>5488</v>
      </c>
      <c r="U161" s="39" t="s">
        <v>100</v>
      </c>
      <c r="V161" s="39" t="s">
        <v>5577</v>
      </c>
      <c r="W161" s="51">
        <v>20235400000673</v>
      </c>
      <c r="X161" s="38">
        <v>82120</v>
      </c>
      <c r="Y161" s="38">
        <v>9</v>
      </c>
      <c r="Z161" s="46">
        <v>5700000</v>
      </c>
      <c r="AA161" s="42" t="s">
        <v>5502</v>
      </c>
      <c r="AB161" s="42" t="s">
        <v>5503</v>
      </c>
      <c r="AC161" s="43" t="s">
        <v>46</v>
      </c>
      <c r="AD161" s="42">
        <v>200235420001463</v>
      </c>
      <c r="AE161" s="47" t="e">
        <v>#N/A</v>
      </c>
      <c r="AF161" s="42" t="s">
        <v>5490</v>
      </c>
      <c r="AG161" s="48" t="s">
        <v>5491</v>
      </c>
      <c r="AH161" s="49">
        <v>44965.751840277779</v>
      </c>
      <c r="AI161" s="38" t="s">
        <v>6365</v>
      </c>
      <c r="AJ161" s="38">
        <v>-87</v>
      </c>
      <c r="AK161" s="38" t="s">
        <v>5506</v>
      </c>
      <c r="AL161" s="38">
        <v>166</v>
      </c>
      <c r="AM161" s="43">
        <v>44946</v>
      </c>
      <c r="AN161" s="43">
        <v>44967</v>
      </c>
      <c r="AO161" s="38" t="s">
        <v>5506</v>
      </c>
      <c r="AP161" s="43">
        <v>44965</v>
      </c>
      <c r="AQ161" s="38">
        <v>1</v>
      </c>
      <c r="AR161" s="38"/>
      <c r="AS161" s="38" t="s">
        <v>6366</v>
      </c>
      <c r="AT161" s="38" t="s">
        <v>5508</v>
      </c>
      <c r="AU161" s="43">
        <v>44965</v>
      </c>
      <c r="AV161" s="43" t="s">
        <v>5759</v>
      </c>
      <c r="AW161" s="43" t="s">
        <v>5821</v>
      </c>
      <c r="AX161" s="43">
        <v>44967</v>
      </c>
      <c r="AY161" s="38" t="s">
        <v>5492</v>
      </c>
      <c r="AZ161" s="38" t="s">
        <v>5506</v>
      </c>
      <c r="BA161" s="43" t="s">
        <v>5597</v>
      </c>
      <c r="BB161" s="43" t="s">
        <v>5522</v>
      </c>
      <c r="BC161" s="38" t="s">
        <v>5492</v>
      </c>
      <c r="BD161" s="38" t="s">
        <v>35</v>
      </c>
      <c r="BE161" s="38" t="s">
        <v>5494</v>
      </c>
    </row>
    <row r="162" spans="1:57" ht="17.45" customHeight="1" x14ac:dyDescent="0.25">
      <c r="A162" s="81">
        <v>2023</v>
      </c>
      <c r="B162" s="35">
        <v>168</v>
      </c>
      <c r="C162" s="36">
        <v>1873</v>
      </c>
      <c r="D162" s="102" t="s">
        <v>5496</v>
      </c>
      <c r="E162" s="37" t="s">
        <v>5497</v>
      </c>
      <c r="F162" s="38" t="s">
        <v>39</v>
      </c>
      <c r="G162" s="35" t="s">
        <v>54</v>
      </c>
      <c r="H162" s="37" t="s">
        <v>551</v>
      </c>
      <c r="I162" s="38" t="s">
        <v>6367</v>
      </c>
      <c r="J162" s="39" t="s">
        <v>2773</v>
      </c>
      <c r="K162" s="41">
        <v>9</v>
      </c>
      <c r="L162" s="42" t="s">
        <v>191</v>
      </c>
      <c r="M162" s="43">
        <v>44966.418564814812</v>
      </c>
      <c r="N162" s="38">
        <v>4</v>
      </c>
      <c r="O162" s="43">
        <v>44971</v>
      </c>
      <c r="P162" s="43">
        <v>45090</v>
      </c>
      <c r="Q162" s="82" t="s">
        <v>60</v>
      </c>
      <c r="R162" s="102" t="s">
        <v>60</v>
      </c>
      <c r="S162" s="74" t="s">
        <v>5600</v>
      </c>
      <c r="T162" s="39" t="s">
        <v>5488</v>
      </c>
      <c r="U162" s="39" t="s">
        <v>100</v>
      </c>
      <c r="V162" s="39" t="s">
        <v>5577</v>
      </c>
      <c r="W162" s="51">
        <v>20235400000673</v>
      </c>
      <c r="X162" s="38">
        <v>82120</v>
      </c>
      <c r="Y162" s="38">
        <v>9</v>
      </c>
      <c r="Z162" s="46">
        <v>5700000</v>
      </c>
      <c r="AA162" s="42" t="s">
        <v>6343</v>
      </c>
      <c r="AB162" s="42" t="s">
        <v>5503</v>
      </c>
      <c r="AC162" s="43" t="s">
        <v>46</v>
      </c>
      <c r="AD162" s="42">
        <v>20235420001513</v>
      </c>
      <c r="AE162" s="47" t="e">
        <v>#N/A</v>
      </c>
      <c r="AF162" s="42" t="s">
        <v>5490</v>
      </c>
      <c r="AG162" s="48" t="s">
        <v>5491</v>
      </c>
      <c r="AH162" s="49">
        <v>44966.418564814812</v>
      </c>
      <c r="AI162" s="38" t="s">
        <v>6368</v>
      </c>
      <c r="AJ162" s="38">
        <v>-119</v>
      </c>
      <c r="AK162" s="38" t="s">
        <v>5506</v>
      </c>
      <c r="AL162" s="38">
        <v>166</v>
      </c>
      <c r="AM162" s="43">
        <v>44946</v>
      </c>
      <c r="AN162" s="43">
        <v>44970</v>
      </c>
      <c r="AO162" s="38" t="s">
        <v>5506</v>
      </c>
      <c r="AP162" s="43">
        <v>44966</v>
      </c>
      <c r="AQ162" s="38">
        <v>1</v>
      </c>
      <c r="AR162" s="38"/>
      <c r="AS162" s="38" t="s">
        <v>6369</v>
      </c>
      <c r="AT162" s="38" t="s">
        <v>5518</v>
      </c>
      <c r="AU162" s="43">
        <v>44966</v>
      </c>
      <c r="AV162" s="43" t="s">
        <v>5935</v>
      </c>
      <c r="AW162" s="43" t="s">
        <v>6129</v>
      </c>
      <c r="AX162" s="43">
        <v>44970</v>
      </c>
      <c r="AY162" s="38" t="s">
        <v>5492</v>
      </c>
      <c r="AZ162" s="38" t="s">
        <v>5506</v>
      </c>
      <c r="BA162" s="43" t="s">
        <v>5597</v>
      </c>
      <c r="BB162" s="43" t="s">
        <v>5522</v>
      </c>
      <c r="BC162" s="38" t="s">
        <v>5492</v>
      </c>
      <c r="BD162" s="38" t="s">
        <v>35</v>
      </c>
      <c r="BE162" s="38" t="s">
        <v>5494</v>
      </c>
    </row>
    <row r="163" spans="1:57" ht="17.45" customHeight="1" x14ac:dyDescent="0.25">
      <c r="A163" s="81">
        <v>2023</v>
      </c>
      <c r="B163" s="35">
        <v>169</v>
      </c>
      <c r="C163" s="36">
        <v>1803</v>
      </c>
      <c r="D163" s="29" t="s">
        <v>1933</v>
      </c>
      <c r="E163" s="37" t="s">
        <v>5497</v>
      </c>
      <c r="F163" s="38" t="s">
        <v>39</v>
      </c>
      <c r="G163" s="35" t="s">
        <v>54</v>
      </c>
      <c r="H163" s="37" t="s">
        <v>6370</v>
      </c>
      <c r="I163" s="38" t="s">
        <v>6371</v>
      </c>
      <c r="J163" s="39" t="s">
        <v>2464</v>
      </c>
      <c r="K163" s="41">
        <v>0</v>
      </c>
      <c r="L163" s="42" t="s">
        <v>170</v>
      </c>
      <c r="M163" s="43">
        <v>44994.460844907408</v>
      </c>
      <c r="N163" s="38">
        <v>6</v>
      </c>
      <c r="O163" s="43">
        <v>44999</v>
      </c>
      <c r="P163" s="43">
        <v>45182</v>
      </c>
      <c r="Q163" s="54" t="s">
        <v>48</v>
      </c>
      <c r="R163" s="29" t="s">
        <v>98</v>
      </c>
      <c r="S163" s="39" t="s">
        <v>6372</v>
      </c>
      <c r="T163" s="39" t="s">
        <v>5488</v>
      </c>
      <c r="U163" s="39" t="s">
        <v>655</v>
      </c>
      <c r="V163" s="39" t="s">
        <v>6373</v>
      </c>
      <c r="W163" s="51">
        <v>20235400002423</v>
      </c>
      <c r="X163" s="38">
        <v>88125</v>
      </c>
      <c r="Y163" s="38">
        <v>2</v>
      </c>
      <c r="Z163" s="46">
        <v>5700000</v>
      </c>
      <c r="AA163" s="42" t="e">
        <v>#N/A</v>
      </c>
      <c r="AB163" s="42" t="e">
        <v>#N/A</v>
      </c>
      <c r="AC163" s="43" t="s">
        <v>46</v>
      </c>
      <c r="AD163" s="42" t="e">
        <v>#N/A</v>
      </c>
      <c r="AE163" s="47" t="e">
        <v>#N/A</v>
      </c>
      <c r="AF163" s="42" t="s">
        <v>5490</v>
      </c>
      <c r="AG163" s="48" t="s">
        <v>5491</v>
      </c>
      <c r="AH163" s="49">
        <v>44994.460844907408</v>
      </c>
      <c r="AI163" s="38" t="s">
        <v>6374</v>
      </c>
      <c r="AJ163" s="38">
        <v>-183</v>
      </c>
      <c r="AK163" s="38" t="s">
        <v>5506</v>
      </c>
      <c r="AL163" s="38">
        <v>747</v>
      </c>
      <c r="AM163" s="43">
        <v>44992</v>
      </c>
      <c r="AN163" s="43">
        <v>44998</v>
      </c>
      <c r="AO163" s="38" t="s">
        <v>5506</v>
      </c>
      <c r="AP163" s="43">
        <v>44997</v>
      </c>
      <c r="AQ163" s="38">
        <v>1</v>
      </c>
      <c r="AR163" s="38"/>
      <c r="AS163" s="38" t="s">
        <v>6375</v>
      </c>
      <c r="AT163" s="38" t="s">
        <v>5508</v>
      </c>
      <c r="AU163" s="43">
        <v>44994</v>
      </c>
      <c r="AV163" s="43" t="s">
        <v>5659</v>
      </c>
      <c r="AW163" s="43" t="s">
        <v>6376</v>
      </c>
      <c r="AX163" s="43">
        <v>44999</v>
      </c>
      <c r="AY163" s="38" t="s">
        <v>5492</v>
      </c>
      <c r="AZ163" s="38" t="s">
        <v>5506</v>
      </c>
      <c r="BA163" s="43" t="s">
        <v>5597</v>
      </c>
      <c r="BB163" s="43" t="s">
        <v>5522</v>
      </c>
      <c r="BC163" s="38" t="s">
        <v>5492</v>
      </c>
      <c r="BD163" s="38" t="s">
        <v>35</v>
      </c>
      <c r="BE163" s="38" t="s">
        <v>5494</v>
      </c>
    </row>
    <row r="164" spans="1:57" ht="17.45" customHeight="1" x14ac:dyDescent="0.25">
      <c r="A164" s="81">
        <v>2023</v>
      </c>
      <c r="B164" s="35">
        <v>170</v>
      </c>
      <c r="C164" s="36">
        <v>1803</v>
      </c>
      <c r="D164" s="29" t="s">
        <v>1933</v>
      </c>
      <c r="E164" s="37" t="s">
        <v>5497</v>
      </c>
      <c r="F164" s="38" t="s">
        <v>39</v>
      </c>
      <c r="G164" s="35" t="s">
        <v>54</v>
      </c>
      <c r="H164" s="37" t="s">
        <v>6377</v>
      </c>
      <c r="I164" s="38" t="s">
        <v>6378</v>
      </c>
      <c r="J164" s="39" t="s">
        <v>3386</v>
      </c>
      <c r="K164" s="41">
        <v>0</v>
      </c>
      <c r="L164" s="42" t="s">
        <v>170</v>
      </c>
      <c r="M164" s="43">
        <v>44971.835104166668</v>
      </c>
      <c r="N164" s="38">
        <v>8</v>
      </c>
      <c r="O164" s="43">
        <v>44974</v>
      </c>
      <c r="P164" s="43">
        <v>45215</v>
      </c>
      <c r="Q164" s="54" t="s">
        <v>98</v>
      </c>
      <c r="R164" s="29" t="s">
        <v>98</v>
      </c>
      <c r="S164" s="39" t="s">
        <v>6379</v>
      </c>
      <c r="T164" s="39" t="s">
        <v>5488</v>
      </c>
      <c r="U164" s="39" t="s">
        <v>655</v>
      </c>
      <c r="V164" s="39" t="s">
        <v>1699</v>
      </c>
      <c r="W164" s="51">
        <v>20235420002753</v>
      </c>
      <c r="X164" s="38">
        <v>85700</v>
      </c>
      <c r="Y164" s="38">
        <v>3</v>
      </c>
      <c r="Z164" s="46">
        <v>5700000</v>
      </c>
      <c r="AA164" s="42" t="s">
        <v>6380</v>
      </c>
      <c r="AB164" s="42" t="s">
        <v>5503</v>
      </c>
      <c r="AC164" s="43" t="s">
        <v>46</v>
      </c>
      <c r="AD164" s="42">
        <v>20235420001643</v>
      </c>
      <c r="AE164" s="47" t="e">
        <v>#N/A</v>
      </c>
      <c r="AF164" s="42" t="s">
        <v>5490</v>
      </c>
      <c r="AG164" s="48" t="s">
        <v>5491</v>
      </c>
      <c r="AH164" s="49">
        <v>44971.835104166668</v>
      </c>
      <c r="AI164" s="38" t="s">
        <v>6381</v>
      </c>
      <c r="AJ164" s="38">
        <v>-241</v>
      </c>
      <c r="AK164" s="38" t="s">
        <v>5506</v>
      </c>
      <c r="AL164" s="38">
        <v>252</v>
      </c>
      <c r="AM164" s="43">
        <v>44948</v>
      </c>
      <c r="AN164" s="43">
        <v>44972</v>
      </c>
      <c r="AO164" s="38" t="s">
        <v>5506</v>
      </c>
      <c r="AP164" s="43">
        <v>44971</v>
      </c>
      <c r="AQ164" s="38">
        <v>1</v>
      </c>
      <c r="AR164" s="38"/>
      <c r="AS164" s="38" t="s">
        <v>6382</v>
      </c>
      <c r="AT164" s="38" t="s">
        <v>5508</v>
      </c>
      <c r="AU164" s="43">
        <v>44971</v>
      </c>
      <c r="AV164" s="43" t="s">
        <v>5959</v>
      </c>
      <c r="AW164" s="43" t="s">
        <v>6383</v>
      </c>
      <c r="AX164" s="43">
        <v>44972</v>
      </c>
      <c r="AY164" s="38" t="s">
        <v>5492</v>
      </c>
      <c r="AZ164" s="38" t="s">
        <v>5506</v>
      </c>
      <c r="BA164" s="43" t="s">
        <v>5597</v>
      </c>
      <c r="BB164" s="43" t="s">
        <v>5522</v>
      </c>
      <c r="BC164" s="38" t="s">
        <v>5492</v>
      </c>
      <c r="BD164" s="38" t="s">
        <v>35</v>
      </c>
      <c r="BE164" s="38" t="s">
        <v>5494</v>
      </c>
    </row>
    <row r="165" spans="1:57" ht="17.45" customHeight="1" x14ac:dyDescent="0.25">
      <c r="A165" s="123">
        <v>2023</v>
      </c>
      <c r="B165" s="124">
        <v>171</v>
      </c>
      <c r="C165" s="125">
        <v>1873</v>
      </c>
      <c r="D165" s="102" t="s">
        <v>5496</v>
      </c>
      <c r="E165" s="127" t="s">
        <v>5497</v>
      </c>
      <c r="F165" s="128" t="s">
        <v>39</v>
      </c>
      <c r="G165" s="124" t="s">
        <v>54</v>
      </c>
      <c r="H165" s="127" t="s">
        <v>6384</v>
      </c>
      <c r="I165" s="128" t="s">
        <v>6385</v>
      </c>
      <c r="J165" s="129" t="s">
        <v>2698</v>
      </c>
      <c r="K165" s="130">
        <v>5</v>
      </c>
      <c r="L165" s="131" t="s">
        <v>463</v>
      </c>
      <c r="M165" s="132">
        <v>44967.876689814817</v>
      </c>
      <c r="N165" s="128">
        <v>10</v>
      </c>
      <c r="O165" s="132">
        <v>44972</v>
      </c>
      <c r="P165" s="132">
        <v>45274</v>
      </c>
      <c r="Q165" s="133" t="s">
        <v>98</v>
      </c>
      <c r="R165" s="126" t="s">
        <v>98</v>
      </c>
      <c r="S165" s="129" t="s">
        <v>6386</v>
      </c>
      <c r="T165" s="39" t="s">
        <v>5488</v>
      </c>
      <c r="U165" s="129" t="s">
        <v>5489</v>
      </c>
      <c r="V165" s="129" t="s">
        <v>599</v>
      </c>
      <c r="W165" s="138">
        <v>20235420004983</v>
      </c>
      <c r="X165" s="128">
        <v>85462</v>
      </c>
      <c r="Y165" s="128">
        <v>1</v>
      </c>
      <c r="Z165" s="134">
        <v>2725000</v>
      </c>
      <c r="AA165" s="131" t="s">
        <v>6343</v>
      </c>
      <c r="AB165" s="131">
        <v>0</v>
      </c>
      <c r="AC165" s="132" t="s">
        <v>46</v>
      </c>
      <c r="AD165" s="131">
        <v>20235420001553</v>
      </c>
      <c r="AE165" s="135" t="e">
        <v>#N/A</v>
      </c>
      <c r="AF165" s="131" t="s">
        <v>5490</v>
      </c>
      <c r="AG165" s="48" t="s">
        <v>5491</v>
      </c>
      <c r="AH165" s="136">
        <v>44967.876689814817</v>
      </c>
      <c r="AI165" s="128" t="s">
        <v>6387</v>
      </c>
      <c r="AJ165" s="128">
        <v>-302</v>
      </c>
      <c r="AK165" s="128" t="s">
        <v>5506</v>
      </c>
      <c r="AL165" s="128">
        <v>497</v>
      </c>
      <c r="AM165" s="132">
        <v>44951</v>
      </c>
      <c r="AN165" s="132">
        <v>44972</v>
      </c>
      <c r="AO165" s="128" t="s">
        <v>5506</v>
      </c>
      <c r="AP165" s="132">
        <v>44970</v>
      </c>
      <c r="AQ165" s="128">
        <v>4</v>
      </c>
      <c r="AR165" s="128"/>
      <c r="AS165" s="128" t="s">
        <v>6388</v>
      </c>
      <c r="AT165" s="128" t="s">
        <v>5508</v>
      </c>
      <c r="AU165" s="132">
        <v>44971</v>
      </c>
      <c r="AV165" s="132" t="s">
        <v>6169</v>
      </c>
      <c r="AW165" s="132" t="s">
        <v>6389</v>
      </c>
      <c r="AX165" s="132">
        <v>44972</v>
      </c>
      <c r="AY165" s="128" t="s">
        <v>5492</v>
      </c>
      <c r="AZ165" s="128" t="s">
        <v>5506</v>
      </c>
      <c r="BA165" s="132" t="s">
        <v>5560</v>
      </c>
      <c r="BB165" s="132" t="s">
        <v>5522</v>
      </c>
      <c r="BC165" s="128" t="s">
        <v>5492</v>
      </c>
      <c r="BD165" s="128" t="s">
        <v>35</v>
      </c>
      <c r="BE165" s="128" t="s">
        <v>5494</v>
      </c>
    </row>
    <row r="166" spans="1:57" ht="17.45" customHeight="1" x14ac:dyDescent="0.25">
      <c r="A166" s="140">
        <v>2023</v>
      </c>
      <c r="B166" s="141">
        <v>173</v>
      </c>
      <c r="C166" s="142">
        <v>1873</v>
      </c>
      <c r="D166" s="102" t="s">
        <v>5496</v>
      </c>
      <c r="E166" s="143" t="s">
        <v>5497</v>
      </c>
      <c r="F166" s="94" t="s">
        <v>39</v>
      </c>
      <c r="G166" s="141" t="s">
        <v>54</v>
      </c>
      <c r="H166" s="143" t="s">
        <v>5661</v>
      </c>
      <c r="I166" s="94" t="s">
        <v>6391</v>
      </c>
      <c r="J166" s="144" t="s">
        <v>949</v>
      </c>
      <c r="K166" s="145">
        <v>1</v>
      </c>
      <c r="L166" s="146" t="s">
        <v>345</v>
      </c>
      <c r="M166" s="147">
        <v>44966.793240740742</v>
      </c>
      <c r="N166" s="94">
        <v>8</v>
      </c>
      <c r="O166" s="147">
        <v>44972</v>
      </c>
      <c r="P166" s="147">
        <v>45213</v>
      </c>
      <c r="Q166" s="148" t="s">
        <v>98</v>
      </c>
      <c r="R166" s="102" t="s">
        <v>98</v>
      </c>
      <c r="S166" s="226" t="s">
        <v>5663</v>
      </c>
      <c r="T166" s="39" t="s">
        <v>5488</v>
      </c>
      <c r="U166" s="144" t="s">
        <v>803</v>
      </c>
      <c r="V166" s="144" t="s">
        <v>147</v>
      </c>
      <c r="W166" s="153">
        <v>20235420003203</v>
      </c>
      <c r="X166" s="94">
        <v>82358</v>
      </c>
      <c r="Y166" s="94">
        <v>5</v>
      </c>
      <c r="Z166" s="149">
        <v>3900000</v>
      </c>
      <c r="AA166" s="146" t="s">
        <v>6380</v>
      </c>
      <c r="AB166" s="146" t="s">
        <v>5503</v>
      </c>
      <c r="AC166" s="147" t="s">
        <v>46</v>
      </c>
      <c r="AD166" s="146">
        <v>20235420001603</v>
      </c>
      <c r="AE166" s="150" t="e">
        <v>#N/A</v>
      </c>
      <c r="AF166" s="146" t="s">
        <v>5490</v>
      </c>
      <c r="AG166" s="48" t="s">
        <v>5491</v>
      </c>
      <c r="AH166" s="152">
        <v>44966.793240740742</v>
      </c>
      <c r="AI166" s="94" t="s">
        <v>6392</v>
      </c>
      <c r="AJ166" s="94">
        <v>-241</v>
      </c>
      <c r="AK166" s="94" t="s">
        <v>5506</v>
      </c>
      <c r="AL166" s="94">
        <v>178</v>
      </c>
      <c r="AM166" s="147">
        <v>44946</v>
      </c>
      <c r="AN166" s="147">
        <v>44971</v>
      </c>
      <c r="AO166" s="94" t="s">
        <v>5506</v>
      </c>
      <c r="AP166" s="147">
        <v>44971</v>
      </c>
      <c r="AQ166" s="94">
        <v>4</v>
      </c>
      <c r="AR166" s="94"/>
      <c r="AS166" s="94" t="s">
        <v>6393</v>
      </c>
      <c r="AT166" s="94" t="s">
        <v>5508</v>
      </c>
      <c r="AU166" s="147">
        <v>44966</v>
      </c>
      <c r="AV166" s="147" t="s">
        <v>5935</v>
      </c>
      <c r="AW166" s="147" t="s">
        <v>6394</v>
      </c>
      <c r="AX166" s="147">
        <v>44966</v>
      </c>
      <c r="AY166" s="94" t="s">
        <v>5492</v>
      </c>
      <c r="AZ166" s="94" t="s">
        <v>5506</v>
      </c>
      <c r="BA166" s="147" t="s">
        <v>5511</v>
      </c>
      <c r="BB166" s="147" t="s">
        <v>5512</v>
      </c>
      <c r="BC166" s="94" t="s">
        <v>5492</v>
      </c>
      <c r="BD166" s="94" t="s">
        <v>35</v>
      </c>
      <c r="BE166" s="94" t="s">
        <v>5494</v>
      </c>
    </row>
    <row r="167" spans="1:57" ht="17.45" customHeight="1" x14ac:dyDescent="0.25">
      <c r="A167" s="81">
        <v>2023</v>
      </c>
      <c r="B167" s="35">
        <v>174</v>
      </c>
      <c r="C167" s="36">
        <v>1868</v>
      </c>
      <c r="D167" s="29" t="s">
        <v>359</v>
      </c>
      <c r="E167" s="37" t="s">
        <v>5497</v>
      </c>
      <c r="F167" s="38" t="s">
        <v>39</v>
      </c>
      <c r="G167" s="35" t="s">
        <v>54</v>
      </c>
      <c r="H167" s="37" t="s">
        <v>900</v>
      </c>
      <c r="I167" s="38" t="s">
        <v>6395</v>
      </c>
      <c r="J167" s="39" t="s">
        <v>6396</v>
      </c>
      <c r="K167" s="41">
        <v>2</v>
      </c>
      <c r="L167" s="42" t="s">
        <v>5549</v>
      </c>
      <c r="M167" s="43">
        <v>44967.376481481479</v>
      </c>
      <c r="N167" s="38">
        <v>8</v>
      </c>
      <c r="O167" s="43">
        <v>44971</v>
      </c>
      <c r="P167" s="43">
        <v>45212</v>
      </c>
      <c r="Q167" s="54" t="s">
        <v>98</v>
      </c>
      <c r="R167" s="29" t="s">
        <v>98</v>
      </c>
      <c r="S167" s="39" t="s">
        <v>6350</v>
      </c>
      <c r="T167" s="39" t="s">
        <v>5488</v>
      </c>
      <c r="U167" s="39" t="s">
        <v>365</v>
      </c>
      <c r="V167" s="39" t="s">
        <v>5740</v>
      </c>
      <c r="W167" s="51">
        <v>20235420002653</v>
      </c>
      <c r="X167" s="38">
        <v>82329</v>
      </c>
      <c r="Y167" s="38">
        <v>20</v>
      </c>
      <c r="Z167" s="46">
        <v>2500000</v>
      </c>
      <c r="AA167" s="42" t="s">
        <v>6380</v>
      </c>
      <c r="AB167" s="42" t="s">
        <v>5503</v>
      </c>
      <c r="AC167" s="43" t="s">
        <v>46</v>
      </c>
      <c r="AD167" s="42">
        <v>2023542001573</v>
      </c>
      <c r="AE167" s="47" t="e">
        <v>#N/A</v>
      </c>
      <c r="AF167" s="42" t="s">
        <v>5490</v>
      </c>
      <c r="AG167" s="48" t="s">
        <v>5491</v>
      </c>
      <c r="AH167" s="49">
        <v>44967.376481481479</v>
      </c>
      <c r="AI167" s="38" t="s">
        <v>6397</v>
      </c>
      <c r="AJ167" s="38">
        <v>-241</v>
      </c>
      <c r="AK167" s="38" t="s">
        <v>5506</v>
      </c>
      <c r="AL167" s="38">
        <v>261</v>
      </c>
      <c r="AM167" s="43">
        <v>44948</v>
      </c>
      <c r="AN167" s="43">
        <v>44970</v>
      </c>
      <c r="AO167" s="38" t="s">
        <v>5506</v>
      </c>
      <c r="AP167" s="43">
        <v>44970</v>
      </c>
      <c r="AQ167" s="38">
        <v>4</v>
      </c>
      <c r="AR167" s="38"/>
      <c r="AS167" s="38" t="s">
        <v>6398</v>
      </c>
      <c r="AT167" s="38" t="s">
        <v>5508</v>
      </c>
      <c r="AU167" s="43">
        <v>44967</v>
      </c>
      <c r="AV167" s="43" t="s">
        <v>5925</v>
      </c>
      <c r="AW167" s="43" t="s">
        <v>6394</v>
      </c>
      <c r="AX167" s="43">
        <v>44970</v>
      </c>
      <c r="AY167" s="38" t="s">
        <v>5492</v>
      </c>
      <c r="AZ167" s="38" t="s">
        <v>5506</v>
      </c>
      <c r="BA167" s="43" t="s">
        <v>5560</v>
      </c>
      <c r="BB167" s="43" t="s">
        <v>5512</v>
      </c>
      <c r="BC167" s="38" t="s">
        <v>5492</v>
      </c>
      <c r="BD167" s="38" t="s">
        <v>35</v>
      </c>
      <c r="BE167" s="38" t="s">
        <v>5494</v>
      </c>
    </row>
    <row r="168" spans="1:57" ht="17.45" customHeight="1" x14ac:dyDescent="0.25">
      <c r="A168" s="81">
        <v>2023</v>
      </c>
      <c r="B168" s="35">
        <v>175</v>
      </c>
      <c r="C168" s="36">
        <v>1873</v>
      </c>
      <c r="D168" s="102" t="s">
        <v>5496</v>
      </c>
      <c r="E168" s="37" t="s">
        <v>5497</v>
      </c>
      <c r="F168" s="38" t="s">
        <v>39</v>
      </c>
      <c r="G168" s="35" t="s">
        <v>54</v>
      </c>
      <c r="H168" s="37" t="s">
        <v>6399</v>
      </c>
      <c r="I168" s="38" t="s">
        <v>6400</v>
      </c>
      <c r="J168" s="39" t="s">
        <v>6401</v>
      </c>
      <c r="K168" s="41">
        <v>5</v>
      </c>
      <c r="L168" s="42" t="s">
        <v>269</v>
      </c>
      <c r="M168" s="43">
        <v>44971.834872685184</v>
      </c>
      <c r="N168" s="38">
        <v>8</v>
      </c>
      <c r="O168" s="43">
        <v>44972</v>
      </c>
      <c r="P168" s="43">
        <v>45213</v>
      </c>
      <c r="Q168" s="54" t="s">
        <v>98</v>
      </c>
      <c r="R168" s="29" t="s">
        <v>98</v>
      </c>
      <c r="S168" s="39" t="s">
        <v>6402</v>
      </c>
      <c r="T168" s="39" t="s">
        <v>5488</v>
      </c>
      <c r="U168" s="39" t="s">
        <v>62</v>
      </c>
      <c r="V168" s="39" t="s">
        <v>63</v>
      </c>
      <c r="W168" s="51">
        <v>20235420002703</v>
      </c>
      <c r="X168" s="38">
        <v>85361</v>
      </c>
      <c r="Y168" s="38">
        <v>2</v>
      </c>
      <c r="Z168" s="46">
        <v>5700000</v>
      </c>
      <c r="AA168" s="42" t="s">
        <v>5676</v>
      </c>
      <c r="AB168" s="42" t="s">
        <v>5503</v>
      </c>
      <c r="AC168" s="43">
        <v>45019</v>
      </c>
      <c r="AD168" s="42">
        <v>20235420001603</v>
      </c>
      <c r="AE168" s="47" t="e">
        <v>#N/A</v>
      </c>
      <c r="AF168" s="42" t="s">
        <v>5490</v>
      </c>
      <c r="AG168" s="48" t="s">
        <v>5491</v>
      </c>
      <c r="AH168" s="49">
        <v>44971.834872685184</v>
      </c>
      <c r="AI168" s="38" t="s">
        <v>6403</v>
      </c>
      <c r="AJ168" s="38">
        <v>-241</v>
      </c>
      <c r="AK168" s="38" t="s">
        <v>5506</v>
      </c>
      <c r="AL168" s="38">
        <v>495</v>
      </c>
      <c r="AM168" s="43">
        <v>44951</v>
      </c>
      <c r="AN168" s="43">
        <v>44971</v>
      </c>
      <c r="AO168" s="38" t="s">
        <v>5506</v>
      </c>
      <c r="AP168" s="43">
        <v>44971</v>
      </c>
      <c r="AQ168" s="38">
        <v>4</v>
      </c>
      <c r="AR168" s="38"/>
      <c r="AS168" s="38" t="s">
        <v>6404</v>
      </c>
      <c r="AT168" s="38" t="s">
        <v>5508</v>
      </c>
      <c r="AU168" s="43">
        <v>45042</v>
      </c>
      <c r="AV168" s="43">
        <v>45029</v>
      </c>
      <c r="AW168" s="43">
        <v>45396</v>
      </c>
      <c r="AX168" s="43">
        <v>45042</v>
      </c>
      <c r="AY168" s="38" t="s">
        <v>5492</v>
      </c>
      <c r="AZ168" s="38" t="s">
        <v>5506</v>
      </c>
      <c r="BA168" s="43" t="s">
        <v>5597</v>
      </c>
      <c r="BB168" s="43" t="s">
        <v>5522</v>
      </c>
      <c r="BC168" s="38" t="s">
        <v>5492</v>
      </c>
      <c r="BD168" s="38" t="s">
        <v>35</v>
      </c>
      <c r="BE168" s="38" t="s">
        <v>5494</v>
      </c>
    </row>
    <row r="169" spans="1:57" ht="17.45" customHeight="1" x14ac:dyDescent="0.25">
      <c r="A169" s="81">
        <v>2023</v>
      </c>
      <c r="B169" s="35">
        <v>176</v>
      </c>
      <c r="C169" s="36">
        <v>1813</v>
      </c>
      <c r="D169" s="29" t="s">
        <v>77</v>
      </c>
      <c r="E169" s="37" t="s">
        <v>5497</v>
      </c>
      <c r="F169" s="38" t="s">
        <v>39</v>
      </c>
      <c r="G169" s="35" t="s">
        <v>54</v>
      </c>
      <c r="H169" s="37" t="s">
        <v>3876</v>
      </c>
      <c r="I169" s="38" t="s">
        <v>6405</v>
      </c>
      <c r="J169" s="39" t="s">
        <v>3879</v>
      </c>
      <c r="K169" s="41">
        <v>2</v>
      </c>
      <c r="L169" s="42" t="s">
        <v>269</v>
      </c>
      <c r="M169" s="43">
        <v>44967.918067129627</v>
      </c>
      <c r="N169" s="38">
        <v>8</v>
      </c>
      <c r="O169" s="43">
        <v>44971</v>
      </c>
      <c r="P169" s="43">
        <v>45212</v>
      </c>
      <c r="Q169" s="54" t="s">
        <v>98</v>
      </c>
      <c r="R169" s="29" t="s">
        <v>98</v>
      </c>
      <c r="S169" s="39" t="s">
        <v>6406</v>
      </c>
      <c r="T169" s="39" t="s">
        <v>5488</v>
      </c>
      <c r="U169" s="39" t="s">
        <v>62</v>
      </c>
      <c r="V169" s="39" t="s">
        <v>63</v>
      </c>
      <c r="W169" s="51">
        <v>20235420002703</v>
      </c>
      <c r="X169" s="38">
        <v>85360</v>
      </c>
      <c r="Y169" s="38">
        <v>2</v>
      </c>
      <c r="Z169" s="46">
        <v>4800000</v>
      </c>
      <c r="AA169" s="42" t="s">
        <v>5830</v>
      </c>
      <c r="AB169" s="42" t="s">
        <v>5503</v>
      </c>
      <c r="AC169" s="43" t="s">
        <v>46</v>
      </c>
      <c r="AD169" s="42">
        <v>20235420005663</v>
      </c>
      <c r="AE169" s="47" t="e">
        <v>#N/A</v>
      </c>
      <c r="AF169" s="42" t="s">
        <v>5490</v>
      </c>
      <c r="AG169" s="48" t="s">
        <v>5491</v>
      </c>
      <c r="AH169" s="49">
        <v>44967.918067129627</v>
      </c>
      <c r="AI169" s="38" t="s">
        <v>6407</v>
      </c>
      <c r="AJ169" s="38">
        <v>-241</v>
      </c>
      <c r="AK169" s="38" t="s">
        <v>5506</v>
      </c>
      <c r="AL169" s="38">
        <v>523</v>
      </c>
      <c r="AM169" s="43">
        <v>44960</v>
      </c>
      <c r="AN169" s="43">
        <v>44971</v>
      </c>
      <c r="AO169" s="38" t="s">
        <v>5506</v>
      </c>
      <c r="AP169" s="43">
        <v>45029</v>
      </c>
      <c r="AQ169" s="38">
        <v>4</v>
      </c>
      <c r="AR169" s="38"/>
      <c r="AS169" s="38" t="s">
        <v>6408</v>
      </c>
      <c r="AT169" s="38" t="s">
        <v>5765</v>
      </c>
      <c r="AU169" s="43">
        <v>45028</v>
      </c>
      <c r="AV169" s="43">
        <v>45405</v>
      </c>
      <c r="AW169" s="43" t="e">
        <v>#N/A</v>
      </c>
      <c r="AX169" s="43">
        <v>45029</v>
      </c>
      <c r="AY169" s="38" t="s">
        <v>5492</v>
      </c>
      <c r="AZ169" s="38" t="s">
        <v>5506</v>
      </c>
      <c r="BA169" s="43" t="s">
        <v>5597</v>
      </c>
      <c r="BB169" s="43" t="s">
        <v>5522</v>
      </c>
      <c r="BC169" s="38" t="s">
        <v>5492</v>
      </c>
      <c r="BD169" s="38" t="s">
        <v>35</v>
      </c>
      <c r="BE169" s="38" t="s">
        <v>5494</v>
      </c>
    </row>
    <row r="170" spans="1:57" ht="17.45" customHeight="1" x14ac:dyDescent="0.25">
      <c r="A170" s="81">
        <v>2023</v>
      </c>
      <c r="B170" s="35">
        <v>177</v>
      </c>
      <c r="C170" s="36">
        <v>1813</v>
      </c>
      <c r="D170" s="29" t="s">
        <v>77</v>
      </c>
      <c r="E170" s="37" t="s">
        <v>5497</v>
      </c>
      <c r="F170" s="38" t="s">
        <v>39</v>
      </c>
      <c r="G170" s="35" t="s">
        <v>54</v>
      </c>
      <c r="H170" s="37" t="s">
        <v>3876</v>
      </c>
      <c r="I170" s="38" t="s">
        <v>6409</v>
      </c>
      <c r="J170" s="39" t="s">
        <v>58</v>
      </c>
      <c r="K170" s="41">
        <v>4</v>
      </c>
      <c r="L170" s="42" t="s">
        <v>138</v>
      </c>
      <c r="M170" s="43">
        <v>44967.918483796297</v>
      </c>
      <c r="N170" s="38">
        <v>3</v>
      </c>
      <c r="O170" s="43">
        <v>44971</v>
      </c>
      <c r="P170" s="43">
        <v>45059</v>
      </c>
      <c r="Q170" s="174" t="s">
        <v>60</v>
      </c>
      <c r="R170" s="102" t="s">
        <v>60</v>
      </c>
      <c r="S170" s="39" t="s">
        <v>6406</v>
      </c>
      <c r="T170" s="39" t="s">
        <v>5488</v>
      </c>
      <c r="U170" s="39" t="s">
        <v>62</v>
      </c>
      <c r="V170" s="39" t="s">
        <v>63</v>
      </c>
      <c r="W170" s="51">
        <v>20235420002703</v>
      </c>
      <c r="X170" s="38">
        <v>85360</v>
      </c>
      <c r="Y170" s="38">
        <v>2</v>
      </c>
      <c r="Z170" s="46">
        <v>4800000</v>
      </c>
      <c r="AA170" s="42" t="s">
        <v>5676</v>
      </c>
      <c r="AB170" s="42">
        <v>0</v>
      </c>
      <c r="AC170" s="43" t="s">
        <v>46</v>
      </c>
      <c r="AD170" s="42">
        <v>20235420001603</v>
      </c>
      <c r="AE170" s="47" t="e">
        <v>#N/A</v>
      </c>
      <c r="AF170" s="42" t="s">
        <v>5490</v>
      </c>
      <c r="AG170" s="48" t="s">
        <v>5491</v>
      </c>
      <c r="AH170" s="49">
        <v>44967.918483796297</v>
      </c>
      <c r="AI170" s="38" t="s">
        <v>6410</v>
      </c>
      <c r="AJ170" s="38">
        <v>-88</v>
      </c>
      <c r="AK170" s="38" t="s">
        <v>5506</v>
      </c>
      <c r="AL170" s="38">
        <v>523</v>
      </c>
      <c r="AM170" s="43">
        <v>44960</v>
      </c>
      <c r="AN170" s="43">
        <v>44971</v>
      </c>
      <c r="AO170" s="38" t="s">
        <v>5506</v>
      </c>
      <c r="AP170" s="43">
        <v>44970</v>
      </c>
      <c r="AQ170" s="38">
        <v>4</v>
      </c>
      <c r="AR170" s="38"/>
      <c r="AS170" s="38">
        <v>147276</v>
      </c>
      <c r="AT170" s="38" t="s">
        <v>5610</v>
      </c>
      <c r="AU170" s="43">
        <v>44971</v>
      </c>
      <c r="AV170" s="43" t="s">
        <v>6169</v>
      </c>
      <c r="AW170" s="43" t="s">
        <v>6411</v>
      </c>
      <c r="AX170" s="43">
        <v>44971</v>
      </c>
      <c r="AY170" s="38" t="s">
        <v>5492</v>
      </c>
      <c r="AZ170" s="38" t="s">
        <v>5506</v>
      </c>
      <c r="BA170" s="43" t="s">
        <v>5597</v>
      </c>
      <c r="BB170" s="43" t="s">
        <v>5512</v>
      </c>
      <c r="BC170" s="38" t="s">
        <v>5492</v>
      </c>
      <c r="BD170" s="38" t="s">
        <v>35</v>
      </c>
      <c r="BE170" s="38" t="s">
        <v>5494</v>
      </c>
    </row>
    <row r="171" spans="1:57" ht="17.45" customHeight="1" x14ac:dyDescent="0.25">
      <c r="A171" s="81">
        <v>2023</v>
      </c>
      <c r="B171" s="35">
        <v>178</v>
      </c>
      <c r="C171" s="36">
        <v>1868</v>
      </c>
      <c r="D171" s="29" t="s">
        <v>359</v>
      </c>
      <c r="E171" s="37" t="s">
        <v>5497</v>
      </c>
      <c r="F171" s="38" t="s">
        <v>39</v>
      </c>
      <c r="G171" s="35" t="s">
        <v>54</v>
      </c>
      <c r="H171" s="37" t="s">
        <v>900</v>
      </c>
      <c r="I171" s="38" t="s">
        <v>6412</v>
      </c>
      <c r="J171" s="39" t="s">
        <v>4427</v>
      </c>
      <c r="K171" s="41">
        <v>2</v>
      </c>
      <c r="L171" s="42" t="s">
        <v>5549</v>
      </c>
      <c r="M171" s="43">
        <v>44970.876620370371</v>
      </c>
      <c r="N171" s="38">
        <v>8</v>
      </c>
      <c r="O171" s="43">
        <v>44972</v>
      </c>
      <c r="P171" s="43">
        <v>45213</v>
      </c>
      <c r="Q171" s="54" t="s">
        <v>98</v>
      </c>
      <c r="R171" s="29" t="s">
        <v>98</v>
      </c>
      <c r="S171" s="39" t="s">
        <v>6350</v>
      </c>
      <c r="T171" s="39" t="s">
        <v>5488</v>
      </c>
      <c r="U171" s="39" t="s">
        <v>365</v>
      </c>
      <c r="V171" s="39" t="s">
        <v>5740</v>
      </c>
      <c r="W171" s="51">
        <v>20235420002653</v>
      </c>
      <c r="X171" s="38">
        <v>82329</v>
      </c>
      <c r="Y171" s="38">
        <v>20</v>
      </c>
      <c r="Z171" s="46">
        <v>2500000</v>
      </c>
      <c r="AA171" s="42" t="s">
        <v>6380</v>
      </c>
      <c r="AB171" s="42" t="s">
        <v>5503</v>
      </c>
      <c r="AC171" s="43" t="s">
        <v>46</v>
      </c>
      <c r="AD171" s="42">
        <v>20235420001643</v>
      </c>
      <c r="AE171" s="47" t="e">
        <v>#N/A</v>
      </c>
      <c r="AF171" s="42" t="s">
        <v>5490</v>
      </c>
      <c r="AG171" s="48" t="s">
        <v>5491</v>
      </c>
      <c r="AH171" s="49">
        <v>44970.876620370371</v>
      </c>
      <c r="AI171" s="38" t="s">
        <v>6413</v>
      </c>
      <c r="AJ171" s="38">
        <v>-241</v>
      </c>
      <c r="AK171" s="38" t="s">
        <v>5506</v>
      </c>
      <c r="AL171" s="38">
        <v>261</v>
      </c>
      <c r="AM171" s="43">
        <v>44948</v>
      </c>
      <c r="AN171" s="43">
        <v>44972</v>
      </c>
      <c r="AO171" s="38" t="s">
        <v>5506</v>
      </c>
      <c r="AP171" s="43">
        <v>44971</v>
      </c>
      <c r="AQ171" s="38">
        <v>4</v>
      </c>
      <c r="AR171" s="38"/>
      <c r="AS171" s="38" t="s">
        <v>6414</v>
      </c>
      <c r="AT171" s="38" t="s">
        <v>5508</v>
      </c>
      <c r="AU171" s="43">
        <v>44971</v>
      </c>
      <c r="AV171" s="43" t="s">
        <v>6169</v>
      </c>
      <c r="AW171" s="43" t="s">
        <v>6415</v>
      </c>
      <c r="AX171" s="43">
        <v>44971</v>
      </c>
      <c r="AY171" s="38" t="s">
        <v>5492</v>
      </c>
      <c r="AZ171" s="38" t="s">
        <v>5492</v>
      </c>
      <c r="BA171" s="43" t="s">
        <v>5560</v>
      </c>
      <c r="BB171" s="43" t="s">
        <v>5512</v>
      </c>
      <c r="BC171" s="38" t="s">
        <v>5492</v>
      </c>
      <c r="BD171" s="38" t="s">
        <v>35</v>
      </c>
      <c r="BE171" s="38" t="s">
        <v>5494</v>
      </c>
    </row>
    <row r="172" spans="1:57" ht="17.45" customHeight="1" x14ac:dyDescent="0.25">
      <c r="A172" s="81">
        <v>2023</v>
      </c>
      <c r="B172" s="35">
        <v>179</v>
      </c>
      <c r="C172" s="36">
        <v>1873</v>
      </c>
      <c r="D172" s="102" t="s">
        <v>5496</v>
      </c>
      <c r="E172" s="37" t="s">
        <v>5497</v>
      </c>
      <c r="F172" s="38" t="s">
        <v>39</v>
      </c>
      <c r="G172" s="35" t="s">
        <v>54</v>
      </c>
      <c r="H172" s="37" t="s">
        <v>1273</v>
      </c>
      <c r="I172" s="38" t="s">
        <v>6416</v>
      </c>
      <c r="J172" s="39" t="s">
        <v>1549</v>
      </c>
      <c r="K172" s="41">
        <v>7</v>
      </c>
      <c r="L172" s="42" t="s">
        <v>345</v>
      </c>
      <c r="M172" s="43">
        <v>44967.918252314812</v>
      </c>
      <c r="N172" s="38">
        <v>3</v>
      </c>
      <c r="O172" s="43">
        <v>44972</v>
      </c>
      <c r="P172" s="43">
        <v>45060</v>
      </c>
      <c r="Q172" s="174" t="s">
        <v>60</v>
      </c>
      <c r="R172" s="102" t="s">
        <v>60</v>
      </c>
      <c r="S172" s="39" t="s">
        <v>6417</v>
      </c>
      <c r="T172" s="39" t="s">
        <v>5488</v>
      </c>
      <c r="U172" s="39" t="s">
        <v>803</v>
      </c>
      <c r="V172" s="39" t="s">
        <v>815</v>
      </c>
      <c r="W172" s="51">
        <v>20235420003163</v>
      </c>
      <c r="X172" s="38">
        <v>82349</v>
      </c>
      <c r="Y172" s="38">
        <v>8</v>
      </c>
      <c r="Z172" s="46">
        <v>5700000</v>
      </c>
      <c r="AA172" s="42" t="s">
        <v>5726</v>
      </c>
      <c r="AB172" s="42" t="s">
        <v>5503</v>
      </c>
      <c r="AC172" s="43" t="s">
        <v>46</v>
      </c>
      <c r="AD172" s="42">
        <v>20235420001603</v>
      </c>
      <c r="AE172" s="47" t="e">
        <v>#N/A</v>
      </c>
      <c r="AF172" s="42" t="s">
        <v>5490</v>
      </c>
      <c r="AG172" s="48" t="s">
        <v>5491</v>
      </c>
      <c r="AH172" s="49">
        <v>44967.918252314812</v>
      </c>
      <c r="AI172" s="38" t="s">
        <v>6418</v>
      </c>
      <c r="AJ172" s="38">
        <v>-88</v>
      </c>
      <c r="AK172" s="38" t="s">
        <v>5506</v>
      </c>
      <c r="AL172" s="38">
        <v>540</v>
      </c>
      <c r="AM172" s="43">
        <v>44967</v>
      </c>
      <c r="AN172" s="43">
        <v>44971</v>
      </c>
      <c r="AO172" s="38" t="s">
        <v>5506</v>
      </c>
      <c r="AP172" s="43">
        <v>44970</v>
      </c>
      <c r="AQ172" s="38">
        <v>4</v>
      </c>
      <c r="AR172" s="38"/>
      <c r="AS172" s="38" t="s">
        <v>6419</v>
      </c>
      <c r="AT172" s="38" t="s">
        <v>5508</v>
      </c>
      <c r="AU172" s="43">
        <v>44970</v>
      </c>
      <c r="AV172" s="43" t="s">
        <v>5716</v>
      </c>
      <c r="AW172" s="43" t="s">
        <v>6420</v>
      </c>
      <c r="AX172" s="43">
        <v>44972</v>
      </c>
      <c r="AY172" s="38" t="s">
        <v>5492</v>
      </c>
      <c r="AZ172" s="38" t="s">
        <v>5506</v>
      </c>
      <c r="BA172" s="43" t="s">
        <v>5597</v>
      </c>
      <c r="BB172" s="43" t="s">
        <v>5512</v>
      </c>
      <c r="BC172" s="38" t="s">
        <v>5492</v>
      </c>
      <c r="BD172" s="38" t="s">
        <v>35</v>
      </c>
      <c r="BE172" s="38" t="s">
        <v>5494</v>
      </c>
    </row>
    <row r="173" spans="1:57" ht="17.45" customHeight="1" x14ac:dyDescent="0.25">
      <c r="A173" s="81">
        <v>2023</v>
      </c>
      <c r="B173" s="35">
        <v>180</v>
      </c>
      <c r="C173" s="36">
        <v>1873</v>
      </c>
      <c r="D173" s="102" t="s">
        <v>5496</v>
      </c>
      <c r="E173" s="37" t="s">
        <v>5497</v>
      </c>
      <c r="F173" s="38" t="s">
        <v>39</v>
      </c>
      <c r="G173" s="35" t="s">
        <v>54</v>
      </c>
      <c r="H173" s="37" t="s">
        <v>1273</v>
      </c>
      <c r="I173" s="35" t="s">
        <v>6421</v>
      </c>
      <c r="J173" s="39" t="s">
        <v>6422</v>
      </c>
      <c r="K173" s="41">
        <v>4</v>
      </c>
      <c r="L173" s="42" t="s">
        <v>269</v>
      </c>
      <c r="M173" s="43">
        <v>44967.877002314817</v>
      </c>
      <c r="N173" s="38">
        <v>4</v>
      </c>
      <c r="O173" s="43">
        <v>44971</v>
      </c>
      <c r="P173" s="43">
        <v>45090</v>
      </c>
      <c r="Q173" s="82" t="s">
        <v>48</v>
      </c>
      <c r="R173" s="102" t="s">
        <v>98</v>
      </c>
      <c r="S173" s="39" t="s">
        <v>6417</v>
      </c>
      <c r="T173" s="39" t="s">
        <v>5488</v>
      </c>
      <c r="U173" s="39" t="s">
        <v>803</v>
      </c>
      <c r="V173" s="39" t="s">
        <v>1562</v>
      </c>
      <c r="W173" s="51">
        <v>20235420003193</v>
      </c>
      <c r="X173" s="38">
        <v>82349</v>
      </c>
      <c r="Y173" s="38">
        <v>8</v>
      </c>
      <c r="Z173" s="46">
        <v>5700000</v>
      </c>
      <c r="AA173" s="42" t="s">
        <v>6343</v>
      </c>
      <c r="AB173" s="42" t="s">
        <v>5503</v>
      </c>
      <c r="AC173" s="43">
        <v>45029</v>
      </c>
      <c r="AD173" s="42">
        <v>20235420001603</v>
      </c>
      <c r="AE173" s="47" t="e">
        <v>#N/A</v>
      </c>
      <c r="AF173" s="42" t="s">
        <v>5490</v>
      </c>
      <c r="AG173" s="48" t="s">
        <v>5491</v>
      </c>
      <c r="AH173" s="49">
        <v>44967.877002314817</v>
      </c>
      <c r="AI173" s="38" t="s">
        <v>6423</v>
      </c>
      <c r="AJ173" s="38">
        <v>-119</v>
      </c>
      <c r="AK173" s="38" t="s">
        <v>5492</v>
      </c>
      <c r="AL173" s="38">
        <v>540</v>
      </c>
      <c r="AM173" s="43">
        <v>44967</v>
      </c>
      <c r="AN173" s="43">
        <v>44971</v>
      </c>
      <c r="AO173" s="38" t="s">
        <v>5506</v>
      </c>
      <c r="AP173" s="43">
        <v>44970</v>
      </c>
      <c r="AQ173" s="38">
        <v>4</v>
      </c>
      <c r="AR173" s="38"/>
      <c r="AS173" s="38" t="s">
        <v>6424</v>
      </c>
      <c r="AT173" s="38" t="s">
        <v>6425</v>
      </c>
      <c r="AU173" s="43">
        <v>45054</v>
      </c>
      <c r="AV173" s="43">
        <v>45042</v>
      </c>
      <c r="AW173" s="43">
        <v>45348</v>
      </c>
      <c r="AX173" s="43">
        <v>45056</v>
      </c>
      <c r="AY173" s="38" t="s">
        <v>5492</v>
      </c>
      <c r="AZ173" s="38" t="s">
        <v>5506</v>
      </c>
      <c r="BA173" s="43" t="s">
        <v>5597</v>
      </c>
      <c r="BB173" s="43" t="s">
        <v>5522</v>
      </c>
      <c r="BC173" s="38" t="s">
        <v>5492</v>
      </c>
      <c r="BD173" s="38" t="s">
        <v>35</v>
      </c>
      <c r="BE173" s="38" t="s">
        <v>5494</v>
      </c>
    </row>
    <row r="174" spans="1:57" ht="17.45" customHeight="1" x14ac:dyDescent="0.25">
      <c r="A174" s="81">
        <v>2023</v>
      </c>
      <c r="B174" s="35">
        <v>181</v>
      </c>
      <c r="C174" s="36">
        <v>1868</v>
      </c>
      <c r="D174" s="29" t="s">
        <v>359</v>
      </c>
      <c r="E174" s="37" t="s">
        <v>5497</v>
      </c>
      <c r="F174" s="38" t="s">
        <v>39</v>
      </c>
      <c r="G174" s="35" t="s">
        <v>54</v>
      </c>
      <c r="H174" s="37" t="s">
        <v>900</v>
      </c>
      <c r="I174" s="38" t="s">
        <v>6426</v>
      </c>
      <c r="J174" s="39" t="s">
        <v>1435</v>
      </c>
      <c r="K174" s="41">
        <v>8</v>
      </c>
      <c r="L174" s="42" t="s">
        <v>5549</v>
      </c>
      <c r="M174" s="43">
        <v>44981.585358796299</v>
      </c>
      <c r="N174" s="38">
        <v>8</v>
      </c>
      <c r="O174" s="43">
        <v>44985</v>
      </c>
      <c r="P174" s="43">
        <v>45226</v>
      </c>
      <c r="Q174" s="54" t="s">
        <v>98</v>
      </c>
      <c r="R174" s="29" t="s">
        <v>98</v>
      </c>
      <c r="S174" s="39" t="s">
        <v>6427</v>
      </c>
      <c r="T174" s="39" t="s">
        <v>5488</v>
      </c>
      <c r="U174" s="39" t="s">
        <v>365</v>
      </c>
      <c r="V174" s="39" t="s">
        <v>5740</v>
      </c>
      <c r="W174" s="51">
        <v>20235420002653</v>
      </c>
      <c r="X174" s="38">
        <v>82329</v>
      </c>
      <c r="Y174" s="38">
        <v>20</v>
      </c>
      <c r="Z174" s="46">
        <v>2500000</v>
      </c>
      <c r="AA174" s="42" t="s">
        <v>6380</v>
      </c>
      <c r="AB174" s="42" t="s">
        <v>5503</v>
      </c>
      <c r="AC174" s="43" t="s">
        <v>46</v>
      </c>
      <c r="AD174" s="42">
        <v>0</v>
      </c>
      <c r="AE174" s="47" t="e">
        <v>#N/A</v>
      </c>
      <c r="AF174" s="42" t="s">
        <v>5490</v>
      </c>
      <c r="AG174" s="48" t="s">
        <v>5491</v>
      </c>
      <c r="AH174" s="49">
        <v>44981.585358796299</v>
      </c>
      <c r="AI174" s="38" t="s">
        <v>6428</v>
      </c>
      <c r="AJ174" s="38">
        <v>-241</v>
      </c>
      <c r="AK174" s="38" t="s">
        <v>5506</v>
      </c>
      <c r="AL174" s="38">
        <v>261</v>
      </c>
      <c r="AM174" s="43">
        <v>44948</v>
      </c>
      <c r="AN174" s="43">
        <v>44981</v>
      </c>
      <c r="AO174" s="38" t="s">
        <v>5506</v>
      </c>
      <c r="AP174" s="43">
        <v>44984</v>
      </c>
      <c r="AQ174" s="38">
        <v>4</v>
      </c>
      <c r="AR174" s="38"/>
      <c r="AS174" s="38" t="s">
        <v>6429</v>
      </c>
      <c r="AT174" s="38" t="s">
        <v>5508</v>
      </c>
      <c r="AU174" s="43">
        <v>44982</v>
      </c>
      <c r="AV174" s="43" t="s">
        <v>6430</v>
      </c>
      <c r="AW174" s="43" t="s">
        <v>6431</v>
      </c>
      <c r="AX174" s="43">
        <v>44985</v>
      </c>
      <c r="AY174" s="38" t="s">
        <v>5492</v>
      </c>
      <c r="AZ174" s="38" t="s">
        <v>5492</v>
      </c>
      <c r="BA174" s="43" t="s">
        <v>5560</v>
      </c>
      <c r="BB174" s="43" t="s">
        <v>5512</v>
      </c>
      <c r="BC174" s="38" t="s">
        <v>5492</v>
      </c>
      <c r="BD174" s="38" t="s">
        <v>35</v>
      </c>
      <c r="BE174" s="38" t="s">
        <v>5494</v>
      </c>
    </row>
    <row r="175" spans="1:57" ht="17.45" customHeight="1" x14ac:dyDescent="0.25">
      <c r="A175" s="81">
        <v>2023</v>
      </c>
      <c r="B175" s="35">
        <v>182</v>
      </c>
      <c r="C175" s="36">
        <v>1873</v>
      </c>
      <c r="D175" s="102" t="s">
        <v>5496</v>
      </c>
      <c r="E175" s="37" t="s">
        <v>5497</v>
      </c>
      <c r="F175" s="38" t="s">
        <v>39</v>
      </c>
      <c r="G175" s="35" t="s">
        <v>54</v>
      </c>
      <c r="H175" s="37" t="s">
        <v>5547</v>
      </c>
      <c r="I175" s="38" t="s">
        <v>6432</v>
      </c>
      <c r="J175" s="39" t="s">
        <v>6433</v>
      </c>
      <c r="K175" s="41">
        <v>4</v>
      </c>
      <c r="L175" s="42" t="s">
        <v>5549</v>
      </c>
      <c r="M175" s="43">
        <v>44972.959733796299</v>
      </c>
      <c r="N175" s="38">
        <v>4</v>
      </c>
      <c r="O175" s="43">
        <v>44977</v>
      </c>
      <c r="P175" s="43">
        <v>45096</v>
      </c>
      <c r="Q175" s="174" t="s">
        <v>60</v>
      </c>
      <c r="R175" s="102" t="s">
        <v>60</v>
      </c>
      <c r="S175" s="39" t="s">
        <v>6434</v>
      </c>
      <c r="T175" s="39" t="s">
        <v>5488</v>
      </c>
      <c r="U175" s="39" t="s">
        <v>811</v>
      </c>
      <c r="V175" s="39" t="s">
        <v>808</v>
      </c>
      <c r="W175" s="51">
        <v>20235420002893</v>
      </c>
      <c r="X175" s="38">
        <v>85351</v>
      </c>
      <c r="Y175" s="38">
        <v>4</v>
      </c>
      <c r="Z175" s="46">
        <v>3900000</v>
      </c>
      <c r="AA175" s="42" t="s">
        <v>6435</v>
      </c>
      <c r="AB175" s="42" t="s">
        <v>5503</v>
      </c>
      <c r="AC175" s="43">
        <v>44967</v>
      </c>
      <c r="AD175" s="42">
        <v>20235420001993</v>
      </c>
      <c r="AE175" s="47" t="e">
        <v>#N/A</v>
      </c>
      <c r="AF175" s="42" t="s">
        <v>5490</v>
      </c>
      <c r="AG175" s="48" t="s">
        <v>5491</v>
      </c>
      <c r="AH175" s="49">
        <v>44972.959733796299</v>
      </c>
      <c r="AI175" s="38" t="s">
        <v>6436</v>
      </c>
      <c r="AJ175" s="38">
        <v>-119</v>
      </c>
      <c r="AK175" s="38" t="s">
        <v>5506</v>
      </c>
      <c r="AL175" s="38">
        <v>163</v>
      </c>
      <c r="AM175" s="43">
        <v>44946</v>
      </c>
      <c r="AN175" s="43">
        <v>44974</v>
      </c>
      <c r="AO175" s="38" t="s">
        <v>5506</v>
      </c>
      <c r="AP175" s="43">
        <v>44976</v>
      </c>
      <c r="AQ175" s="38">
        <v>3</v>
      </c>
      <c r="AR175" s="38"/>
      <c r="AS175" s="38">
        <v>35640438</v>
      </c>
      <c r="AT175" s="38" t="s">
        <v>6437</v>
      </c>
      <c r="AU175" s="43">
        <v>44972</v>
      </c>
      <c r="AV175" s="43" t="s">
        <v>5959</v>
      </c>
      <c r="AW175" s="43" t="s">
        <v>6241</v>
      </c>
      <c r="AX175" s="43">
        <v>44974</v>
      </c>
      <c r="AY175" s="38" t="s">
        <v>5492</v>
      </c>
      <c r="AZ175" s="38" t="s">
        <v>5506</v>
      </c>
      <c r="BA175" s="43" t="s">
        <v>5511</v>
      </c>
      <c r="BB175" s="43" t="s">
        <v>5512</v>
      </c>
      <c r="BC175" s="38" t="s">
        <v>5492</v>
      </c>
      <c r="BD175" s="38" t="s">
        <v>35</v>
      </c>
      <c r="BE175" s="38" t="s">
        <v>5494</v>
      </c>
    </row>
    <row r="176" spans="1:57" ht="17.45" customHeight="1" x14ac:dyDescent="0.25">
      <c r="A176" s="81">
        <v>2023</v>
      </c>
      <c r="B176" s="35">
        <v>183</v>
      </c>
      <c r="C176" s="36">
        <v>1873</v>
      </c>
      <c r="D176" s="102" t="s">
        <v>5496</v>
      </c>
      <c r="E176" s="37" t="s">
        <v>5497</v>
      </c>
      <c r="F176" s="38" t="s">
        <v>39</v>
      </c>
      <c r="G176" s="35" t="s">
        <v>54</v>
      </c>
      <c r="H176" s="37" t="s">
        <v>4555</v>
      </c>
      <c r="I176" s="38" t="s">
        <v>6438</v>
      </c>
      <c r="J176" s="39" t="s">
        <v>6439</v>
      </c>
      <c r="K176" s="41">
        <v>6</v>
      </c>
      <c r="L176" s="42" t="s">
        <v>269</v>
      </c>
      <c r="M176" s="43">
        <v>44995.419027777774</v>
      </c>
      <c r="N176" s="38">
        <v>8</v>
      </c>
      <c r="O176" s="43">
        <v>45001</v>
      </c>
      <c r="P176" s="43">
        <v>45245</v>
      </c>
      <c r="Q176" s="82" t="s">
        <v>60</v>
      </c>
      <c r="R176" s="102" t="s">
        <v>60</v>
      </c>
      <c r="S176" s="74" t="s">
        <v>6440</v>
      </c>
      <c r="T176" s="39" t="s">
        <v>5488</v>
      </c>
      <c r="U176" s="39" t="s">
        <v>365</v>
      </c>
      <c r="V176" s="39" t="s">
        <v>5740</v>
      </c>
      <c r="W176" s="51">
        <v>20235420004573</v>
      </c>
      <c r="X176" s="38">
        <v>88263</v>
      </c>
      <c r="Y176" s="38">
        <v>2</v>
      </c>
      <c r="Z176" s="46">
        <v>3900000</v>
      </c>
      <c r="AA176" s="42" t="s">
        <v>6380</v>
      </c>
      <c r="AB176" s="42" t="s">
        <v>5503</v>
      </c>
      <c r="AC176" s="43">
        <v>44965</v>
      </c>
      <c r="AD176" s="42">
        <v>20235420003823</v>
      </c>
      <c r="AE176" s="47" t="e">
        <v>#N/A</v>
      </c>
      <c r="AF176" s="42"/>
      <c r="AG176" s="48" t="s">
        <v>5491</v>
      </c>
      <c r="AH176" s="49">
        <v>44995.419027777774</v>
      </c>
      <c r="AI176" s="38" t="s">
        <v>6441</v>
      </c>
      <c r="AJ176" s="38">
        <v>-244</v>
      </c>
      <c r="AK176" s="38" t="s">
        <v>5506</v>
      </c>
      <c r="AL176" s="38">
        <v>750</v>
      </c>
      <c r="AM176" s="43">
        <v>44992</v>
      </c>
      <c r="AN176" s="43">
        <v>45001</v>
      </c>
      <c r="AO176" s="38" t="s">
        <v>5506</v>
      </c>
      <c r="AP176" s="43">
        <v>44997</v>
      </c>
      <c r="AQ176" s="38">
        <v>4</v>
      </c>
      <c r="AR176" s="38"/>
      <c r="AS176" s="38" t="s">
        <v>6442</v>
      </c>
      <c r="AT176" s="38" t="s">
        <v>5508</v>
      </c>
      <c r="AU176" s="43">
        <v>44995</v>
      </c>
      <c r="AV176" s="43" t="s">
        <v>6443</v>
      </c>
      <c r="AW176" s="43" t="s">
        <v>6444</v>
      </c>
      <c r="AX176" s="43">
        <v>44995</v>
      </c>
      <c r="AY176" s="38" t="s">
        <v>5492</v>
      </c>
      <c r="AZ176" s="38" t="s">
        <v>5506</v>
      </c>
      <c r="BA176" s="43" t="s">
        <v>5511</v>
      </c>
      <c r="BB176" s="43" t="s">
        <v>5512</v>
      </c>
      <c r="BC176" s="38" t="s">
        <v>5492</v>
      </c>
      <c r="BD176" s="38" t="s">
        <v>35</v>
      </c>
      <c r="BE176" s="38" t="s">
        <v>5494</v>
      </c>
    </row>
    <row r="177" spans="1:57" ht="17.45" customHeight="1" x14ac:dyDescent="0.25">
      <c r="A177" s="81">
        <v>2023</v>
      </c>
      <c r="B177" s="35">
        <v>184</v>
      </c>
      <c r="C177" s="36">
        <v>1873</v>
      </c>
      <c r="D177" s="102" t="s">
        <v>5496</v>
      </c>
      <c r="E177" s="37" t="s">
        <v>5497</v>
      </c>
      <c r="F177" s="38" t="s">
        <v>39</v>
      </c>
      <c r="G177" s="35" t="s">
        <v>54</v>
      </c>
      <c r="H177" s="37" t="s">
        <v>1576</v>
      </c>
      <c r="I177" s="38" t="s">
        <v>6445</v>
      </c>
      <c r="J177" s="39" t="s">
        <v>1593</v>
      </c>
      <c r="K177" s="41">
        <v>5</v>
      </c>
      <c r="L177" s="42" t="s">
        <v>191</v>
      </c>
      <c r="M177" s="43">
        <v>44972.959999999999</v>
      </c>
      <c r="N177" s="38">
        <v>7</v>
      </c>
      <c r="O177" s="43">
        <v>44979</v>
      </c>
      <c r="P177" s="43">
        <v>45190</v>
      </c>
      <c r="Q177" s="54" t="s">
        <v>98</v>
      </c>
      <c r="R177" s="29" t="s">
        <v>98</v>
      </c>
      <c r="S177" s="39" t="s">
        <v>5675</v>
      </c>
      <c r="T177" s="39" t="s">
        <v>5488</v>
      </c>
      <c r="U177" s="39" t="s">
        <v>803</v>
      </c>
      <c r="V177" s="39" t="s">
        <v>1582</v>
      </c>
      <c r="W177" s="51">
        <v>20235420003203</v>
      </c>
      <c r="X177" s="38">
        <v>82356</v>
      </c>
      <c r="Y177" s="38">
        <v>6</v>
      </c>
      <c r="Z177" s="46">
        <v>5700000</v>
      </c>
      <c r="AA177" s="42" t="s">
        <v>6435</v>
      </c>
      <c r="AB177" s="42" t="s">
        <v>5503</v>
      </c>
      <c r="AC177" s="43">
        <v>44967</v>
      </c>
      <c r="AD177" s="42">
        <v>20235420002023</v>
      </c>
      <c r="AE177" s="47" t="e">
        <v>#N/A</v>
      </c>
      <c r="AF177" s="42" t="s">
        <v>5490</v>
      </c>
      <c r="AG177" s="48" t="s">
        <v>5491</v>
      </c>
      <c r="AH177" s="49">
        <v>44972.959999999999</v>
      </c>
      <c r="AI177" s="38" t="s">
        <v>6446</v>
      </c>
      <c r="AJ177" s="38">
        <v>-211</v>
      </c>
      <c r="AK177" s="38" t="s">
        <v>5506</v>
      </c>
      <c r="AL177" s="38">
        <v>235</v>
      </c>
      <c r="AM177" s="43">
        <v>44948</v>
      </c>
      <c r="AN177" s="43">
        <v>44974</v>
      </c>
      <c r="AO177" s="38" t="s">
        <v>5506</v>
      </c>
      <c r="AP177" s="43">
        <v>44976</v>
      </c>
      <c r="AQ177" s="38">
        <v>4</v>
      </c>
      <c r="AR177" s="38"/>
      <c r="AS177" s="38" t="s">
        <v>6447</v>
      </c>
      <c r="AT177" s="38" t="s">
        <v>5508</v>
      </c>
      <c r="AU177" s="43">
        <v>44974</v>
      </c>
      <c r="AV177" s="43" t="s">
        <v>6298</v>
      </c>
      <c r="AW177" s="43" t="s">
        <v>6376</v>
      </c>
      <c r="AX177" s="43">
        <v>44978</v>
      </c>
      <c r="AY177" s="38" t="s">
        <v>5492</v>
      </c>
      <c r="AZ177" s="38" t="s">
        <v>5506</v>
      </c>
      <c r="BA177" s="43" t="s">
        <v>5597</v>
      </c>
      <c r="BB177" s="43" t="s">
        <v>5522</v>
      </c>
      <c r="BC177" s="38" t="s">
        <v>5492</v>
      </c>
      <c r="BD177" s="38" t="s">
        <v>35</v>
      </c>
      <c r="BE177" s="38" t="s">
        <v>5494</v>
      </c>
    </row>
    <row r="178" spans="1:57" ht="17.45" customHeight="1" x14ac:dyDescent="0.25">
      <c r="A178" s="81">
        <v>2023</v>
      </c>
      <c r="B178" s="35">
        <v>185</v>
      </c>
      <c r="C178" s="36">
        <v>1873</v>
      </c>
      <c r="D178" s="102" t="s">
        <v>5496</v>
      </c>
      <c r="E178" s="37" t="s">
        <v>5497</v>
      </c>
      <c r="F178" s="38" t="s">
        <v>39</v>
      </c>
      <c r="G178" s="35" t="s">
        <v>54</v>
      </c>
      <c r="H178" s="37" t="s">
        <v>6448</v>
      </c>
      <c r="I178" s="38" t="s">
        <v>6449</v>
      </c>
      <c r="J178" s="39" t="s">
        <v>6450</v>
      </c>
      <c r="K178" s="41">
        <v>0</v>
      </c>
      <c r="L178" s="42" t="s">
        <v>170</v>
      </c>
      <c r="M178" s="43">
        <v>45055</v>
      </c>
      <c r="N178" s="38">
        <v>8</v>
      </c>
      <c r="O178" s="43">
        <v>45058</v>
      </c>
      <c r="P178" s="43">
        <v>45291</v>
      </c>
      <c r="Q178" s="54" t="s">
        <v>98</v>
      </c>
      <c r="R178" s="29" t="s">
        <v>98</v>
      </c>
      <c r="S178" s="74" t="s">
        <v>6451</v>
      </c>
      <c r="T178" s="39" t="s">
        <v>5488</v>
      </c>
      <c r="U178" s="39" t="s">
        <v>5489</v>
      </c>
      <c r="V178" s="39" t="s">
        <v>1409</v>
      </c>
      <c r="W178" s="51">
        <v>20235400001933</v>
      </c>
      <c r="X178" s="38">
        <v>82166</v>
      </c>
      <c r="Y178" s="38">
        <v>2</v>
      </c>
      <c r="Z178" s="46">
        <v>2500000</v>
      </c>
      <c r="AA178" s="42" t="s">
        <v>6452</v>
      </c>
      <c r="AB178" s="42" t="s">
        <v>5503</v>
      </c>
      <c r="AC178" s="43">
        <v>45049</v>
      </c>
      <c r="AD178" s="42">
        <v>20235420007183</v>
      </c>
      <c r="AE178" s="47">
        <v>45055</v>
      </c>
      <c r="AF178" s="42" t="s">
        <v>5490</v>
      </c>
      <c r="AG178" s="48" t="s">
        <v>5491</v>
      </c>
      <c r="AH178" s="49">
        <v>45055</v>
      </c>
      <c r="AI178" s="38" t="s">
        <v>6453</v>
      </c>
      <c r="AJ178" s="38">
        <v>-233</v>
      </c>
      <c r="AK178" s="38" t="s">
        <v>5506</v>
      </c>
      <c r="AL178" s="38">
        <v>241</v>
      </c>
      <c r="AM178" s="43">
        <v>44948</v>
      </c>
      <c r="AN178" s="43">
        <v>45057</v>
      </c>
      <c r="AO178" s="38" t="s">
        <v>5506</v>
      </c>
      <c r="AP178" s="43">
        <v>45056</v>
      </c>
      <c r="AQ178" s="38">
        <v>1</v>
      </c>
      <c r="AR178" s="38"/>
      <c r="AS178" s="38" t="s">
        <v>6454</v>
      </c>
      <c r="AT178" s="38" t="s">
        <v>5508</v>
      </c>
      <c r="AU178" s="43">
        <v>44973</v>
      </c>
      <c r="AV178" s="43" t="s">
        <v>6455</v>
      </c>
      <c r="AW178" s="43" t="s">
        <v>6456</v>
      </c>
      <c r="AX178" s="43"/>
      <c r="AY178" s="38" t="s">
        <v>5492</v>
      </c>
      <c r="AZ178" s="38" t="s">
        <v>5506</v>
      </c>
      <c r="BA178" s="43" t="s">
        <v>5560</v>
      </c>
      <c r="BB178" s="43" t="s">
        <v>5522</v>
      </c>
      <c r="BC178" s="38" t="s">
        <v>6457</v>
      </c>
      <c r="BD178" s="38" t="s">
        <v>35</v>
      </c>
      <c r="BE178" s="38" t="s">
        <v>5494</v>
      </c>
    </row>
    <row r="179" spans="1:57" ht="17.45" customHeight="1" x14ac:dyDescent="0.25">
      <c r="A179" s="81">
        <v>2023</v>
      </c>
      <c r="B179" s="35">
        <v>186</v>
      </c>
      <c r="C179" s="36">
        <v>1873</v>
      </c>
      <c r="D179" s="102" t="s">
        <v>5496</v>
      </c>
      <c r="E179" s="37" t="s">
        <v>5497</v>
      </c>
      <c r="F179" s="38" t="s">
        <v>39</v>
      </c>
      <c r="G179" s="35" t="s">
        <v>54</v>
      </c>
      <c r="H179" s="28" t="s">
        <v>6458</v>
      </c>
      <c r="I179" s="38" t="s">
        <v>6459</v>
      </c>
      <c r="J179" s="39" t="s">
        <v>444</v>
      </c>
      <c r="K179" s="41">
        <v>6</v>
      </c>
      <c r="L179" s="42" t="s">
        <v>345</v>
      </c>
      <c r="M179" s="43">
        <v>44974.459814814814</v>
      </c>
      <c r="N179" s="38">
        <v>8</v>
      </c>
      <c r="O179" s="43">
        <v>44978</v>
      </c>
      <c r="P179" s="43">
        <v>45219</v>
      </c>
      <c r="Q179" s="174" t="s">
        <v>60</v>
      </c>
      <c r="R179" s="102" t="s">
        <v>60</v>
      </c>
      <c r="S179" s="39" t="s">
        <v>6460</v>
      </c>
      <c r="T179" s="39" t="s">
        <v>5488</v>
      </c>
      <c r="U179" s="39" t="s">
        <v>811</v>
      </c>
      <c r="V179" s="39" t="s">
        <v>808</v>
      </c>
      <c r="W179" s="51">
        <v>20235420002893</v>
      </c>
      <c r="X179" s="38">
        <v>85347</v>
      </c>
      <c r="Y179" s="38">
        <v>1</v>
      </c>
      <c r="Z179" s="46">
        <v>4800000</v>
      </c>
      <c r="AA179" s="42" t="s">
        <v>5502</v>
      </c>
      <c r="AB179" s="42" t="s">
        <v>5503</v>
      </c>
      <c r="AC179" s="43">
        <v>44971</v>
      </c>
      <c r="AD179" s="42">
        <v>20235420002033</v>
      </c>
      <c r="AE179" s="47" t="e">
        <v>#N/A</v>
      </c>
      <c r="AF179" s="42"/>
      <c r="AG179" s="48" t="s">
        <v>5491</v>
      </c>
      <c r="AH179" s="49">
        <v>44974.459814814814</v>
      </c>
      <c r="AI179" s="38" t="s">
        <v>6461</v>
      </c>
      <c r="AJ179" s="38">
        <v>-241</v>
      </c>
      <c r="AK179" s="38" t="s">
        <v>5506</v>
      </c>
      <c r="AL179" s="38">
        <v>219</v>
      </c>
      <c r="AM179" s="43">
        <v>44948</v>
      </c>
      <c r="AN179" s="43">
        <v>44974</v>
      </c>
      <c r="AO179" s="38" t="s">
        <v>5506</v>
      </c>
      <c r="AP179" s="43">
        <v>44976</v>
      </c>
      <c r="AQ179" s="38">
        <v>3</v>
      </c>
      <c r="AR179" s="38"/>
      <c r="AS179" s="38" t="s">
        <v>6462</v>
      </c>
      <c r="AT179" s="38" t="s">
        <v>5508</v>
      </c>
      <c r="AU179" s="43">
        <v>44977</v>
      </c>
      <c r="AV179" s="43" t="s">
        <v>6463</v>
      </c>
      <c r="AW179" s="43" t="s">
        <v>6383</v>
      </c>
      <c r="AX179" s="43">
        <v>44978</v>
      </c>
      <c r="AY179" s="38" t="s">
        <v>5492</v>
      </c>
      <c r="AZ179" s="38" t="s">
        <v>5506</v>
      </c>
      <c r="BA179" s="43" t="s">
        <v>5597</v>
      </c>
      <c r="BB179" s="43" t="s">
        <v>5512</v>
      </c>
      <c r="BC179" s="38" t="s">
        <v>5492</v>
      </c>
      <c r="BD179" s="38" t="s">
        <v>35</v>
      </c>
      <c r="BE179" s="38" t="s">
        <v>5494</v>
      </c>
    </row>
    <row r="180" spans="1:57" ht="17.45" customHeight="1" x14ac:dyDescent="0.25">
      <c r="A180" s="81">
        <v>2023</v>
      </c>
      <c r="B180" s="35">
        <v>187</v>
      </c>
      <c r="C180" s="36">
        <v>1792</v>
      </c>
      <c r="D180" s="29" t="s">
        <v>1898</v>
      </c>
      <c r="E180" s="37" t="s">
        <v>5497</v>
      </c>
      <c r="F180" s="38" t="s">
        <v>39</v>
      </c>
      <c r="G180" s="35" t="s">
        <v>54</v>
      </c>
      <c r="H180" s="37" t="s">
        <v>5760</v>
      </c>
      <c r="I180" s="38" t="s">
        <v>6464</v>
      </c>
      <c r="J180" s="39" t="s">
        <v>386</v>
      </c>
      <c r="K180" s="41">
        <v>1</v>
      </c>
      <c r="L180" s="42" t="s">
        <v>138</v>
      </c>
      <c r="M180" s="43">
        <v>44972.793368055558</v>
      </c>
      <c r="N180" s="38">
        <v>11</v>
      </c>
      <c r="O180" s="43">
        <v>44977</v>
      </c>
      <c r="P180" s="43">
        <v>45291</v>
      </c>
      <c r="Q180" s="54" t="s">
        <v>98</v>
      </c>
      <c r="R180" s="29" t="s">
        <v>98</v>
      </c>
      <c r="S180" s="39" t="s">
        <v>5762</v>
      </c>
      <c r="T180" s="39" t="s">
        <v>5488</v>
      </c>
      <c r="U180" s="39" t="s">
        <v>881</v>
      </c>
      <c r="V180" s="39" t="s">
        <v>879</v>
      </c>
      <c r="W180" s="51">
        <v>20235420002973</v>
      </c>
      <c r="X180" s="38">
        <v>85117</v>
      </c>
      <c r="Y180" s="38">
        <v>2</v>
      </c>
      <c r="Z180" s="46">
        <v>5700000</v>
      </c>
      <c r="AA180" s="42" t="s">
        <v>5847</v>
      </c>
      <c r="AB180" s="42" t="s">
        <v>5503</v>
      </c>
      <c r="AC180" s="43" t="s">
        <v>46</v>
      </c>
      <c r="AD180" s="42">
        <v>20235420002033</v>
      </c>
      <c r="AE180" s="47" t="e">
        <v>#N/A</v>
      </c>
      <c r="AF180" s="204" t="s">
        <v>5490</v>
      </c>
      <c r="AG180" s="48" t="s">
        <v>5491</v>
      </c>
      <c r="AH180" s="49">
        <v>44972.793368055558</v>
      </c>
      <c r="AI180" s="38" t="s">
        <v>6465</v>
      </c>
      <c r="AJ180" s="38">
        <v>-314</v>
      </c>
      <c r="AK180" s="38" t="s">
        <v>5506</v>
      </c>
      <c r="AL180" s="38">
        <v>248</v>
      </c>
      <c r="AM180" s="43">
        <v>44948</v>
      </c>
      <c r="AN180" s="43">
        <v>44974</v>
      </c>
      <c r="AO180" s="38" t="s">
        <v>5506</v>
      </c>
      <c r="AP180" s="43">
        <v>44976</v>
      </c>
      <c r="AQ180" s="38">
        <v>1</v>
      </c>
      <c r="AR180" s="38"/>
      <c r="AS180" s="38" t="s">
        <v>6466</v>
      </c>
      <c r="AT180" s="38" t="s">
        <v>5508</v>
      </c>
      <c r="AU180" s="43">
        <v>44973</v>
      </c>
      <c r="AV180" s="43" t="s">
        <v>6467</v>
      </c>
      <c r="AW180" s="43" t="s">
        <v>5804</v>
      </c>
      <c r="AX180" s="43">
        <v>44974</v>
      </c>
      <c r="AY180" s="38" t="s">
        <v>5492</v>
      </c>
      <c r="AZ180" s="38" t="s">
        <v>5506</v>
      </c>
      <c r="BA180" s="43" t="s">
        <v>5597</v>
      </c>
      <c r="BB180" s="43" t="s">
        <v>5512</v>
      </c>
      <c r="BC180" s="38" t="s">
        <v>5492</v>
      </c>
      <c r="BD180" s="38" t="s">
        <v>35</v>
      </c>
      <c r="BE180" s="38" t="s">
        <v>5494</v>
      </c>
    </row>
    <row r="181" spans="1:57" ht="17.45" customHeight="1" x14ac:dyDescent="0.25">
      <c r="A181" s="81">
        <v>2023</v>
      </c>
      <c r="B181" s="35">
        <v>188</v>
      </c>
      <c r="C181" s="36">
        <v>1826</v>
      </c>
      <c r="D181" s="29" t="s">
        <v>294</v>
      </c>
      <c r="E181" s="37" t="s">
        <v>5497</v>
      </c>
      <c r="F181" s="38" t="s">
        <v>39</v>
      </c>
      <c r="G181" s="35" t="s">
        <v>54</v>
      </c>
      <c r="H181" s="37" t="s">
        <v>6468</v>
      </c>
      <c r="I181" s="38" t="s">
        <v>6469</v>
      </c>
      <c r="J181" s="39" t="s">
        <v>2139</v>
      </c>
      <c r="K181" s="41">
        <v>6</v>
      </c>
      <c r="L181" s="42" t="s">
        <v>269</v>
      </c>
      <c r="M181" s="43">
        <v>44972.793437499997</v>
      </c>
      <c r="N181" s="38">
        <v>8</v>
      </c>
      <c r="O181" s="43">
        <v>44977</v>
      </c>
      <c r="P181" s="43">
        <v>45218</v>
      </c>
      <c r="Q181" s="54" t="s">
        <v>98</v>
      </c>
      <c r="R181" s="29" t="s">
        <v>98</v>
      </c>
      <c r="S181" s="39" t="s">
        <v>6470</v>
      </c>
      <c r="T181" s="39" t="s">
        <v>5488</v>
      </c>
      <c r="U181" s="39" t="s">
        <v>6178</v>
      </c>
      <c r="V181" s="39" t="s">
        <v>303</v>
      </c>
      <c r="W181" s="51">
        <v>20235400001643</v>
      </c>
      <c r="X181" s="38">
        <v>85128</v>
      </c>
      <c r="Y181" s="38">
        <v>1</v>
      </c>
      <c r="Z181" s="46">
        <v>4800000</v>
      </c>
      <c r="AA181" s="42" t="s">
        <v>6435</v>
      </c>
      <c r="AB181" s="42" t="s">
        <v>5503</v>
      </c>
      <c r="AC181" s="43">
        <v>44967</v>
      </c>
      <c r="AD181" s="42">
        <v>20235420001993</v>
      </c>
      <c r="AE181" s="47" t="e">
        <v>#N/A</v>
      </c>
      <c r="AF181" s="42" t="s">
        <v>5490</v>
      </c>
      <c r="AG181" s="48" t="s">
        <v>5491</v>
      </c>
      <c r="AH181" s="49">
        <v>44972.793437499997</v>
      </c>
      <c r="AI181" s="38" t="s">
        <v>6471</v>
      </c>
      <c r="AJ181" s="38">
        <v>-241</v>
      </c>
      <c r="AK181" s="38" t="s">
        <v>5506</v>
      </c>
      <c r="AL181" s="38">
        <v>512</v>
      </c>
      <c r="AM181" s="43">
        <v>44957</v>
      </c>
      <c r="AN181" s="43">
        <v>44974</v>
      </c>
      <c r="AO181" s="38" t="s">
        <v>5506</v>
      </c>
      <c r="AP181" s="43">
        <v>44976</v>
      </c>
      <c r="AQ181" s="38">
        <v>3</v>
      </c>
      <c r="AR181" s="38"/>
      <c r="AS181" s="38" t="s">
        <v>6472</v>
      </c>
      <c r="AT181" s="38" t="s">
        <v>5508</v>
      </c>
      <c r="AU181" s="43">
        <v>44972</v>
      </c>
      <c r="AV181" s="43" t="s">
        <v>5959</v>
      </c>
      <c r="AW181" s="43" t="s">
        <v>6347</v>
      </c>
      <c r="AX181" s="43">
        <v>44974</v>
      </c>
      <c r="AY181" s="38" t="s">
        <v>5492</v>
      </c>
      <c r="AZ181" s="38" t="s">
        <v>5492</v>
      </c>
      <c r="BA181" s="43" t="s">
        <v>5597</v>
      </c>
      <c r="BB181" s="43" t="s">
        <v>5522</v>
      </c>
      <c r="BC181" s="38" t="s">
        <v>5492</v>
      </c>
      <c r="BD181" s="38" t="s">
        <v>35</v>
      </c>
      <c r="BE181" s="38" t="s">
        <v>5494</v>
      </c>
    </row>
    <row r="182" spans="1:57" ht="17.45" customHeight="1" x14ac:dyDescent="0.25">
      <c r="A182" s="123">
        <v>2023</v>
      </c>
      <c r="B182" s="124">
        <v>189</v>
      </c>
      <c r="C182" s="125">
        <v>1873</v>
      </c>
      <c r="D182" s="102" t="s">
        <v>5496</v>
      </c>
      <c r="E182" s="127" t="s">
        <v>5497</v>
      </c>
      <c r="F182" s="128" t="s">
        <v>39</v>
      </c>
      <c r="G182" s="124" t="s">
        <v>54</v>
      </c>
      <c r="H182" s="127" t="s">
        <v>1512</v>
      </c>
      <c r="I182" s="128" t="s">
        <v>6473</v>
      </c>
      <c r="J182" s="129" t="s">
        <v>1371</v>
      </c>
      <c r="K182" s="130">
        <v>0</v>
      </c>
      <c r="L182" s="131" t="s">
        <v>269</v>
      </c>
      <c r="M182" s="132">
        <v>44972.793611111112</v>
      </c>
      <c r="N182" s="128">
        <v>7</v>
      </c>
      <c r="O182" s="132">
        <v>44974</v>
      </c>
      <c r="P182" s="132">
        <v>45185</v>
      </c>
      <c r="Q182" s="133" t="s">
        <v>98</v>
      </c>
      <c r="R182" s="126" t="s">
        <v>98</v>
      </c>
      <c r="S182" s="129" t="s">
        <v>5814</v>
      </c>
      <c r="T182" s="39" t="s">
        <v>5488</v>
      </c>
      <c r="U182" s="129" t="s">
        <v>459</v>
      </c>
      <c r="V182" s="129" t="s">
        <v>75</v>
      </c>
      <c r="W182" s="138">
        <v>20235400002713</v>
      </c>
      <c r="X182" s="128">
        <v>85478</v>
      </c>
      <c r="Y182" s="128">
        <v>5</v>
      </c>
      <c r="Z182" s="134">
        <v>6000000</v>
      </c>
      <c r="AA182" s="131" t="s">
        <v>5815</v>
      </c>
      <c r="AB182" s="131" t="s">
        <v>5503</v>
      </c>
      <c r="AC182" s="132">
        <v>44972</v>
      </c>
      <c r="AD182" s="131">
        <v>20235420001993</v>
      </c>
      <c r="AE182" s="135" t="e">
        <v>#N/A</v>
      </c>
      <c r="AF182" s="131" t="s">
        <v>5490</v>
      </c>
      <c r="AG182" s="48" t="s">
        <v>5491</v>
      </c>
      <c r="AH182" s="136">
        <v>44972.793611111112</v>
      </c>
      <c r="AI182" s="128" t="s">
        <v>6474</v>
      </c>
      <c r="AJ182" s="128">
        <v>-211</v>
      </c>
      <c r="AK182" s="128" t="s">
        <v>5506</v>
      </c>
      <c r="AL182" s="128">
        <v>156</v>
      </c>
      <c r="AM182" s="132">
        <v>44946</v>
      </c>
      <c r="AN182" s="132">
        <v>44974</v>
      </c>
      <c r="AO182" s="128" t="s">
        <v>5506</v>
      </c>
      <c r="AP182" s="132">
        <v>44972</v>
      </c>
      <c r="AQ182" s="128">
        <v>1</v>
      </c>
      <c r="AR182" s="128"/>
      <c r="AS182" s="128" t="s">
        <v>6146</v>
      </c>
      <c r="AT182" s="128" t="s">
        <v>5508</v>
      </c>
      <c r="AU182" s="132">
        <v>44959</v>
      </c>
      <c r="AV182" s="132" t="s">
        <v>5811</v>
      </c>
      <c r="AW182" s="132" t="s">
        <v>6147</v>
      </c>
      <c r="AX182" s="132">
        <v>44960</v>
      </c>
      <c r="AY182" s="128" t="s">
        <v>5492</v>
      </c>
      <c r="AZ182" s="128" t="s">
        <v>5506</v>
      </c>
      <c r="BA182" s="132" t="s">
        <v>5597</v>
      </c>
      <c r="BB182" s="132" t="s">
        <v>5522</v>
      </c>
      <c r="BC182" s="128" t="s">
        <v>5492</v>
      </c>
      <c r="BD182" s="128" t="s">
        <v>35</v>
      </c>
      <c r="BE182" s="128" t="s">
        <v>5494</v>
      </c>
    </row>
    <row r="183" spans="1:57" ht="17.45" customHeight="1" x14ac:dyDescent="0.25">
      <c r="A183" s="140">
        <v>2023</v>
      </c>
      <c r="B183" s="141">
        <v>191</v>
      </c>
      <c r="C183" s="142">
        <v>1873</v>
      </c>
      <c r="D183" s="102" t="s">
        <v>5496</v>
      </c>
      <c r="E183" s="143" t="s">
        <v>5497</v>
      </c>
      <c r="F183" s="94" t="s">
        <v>39</v>
      </c>
      <c r="G183" s="141" t="s">
        <v>54</v>
      </c>
      <c r="H183" s="143" t="s">
        <v>6475</v>
      </c>
      <c r="I183" s="141" t="s">
        <v>6476</v>
      </c>
      <c r="J183" s="144" t="s">
        <v>6477</v>
      </c>
      <c r="K183" s="145">
        <v>0</v>
      </c>
      <c r="L183" s="146" t="s">
        <v>191</v>
      </c>
      <c r="M183" s="147">
        <v>44974.960289351853</v>
      </c>
      <c r="N183" s="94">
        <v>4</v>
      </c>
      <c r="O183" s="147">
        <v>44980</v>
      </c>
      <c r="P183" s="147">
        <v>45099</v>
      </c>
      <c r="Q183" s="82" t="s">
        <v>48</v>
      </c>
      <c r="R183" s="102" t="s">
        <v>98</v>
      </c>
      <c r="S183" s="144" t="s">
        <v>6478</v>
      </c>
      <c r="T183" s="39" t="s">
        <v>5488</v>
      </c>
      <c r="U183" s="144" t="s">
        <v>100</v>
      </c>
      <c r="V183" s="144" t="s">
        <v>5577</v>
      </c>
      <c r="W183" s="153">
        <v>20235400000673</v>
      </c>
      <c r="X183" s="94">
        <v>85145</v>
      </c>
      <c r="Y183" s="94">
        <v>9</v>
      </c>
      <c r="Z183" s="149">
        <v>5700000</v>
      </c>
      <c r="AA183" s="146" t="s">
        <v>6435</v>
      </c>
      <c r="AB183" s="146" t="s">
        <v>5503</v>
      </c>
      <c r="AC183" s="147">
        <v>44971</v>
      </c>
      <c r="AD183" s="146">
        <v>20235420002193</v>
      </c>
      <c r="AE183" s="150" t="e">
        <v>#N/A</v>
      </c>
      <c r="AF183" s="146" t="s">
        <v>5490</v>
      </c>
      <c r="AG183" s="151" t="s">
        <v>5491</v>
      </c>
      <c r="AH183" s="152">
        <v>44974.960289351853</v>
      </c>
      <c r="AI183" s="94" t="s">
        <v>6479</v>
      </c>
      <c r="AJ183" s="94">
        <v>-119</v>
      </c>
      <c r="AK183" s="94" t="s">
        <v>5506</v>
      </c>
      <c r="AL183" s="94">
        <v>496</v>
      </c>
      <c r="AM183" s="147">
        <v>44951</v>
      </c>
      <c r="AN183" s="147">
        <v>44979</v>
      </c>
      <c r="AO183" s="94" t="s">
        <v>5506</v>
      </c>
      <c r="AP183" s="147">
        <v>44978</v>
      </c>
      <c r="AQ183" s="94">
        <v>4</v>
      </c>
      <c r="AR183" s="94"/>
      <c r="AS183" s="94" t="s">
        <v>6480</v>
      </c>
      <c r="AT183" s="94" t="s">
        <v>5508</v>
      </c>
      <c r="AU183" s="147">
        <v>44974</v>
      </c>
      <c r="AV183" s="147" t="s">
        <v>6298</v>
      </c>
      <c r="AW183" s="147" t="s">
        <v>6481</v>
      </c>
      <c r="AX183" s="147">
        <v>44979</v>
      </c>
      <c r="AY183" s="94" t="s">
        <v>5492</v>
      </c>
      <c r="AZ183" s="94" t="s">
        <v>5506</v>
      </c>
      <c r="BA183" s="147" t="s">
        <v>5597</v>
      </c>
      <c r="BB183" s="147" t="s">
        <v>5522</v>
      </c>
      <c r="BC183" s="94" t="s">
        <v>5492</v>
      </c>
      <c r="BD183" s="94" t="s">
        <v>35</v>
      </c>
      <c r="BE183" s="94" t="s">
        <v>5494</v>
      </c>
    </row>
    <row r="184" spans="1:57" ht="17.45" customHeight="1" x14ac:dyDescent="0.25">
      <c r="A184" s="81">
        <v>2023</v>
      </c>
      <c r="B184" s="35">
        <v>192</v>
      </c>
      <c r="C184" s="36">
        <v>1870</v>
      </c>
      <c r="D184" s="29" t="s">
        <v>887</v>
      </c>
      <c r="E184" s="37" t="s">
        <v>5497</v>
      </c>
      <c r="F184" s="38" t="s">
        <v>39</v>
      </c>
      <c r="G184" s="35" t="s">
        <v>54</v>
      </c>
      <c r="H184" s="37" t="s">
        <v>6340</v>
      </c>
      <c r="I184" s="38" t="s">
        <v>6482</v>
      </c>
      <c r="J184" s="39" t="s">
        <v>6483</v>
      </c>
      <c r="K184" s="41">
        <v>0</v>
      </c>
      <c r="L184" s="42" t="s">
        <v>345</v>
      </c>
      <c r="M184" s="43">
        <v>44974.460173611114</v>
      </c>
      <c r="N184" s="38">
        <v>4</v>
      </c>
      <c r="O184" s="43">
        <v>44978</v>
      </c>
      <c r="P184" s="43">
        <v>45097</v>
      </c>
      <c r="Q184" s="174" t="s">
        <v>60</v>
      </c>
      <c r="R184" s="102" t="s">
        <v>60</v>
      </c>
      <c r="S184" s="39" t="s">
        <v>6342</v>
      </c>
      <c r="T184" s="39" t="s">
        <v>5488</v>
      </c>
      <c r="U184" s="39" t="s">
        <v>5637</v>
      </c>
      <c r="V184" s="39" t="s">
        <v>894</v>
      </c>
      <c r="W184" s="51">
        <v>20235420002953</v>
      </c>
      <c r="X184" s="38">
        <v>85149</v>
      </c>
      <c r="Y184" s="38">
        <v>3</v>
      </c>
      <c r="Z184" s="46">
        <v>4800000</v>
      </c>
      <c r="AA184" s="42" t="s">
        <v>5815</v>
      </c>
      <c r="AB184" s="42" t="s">
        <v>5503</v>
      </c>
      <c r="AC184" s="43">
        <v>44971</v>
      </c>
      <c r="AD184" s="42">
        <v>20235420002033</v>
      </c>
      <c r="AE184" s="47" t="e">
        <v>#N/A</v>
      </c>
      <c r="AF184" s="42" t="s">
        <v>5490</v>
      </c>
      <c r="AG184" s="48" t="s">
        <v>5491</v>
      </c>
      <c r="AH184" s="49">
        <v>44974.460173611114</v>
      </c>
      <c r="AI184" s="38" t="s">
        <v>6484</v>
      </c>
      <c r="AJ184" s="38">
        <v>-119</v>
      </c>
      <c r="AK184" s="38" t="s">
        <v>5506</v>
      </c>
      <c r="AL184" s="38">
        <v>539</v>
      </c>
      <c r="AM184" s="43">
        <v>44967</v>
      </c>
      <c r="AN184" s="43">
        <v>44974</v>
      </c>
      <c r="AO184" s="38" t="s">
        <v>5506</v>
      </c>
      <c r="AP184" s="43">
        <v>44976</v>
      </c>
      <c r="AQ184" s="38">
        <v>1</v>
      </c>
      <c r="AR184" s="38"/>
      <c r="AS184" s="38" t="s">
        <v>6485</v>
      </c>
      <c r="AT184" s="38" t="s">
        <v>5508</v>
      </c>
      <c r="AU184" s="43">
        <v>44974</v>
      </c>
      <c r="AV184" s="43" t="s">
        <v>6298</v>
      </c>
      <c r="AW184" s="43" t="s">
        <v>6241</v>
      </c>
      <c r="AX184" s="43">
        <v>44978</v>
      </c>
      <c r="AY184" s="38" t="s">
        <v>5492</v>
      </c>
      <c r="AZ184" s="38" t="s">
        <v>5506</v>
      </c>
      <c r="BA184" s="43" t="s">
        <v>5597</v>
      </c>
      <c r="BB184" s="43" t="s">
        <v>5512</v>
      </c>
      <c r="BC184" s="38" t="s">
        <v>5492</v>
      </c>
      <c r="BD184" s="38" t="s">
        <v>35</v>
      </c>
      <c r="BE184" s="38" t="s">
        <v>5494</v>
      </c>
    </row>
    <row r="185" spans="1:57" ht="17.45" customHeight="1" x14ac:dyDescent="0.25">
      <c r="A185" s="81">
        <v>2023</v>
      </c>
      <c r="B185" s="35">
        <v>193</v>
      </c>
      <c r="C185" s="36">
        <v>1868</v>
      </c>
      <c r="D185" s="29" t="s">
        <v>359</v>
      </c>
      <c r="E185" s="37" t="s">
        <v>5497</v>
      </c>
      <c r="F185" s="38" t="s">
        <v>39</v>
      </c>
      <c r="G185" s="35" t="s">
        <v>54</v>
      </c>
      <c r="H185" s="37" t="s">
        <v>900</v>
      </c>
      <c r="I185" s="38" t="s">
        <v>6486</v>
      </c>
      <c r="J185" s="39" t="s">
        <v>2970</v>
      </c>
      <c r="K185" s="41">
        <v>1</v>
      </c>
      <c r="L185" s="42" t="s">
        <v>5549</v>
      </c>
      <c r="M185" s="43">
        <v>44974.460034722222</v>
      </c>
      <c r="N185" s="38">
        <v>4</v>
      </c>
      <c r="O185" s="43">
        <v>44980</v>
      </c>
      <c r="P185" s="43">
        <v>45099</v>
      </c>
      <c r="Q185" s="82" t="s">
        <v>60</v>
      </c>
      <c r="R185" s="102" t="s">
        <v>60</v>
      </c>
      <c r="S185" s="39" t="s">
        <v>6350</v>
      </c>
      <c r="T185" s="39" t="s">
        <v>5488</v>
      </c>
      <c r="U185" s="39" t="s">
        <v>365</v>
      </c>
      <c r="V185" s="39" t="s">
        <v>5740</v>
      </c>
      <c r="W185" s="51">
        <v>20235420002653</v>
      </c>
      <c r="X185" s="38">
        <v>82329</v>
      </c>
      <c r="Y185" s="38">
        <v>20</v>
      </c>
      <c r="Z185" s="46">
        <v>2500000</v>
      </c>
      <c r="AA185" s="42" t="s">
        <v>6487</v>
      </c>
      <c r="AB185" s="42" t="s">
        <v>5503</v>
      </c>
      <c r="AC185" s="43">
        <v>44971</v>
      </c>
      <c r="AD185" s="42">
        <v>20235420002153</v>
      </c>
      <c r="AE185" s="47" t="e">
        <v>#N/A</v>
      </c>
      <c r="AF185" s="42" t="s">
        <v>5490</v>
      </c>
      <c r="AG185" s="48" t="s">
        <v>5491</v>
      </c>
      <c r="AH185" s="49">
        <v>44974.460034722222</v>
      </c>
      <c r="AI185" s="38" t="s">
        <v>6488</v>
      </c>
      <c r="AJ185" s="38">
        <v>-119</v>
      </c>
      <c r="AK185" s="38" t="s">
        <v>5506</v>
      </c>
      <c r="AL185" s="38">
        <v>261</v>
      </c>
      <c r="AM185" s="43">
        <v>44948</v>
      </c>
      <c r="AN185" s="43">
        <v>44980</v>
      </c>
      <c r="AO185" s="38" t="s">
        <v>5506</v>
      </c>
      <c r="AP185" s="43">
        <v>44978</v>
      </c>
      <c r="AQ185" s="38">
        <v>4</v>
      </c>
      <c r="AR185" s="38"/>
      <c r="AS185" s="38" t="s">
        <v>6489</v>
      </c>
      <c r="AT185" s="38" t="s">
        <v>5508</v>
      </c>
      <c r="AU185" s="43">
        <v>44974</v>
      </c>
      <c r="AV185" s="43" t="s">
        <v>6298</v>
      </c>
      <c r="AW185" s="43" t="s">
        <v>6241</v>
      </c>
      <c r="AX185" s="43">
        <v>44978</v>
      </c>
      <c r="AY185" s="38" t="s">
        <v>5492</v>
      </c>
      <c r="AZ185" s="38" t="s">
        <v>5506</v>
      </c>
      <c r="BA185" s="43" t="s">
        <v>5560</v>
      </c>
      <c r="BB185" s="43" t="s">
        <v>5522</v>
      </c>
      <c r="BC185" s="38" t="s">
        <v>5492</v>
      </c>
      <c r="BD185" s="38" t="s">
        <v>35</v>
      </c>
      <c r="BE185" s="38" t="s">
        <v>5494</v>
      </c>
    </row>
    <row r="186" spans="1:57" ht="17.45" customHeight="1" x14ac:dyDescent="0.25">
      <c r="A186" s="81">
        <v>2023</v>
      </c>
      <c r="B186" s="35">
        <v>194</v>
      </c>
      <c r="C186" s="36">
        <v>1873</v>
      </c>
      <c r="D186" s="102" t="s">
        <v>5496</v>
      </c>
      <c r="E186" s="37" t="s">
        <v>5497</v>
      </c>
      <c r="F186" s="38" t="s">
        <v>39</v>
      </c>
      <c r="G186" s="35" t="s">
        <v>54</v>
      </c>
      <c r="H186" s="37" t="s">
        <v>1415</v>
      </c>
      <c r="I186" s="38" t="s">
        <v>6490</v>
      </c>
      <c r="J186" s="39" t="s">
        <v>1636</v>
      </c>
      <c r="K186" s="41">
        <v>4</v>
      </c>
      <c r="L186" s="42" t="s">
        <v>191</v>
      </c>
      <c r="M186" s="43">
        <v>44978.376423611109</v>
      </c>
      <c r="N186" s="38">
        <v>7</v>
      </c>
      <c r="O186" s="43">
        <v>44980</v>
      </c>
      <c r="P186" s="43">
        <v>45191</v>
      </c>
      <c r="Q186" s="54" t="s">
        <v>98</v>
      </c>
      <c r="R186" s="29" t="s">
        <v>98</v>
      </c>
      <c r="S186" s="39" t="s">
        <v>6292</v>
      </c>
      <c r="T186" s="39" t="s">
        <v>5488</v>
      </c>
      <c r="U186" s="39" t="s">
        <v>803</v>
      </c>
      <c r="V186" s="39" t="s">
        <v>1562</v>
      </c>
      <c r="W186" s="51">
        <v>20235420003193</v>
      </c>
      <c r="X186" s="38">
        <v>85141</v>
      </c>
      <c r="Y186" s="38">
        <v>12</v>
      </c>
      <c r="Z186" s="46">
        <v>2500000</v>
      </c>
      <c r="AA186" s="42" t="s">
        <v>6491</v>
      </c>
      <c r="AB186" s="42" t="s">
        <v>5503</v>
      </c>
      <c r="AC186" s="43">
        <v>44973</v>
      </c>
      <c r="AD186" s="42">
        <v>20235420002193</v>
      </c>
      <c r="AE186" s="47" t="e">
        <v>#N/A</v>
      </c>
      <c r="AF186" s="42" t="s">
        <v>5490</v>
      </c>
      <c r="AG186" s="48" t="s">
        <v>5491</v>
      </c>
      <c r="AH186" s="49">
        <v>44978.376423611109</v>
      </c>
      <c r="AI186" s="38" t="s">
        <v>6492</v>
      </c>
      <c r="AJ186" s="38">
        <v>-211</v>
      </c>
      <c r="AK186" s="38" t="s">
        <v>5506</v>
      </c>
      <c r="AL186" s="38">
        <v>222</v>
      </c>
      <c r="AM186" s="43">
        <v>44948</v>
      </c>
      <c r="AN186" s="43">
        <v>44979</v>
      </c>
      <c r="AO186" s="38" t="s">
        <v>5506</v>
      </c>
      <c r="AP186" s="43">
        <v>44978</v>
      </c>
      <c r="AQ186" s="38">
        <v>5</v>
      </c>
      <c r="AR186" s="38"/>
      <c r="AS186" s="38" t="s">
        <v>6493</v>
      </c>
      <c r="AT186" s="38" t="s">
        <v>5508</v>
      </c>
      <c r="AU186" s="43">
        <v>44978</v>
      </c>
      <c r="AV186" s="43" t="s">
        <v>6494</v>
      </c>
      <c r="AW186" s="43" t="s">
        <v>6495</v>
      </c>
      <c r="AX186" s="43">
        <v>44978</v>
      </c>
      <c r="AY186" s="38" t="s">
        <v>5492</v>
      </c>
      <c r="AZ186" s="38" t="s">
        <v>5506</v>
      </c>
      <c r="BA186" s="43" t="s">
        <v>5560</v>
      </c>
      <c r="BB186" s="43" t="s">
        <v>5512</v>
      </c>
      <c r="BC186" s="38" t="s">
        <v>5492</v>
      </c>
      <c r="BD186" s="38" t="s">
        <v>35</v>
      </c>
      <c r="BE186" s="38" t="s">
        <v>5494</v>
      </c>
    </row>
    <row r="187" spans="1:57" ht="17.45" customHeight="1" x14ac:dyDescent="0.25">
      <c r="A187" s="81">
        <v>2023</v>
      </c>
      <c r="B187" s="35">
        <v>195</v>
      </c>
      <c r="C187" s="36">
        <v>1873</v>
      </c>
      <c r="D187" s="102" t="s">
        <v>5496</v>
      </c>
      <c r="E187" s="37" t="s">
        <v>5497</v>
      </c>
      <c r="F187" s="38" t="s">
        <v>39</v>
      </c>
      <c r="G187" s="35" t="s">
        <v>54</v>
      </c>
      <c r="H187" s="37" t="s">
        <v>6496</v>
      </c>
      <c r="I187" s="38" t="s">
        <v>6497</v>
      </c>
      <c r="J187" s="39" t="s">
        <v>2287</v>
      </c>
      <c r="K187" s="41">
        <v>2</v>
      </c>
      <c r="L187" s="42" t="s">
        <v>463</v>
      </c>
      <c r="M187" s="43">
        <v>44978.376689814817</v>
      </c>
      <c r="N187" s="38">
        <v>6</v>
      </c>
      <c r="O187" s="43">
        <v>44981</v>
      </c>
      <c r="P187" s="43">
        <v>45161</v>
      </c>
      <c r="Q187" s="174" t="s">
        <v>60</v>
      </c>
      <c r="R187" s="102" t="s">
        <v>60</v>
      </c>
      <c r="S187" s="39" t="s">
        <v>6498</v>
      </c>
      <c r="T187" s="39" t="s">
        <v>5488</v>
      </c>
      <c r="U187" s="39" t="s">
        <v>6499</v>
      </c>
      <c r="V187" s="39" t="s">
        <v>595</v>
      </c>
      <c r="W187" s="51">
        <v>20235420004613</v>
      </c>
      <c r="X187" s="38">
        <v>82429</v>
      </c>
      <c r="Y187" s="38">
        <v>1</v>
      </c>
      <c r="Z187" s="46">
        <v>7000000</v>
      </c>
      <c r="AA187" s="42" t="s">
        <v>6500</v>
      </c>
      <c r="AB187" s="42" t="s">
        <v>5503</v>
      </c>
      <c r="AC187" s="43">
        <v>44974</v>
      </c>
      <c r="AD187" s="42">
        <v>20235420002403</v>
      </c>
      <c r="AE187" s="47" t="e">
        <v>#N/A</v>
      </c>
      <c r="AF187" s="42"/>
      <c r="AG187" s="48" t="s">
        <v>5491</v>
      </c>
      <c r="AH187" s="49">
        <v>44978.376689814817</v>
      </c>
      <c r="AI187" s="38" t="s">
        <v>6501</v>
      </c>
      <c r="AJ187" s="38">
        <v>-180</v>
      </c>
      <c r="AK187" s="38" t="s">
        <v>5506</v>
      </c>
      <c r="AL187" s="38">
        <v>202</v>
      </c>
      <c r="AM187" s="43">
        <v>44948</v>
      </c>
      <c r="AN187" s="43">
        <v>44981</v>
      </c>
      <c r="AO187" s="38" t="s">
        <v>5506</v>
      </c>
      <c r="AP187" s="43">
        <v>44978</v>
      </c>
      <c r="AQ187" s="38">
        <v>3</v>
      </c>
      <c r="AR187" s="38"/>
      <c r="AS187" s="38" t="s">
        <v>6502</v>
      </c>
      <c r="AT187" s="38" t="s">
        <v>5508</v>
      </c>
      <c r="AU187" s="43">
        <v>44979</v>
      </c>
      <c r="AV187" s="43" t="s">
        <v>6265</v>
      </c>
      <c r="AW187" s="43" t="s">
        <v>6503</v>
      </c>
      <c r="AX187" s="43">
        <v>44980</v>
      </c>
      <c r="AY187" s="38" t="s">
        <v>5492</v>
      </c>
      <c r="AZ187" s="38" t="s">
        <v>5506</v>
      </c>
      <c r="BA187" s="43" t="s">
        <v>5597</v>
      </c>
      <c r="BB187" s="43" t="s">
        <v>5522</v>
      </c>
      <c r="BC187" s="38" t="s">
        <v>5492</v>
      </c>
      <c r="BD187" s="38" t="s">
        <v>35</v>
      </c>
      <c r="BE187" s="38" t="s">
        <v>5494</v>
      </c>
    </row>
    <row r="188" spans="1:57" ht="17.45" customHeight="1" x14ac:dyDescent="0.25">
      <c r="A188" s="81">
        <v>2023</v>
      </c>
      <c r="B188" s="35">
        <v>196</v>
      </c>
      <c r="C188" s="36">
        <v>1873</v>
      </c>
      <c r="D188" s="102" t="s">
        <v>5496</v>
      </c>
      <c r="E188" s="37" t="s">
        <v>5497</v>
      </c>
      <c r="F188" s="38" t="s">
        <v>39</v>
      </c>
      <c r="G188" s="35" t="s">
        <v>54</v>
      </c>
      <c r="H188" s="37" t="s">
        <v>6504</v>
      </c>
      <c r="I188" s="38" t="s">
        <v>6505</v>
      </c>
      <c r="J188" s="39" t="s">
        <v>4180</v>
      </c>
      <c r="K188" s="41">
        <v>8</v>
      </c>
      <c r="L188" s="42" t="s">
        <v>170</v>
      </c>
      <c r="M188" s="43">
        <v>44979.418263888889</v>
      </c>
      <c r="N188" s="38">
        <v>8</v>
      </c>
      <c r="O188" s="43">
        <v>44981</v>
      </c>
      <c r="P188" s="43">
        <v>45222</v>
      </c>
      <c r="Q188" s="54" t="s">
        <v>98</v>
      </c>
      <c r="R188" s="29" t="s">
        <v>98</v>
      </c>
      <c r="S188" s="39" t="s">
        <v>6506</v>
      </c>
      <c r="T188" s="39" t="s">
        <v>5488</v>
      </c>
      <c r="U188" s="39" t="s">
        <v>286</v>
      </c>
      <c r="V188" s="39" t="s">
        <v>287</v>
      </c>
      <c r="W188" s="51">
        <v>20235420002923</v>
      </c>
      <c r="X188" s="38">
        <v>87448</v>
      </c>
      <c r="Y188" s="38">
        <v>3</v>
      </c>
      <c r="Z188" s="46">
        <v>5162000</v>
      </c>
      <c r="AA188" s="42" t="s">
        <v>6500</v>
      </c>
      <c r="AB188" s="42" t="s">
        <v>5503</v>
      </c>
      <c r="AC188" s="43">
        <v>44977</v>
      </c>
      <c r="AD188" s="42">
        <v>20235420002363</v>
      </c>
      <c r="AE188" s="47" t="e">
        <v>#N/A</v>
      </c>
      <c r="AF188" s="42" t="s">
        <v>5490</v>
      </c>
      <c r="AG188" s="48" t="s">
        <v>5491</v>
      </c>
      <c r="AH188" s="49">
        <v>44979.418263888889</v>
      </c>
      <c r="AI188" s="38" t="s">
        <v>6507</v>
      </c>
      <c r="AJ188" s="38">
        <v>-241</v>
      </c>
      <c r="AK188" s="38" t="s">
        <v>5506</v>
      </c>
      <c r="AL188" s="38">
        <v>655</v>
      </c>
      <c r="AM188" s="43">
        <v>44977</v>
      </c>
      <c r="AN188" s="43">
        <v>44981</v>
      </c>
      <c r="AO188" s="38" t="s">
        <v>5506</v>
      </c>
      <c r="AP188" s="43">
        <v>44979</v>
      </c>
      <c r="AQ188" s="38">
        <v>4</v>
      </c>
      <c r="AR188" s="38"/>
      <c r="AS188" s="38" t="s">
        <v>6508</v>
      </c>
      <c r="AT188" s="38" t="s">
        <v>5508</v>
      </c>
      <c r="AU188" s="43">
        <v>44979</v>
      </c>
      <c r="AV188" s="43" t="s">
        <v>6265</v>
      </c>
      <c r="AW188" s="43" t="s">
        <v>6431</v>
      </c>
      <c r="AX188" s="43">
        <v>44980</v>
      </c>
      <c r="AY188" s="38" t="s">
        <v>5492</v>
      </c>
      <c r="AZ188" s="38" t="s">
        <v>5506</v>
      </c>
      <c r="BA188" s="43" t="s">
        <v>5597</v>
      </c>
      <c r="BB188" s="43" t="s">
        <v>5522</v>
      </c>
      <c r="BC188" s="38" t="s">
        <v>5492</v>
      </c>
      <c r="BD188" s="38" t="s">
        <v>35</v>
      </c>
      <c r="BE188" s="38" t="s">
        <v>5494</v>
      </c>
    </row>
    <row r="189" spans="1:57" ht="17.45" customHeight="1" x14ac:dyDescent="0.25">
      <c r="A189" s="81">
        <v>2023</v>
      </c>
      <c r="B189" s="35">
        <v>197</v>
      </c>
      <c r="C189" s="36">
        <v>1873</v>
      </c>
      <c r="D189" s="102" t="s">
        <v>5496</v>
      </c>
      <c r="E189" s="37" t="s">
        <v>5497</v>
      </c>
      <c r="F189" s="38" t="s">
        <v>39</v>
      </c>
      <c r="G189" s="35" t="s">
        <v>54</v>
      </c>
      <c r="H189" s="37" t="s">
        <v>6504</v>
      </c>
      <c r="I189" s="38" t="s">
        <v>6509</v>
      </c>
      <c r="J189" s="39" t="s">
        <v>630</v>
      </c>
      <c r="K189" s="41">
        <v>4</v>
      </c>
      <c r="L189" s="42" t="s">
        <v>170</v>
      </c>
      <c r="M189" s="43">
        <v>44979.376388888886</v>
      </c>
      <c r="N189" s="38">
        <v>8</v>
      </c>
      <c r="O189" s="43">
        <v>44981</v>
      </c>
      <c r="P189" s="43">
        <v>45222</v>
      </c>
      <c r="Q189" s="54" t="s">
        <v>98</v>
      </c>
      <c r="R189" s="29" t="s">
        <v>98</v>
      </c>
      <c r="S189" s="39" t="s">
        <v>6506</v>
      </c>
      <c r="T189" s="39" t="s">
        <v>5488</v>
      </c>
      <c r="U189" s="39" t="s">
        <v>286</v>
      </c>
      <c r="V189" s="39" t="s">
        <v>287</v>
      </c>
      <c r="W189" s="51">
        <v>20235420002923</v>
      </c>
      <c r="X189" s="38">
        <v>87448</v>
      </c>
      <c r="Y189" s="38">
        <v>3</v>
      </c>
      <c r="Z189" s="46">
        <v>5162000</v>
      </c>
      <c r="AA189" s="42" t="s">
        <v>6500</v>
      </c>
      <c r="AB189" s="42" t="s">
        <v>5503</v>
      </c>
      <c r="AC189" s="43">
        <v>44977</v>
      </c>
      <c r="AD189" s="42">
        <v>20235420002363</v>
      </c>
      <c r="AE189" s="47" t="e">
        <v>#N/A</v>
      </c>
      <c r="AF189" s="42" t="s">
        <v>5490</v>
      </c>
      <c r="AG189" s="48" t="s">
        <v>5491</v>
      </c>
      <c r="AH189" s="49">
        <v>44979.376388888886</v>
      </c>
      <c r="AI189" s="38" t="s">
        <v>6510</v>
      </c>
      <c r="AJ189" s="38">
        <v>-241</v>
      </c>
      <c r="AK189" s="38" t="s">
        <v>5506</v>
      </c>
      <c r="AL189" s="38">
        <v>655</v>
      </c>
      <c r="AM189" s="43">
        <v>44977</v>
      </c>
      <c r="AN189" s="43">
        <v>44981</v>
      </c>
      <c r="AO189" s="38" t="s">
        <v>5506</v>
      </c>
      <c r="AP189" s="43">
        <v>44979</v>
      </c>
      <c r="AQ189" s="38">
        <v>4</v>
      </c>
      <c r="AR189" s="38"/>
      <c r="AS189" s="38" t="s">
        <v>6511</v>
      </c>
      <c r="AT189" s="38" t="s">
        <v>5508</v>
      </c>
      <c r="AU189" s="43">
        <v>44979</v>
      </c>
      <c r="AV189" s="43" t="s">
        <v>6265</v>
      </c>
      <c r="AW189" s="43" t="s">
        <v>6512</v>
      </c>
      <c r="AX189" s="43">
        <v>44980</v>
      </c>
      <c r="AY189" s="38" t="s">
        <v>5492</v>
      </c>
      <c r="AZ189" s="38" t="s">
        <v>5506</v>
      </c>
      <c r="BA189" s="43" t="s">
        <v>5597</v>
      </c>
      <c r="BB189" s="43" t="s">
        <v>5512</v>
      </c>
      <c r="BC189" s="38" t="s">
        <v>5492</v>
      </c>
      <c r="BD189" s="38" t="s">
        <v>35</v>
      </c>
      <c r="BE189" s="38" t="s">
        <v>5494</v>
      </c>
    </row>
    <row r="190" spans="1:57" ht="17.45" customHeight="1" x14ac:dyDescent="0.25">
      <c r="A190" s="81">
        <v>2023</v>
      </c>
      <c r="B190" s="35">
        <v>198</v>
      </c>
      <c r="C190" s="36">
        <v>1873</v>
      </c>
      <c r="D190" s="102" t="s">
        <v>5496</v>
      </c>
      <c r="E190" s="37" t="s">
        <v>5497</v>
      </c>
      <c r="F190" s="38" t="s">
        <v>39</v>
      </c>
      <c r="G190" s="35" t="s">
        <v>54</v>
      </c>
      <c r="H190" s="37" t="s">
        <v>5590</v>
      </c>
      <c r="I190" s="38" t="s">
        <v>6513</v>
      </c>
      <c r="J190" s="39" t="s">
        <v>345</v>
      </c>
      <c r="K190" s="41">
        <v>3</v>
      </c>
      <c r="L190" s="42" t="s">
        <v>138</v>
      </c>
      <c r="M190" s="43">
        <v>44978.376631944448</v>
      </c>
      <c r="N190" s="38">
        <v>7</v>
      </c>
      <c r="O190" s="43">
        <v>44979</v>
      </c>
      <c r="P190" s="43">
        <v>45190</v>
      </c>
      <c r="Q190" s="54" t="s">
        <v>98</v>
      </c>
      <c r="R190" s="29" t="s">
        <v>98</v>
      </c>
      <c r="S190" s="74" t="s">
        <v>5593</v>
      </c>
      <c r="T190" s="39" t="s">
        <v>5488</v>
      </c>
      <c r="U190" s="39" t="s">
        <v>175</v>
      </c>
      <c r="V190" s="39" t="s">
        <v>132</v>
      </c>
      <c r="W190" s="51">
        <v>20235420006383</v>
      </c>
      <c r="X190" s="38">
        <v>83233</v>
      </c>
      <c r="Y190" s="38">
        <v>8</v>
      </c>
      <c r="Z190" s="46">
        <v>6500000</v>
      </c>
      <c r="AA190" s="42" t="s">
        <v>5847</v>
      </c>
      <c r="AB190" s="42" t="s">
        <v>5503</v>
      </c>
      <c r="AC190" s="43">
        <v>44971</v>
      </c>
      <c r="AD190" s="42">
        <v>20235420000963</v>
      </c>
      <c r="AE190" s="47" t="e">
        <v>#N/A</v>
      </c>
      <c r="AF190" s="42" t="s">
        <v>5490</v>
      </c>
      <c r="AG190" s="48" t="s">
        <v>5491</v>
      </c>
      <c r="AH190" s="49">
        <v>44978.376631944448</v>
      </c>
      <c r="AI190" s="38" t="s">
        <v>6514</v>
      </c>
      <c r="AJ190" s="38">
        <v>-211</v>
      </c>
      <c r="AK190" s="38" t="s">
        <v>5506</v>
      </c>
      <c r="AL190" s="109">
        <v>156</v>
      </c>
      <c r="AM190" s="110">
        <v>44946</v>
      </c>
      <c r="AN190" s="110">
        <v>44957</v>
      </c>
      <c r="AO190" s="109" t="s">
        <v>5506</v>
      </c>
      <c r="AP190" s="43">
        <v>44956</v>
      </c>
      <c r="AQ190" s="38">
        <v>1</v>
      </c>
      <c r="AR190" s="109"/>
      <c r="AS190" s="109" t="s">
        <v>6515</v>
      </c>
      <c r="AT190" s="109" t="s">
        <v>5508</v>
      </c>
      <c r="AU190" s="110">
        <v>44957</v>
      </c>
      <c r="AV190" s="110" t="s">
        <v>5640</v>
      </c>
      <c r="AW190" s="110" t="s">
        <v>5729</v>
      </c>
      <c r="AX190" s="110">
        <v>44957</v>
      </c>
      <c r="AY190" s="109" t="s">
        <v>5492</v>
      </c>
      <c r="AZ190" s="109" t="s">
        <v>5506</v>
      </c>
      <c r="BA190" s="110" t="s">
        <v>5597</v>
      </c>
      <c r="BB190" s="110" t="s">
        <v>5512</v>
      </c>
      <c r="BC190" s="109" t="s">
        <v>5492</v>
      </c>
      <c r="BD190" s="109" t="s">
        <v>35</v>
      </c>
      <c r="BE190" s="109" t="s">
        <v>5494</v>
      </c>
    </row>
    <row r="191" spans="1:57" ht="17.45" customHeight="1" x14ac:dyDescent="0.25">
      <c r="A191" s="81">
        <v>2023</v>
      </c>
      <c r="B191" s="35">
        <v>199</v>
      </c>
      <c r="C191" s="36">
        <v>1873</v>
      </c>
      <c r="D191" s="102" t="s">
        <v>5496</v>
      </c>
      <c r="E191" s="37" t="s">
        <v>5497</v>
      </c>
      <c r="F191" s="38" t="s">
        <v>39</v>
      </c>
      <c r="G191" s="35" t="s">
        <v>54</v>
      </c>
      <c r="H191" s="37" t="s">
        <v>6516</v>
      </c>
      <c r="I191" s="38" t="s">
        <v>6517</v>
      </c>
      <c r="J191" s="39" t="s">
        <v>5278</v>
      </c>
      <c r="K191" s="41">
        <v>9</v>
      </c>
      <c r="L191" s="42" t="s">
        <v>170</v>
      </c>
      <c r="M191" s="43">
        <v>44979.376747685186</v>
      </c>
      <c r="N191" s="38">
        <v>4</v>
      </c>
      <c r="O191" s="43">
        <v>44981</v>
      </c>
      <c r="P191" s="43">
        <v>45100</v>
      </c>
      <c r="Q191" s="174" t="s">
        <v>60</v>
      </c>
      <c r="R191" s="102" t="s">
        <v>60</v>
      </c>
      <c r="S191" s="39" t="s">
        <v>6518</v>
      </c>
      <c r="T191" s="39" t="s">
        <v>5488</v>
      </c>
      <c r="U191" s="39" t="s">
        <v>2161</v>
      </c>
      <c r="V191" s="39" t="s">
        <v>595</v>
      </c>
      <c r="W191" s="51">
        <v>20235420002813</v>
      </c>
      <c r="X191" s="38">
        <v>87655</v>
      </c>
      <c r="Y191" s="38">
        <v>1</v>
      </c>
      <c r="Z191" s="46">
        <v>7000000</v>
      </c>
      <c r="AA191" s="42" t="s">
        <v>6491</v>
      </c>
      <c r="AB191" s="42">
        <v>0</v>
      </c>
      <c r="AC191" s="43">
        <v>44973</v>
      </c>
      <c r="AD191" s="42">
        <v>20235420002363</v>
      </c>
      <c r="AE191" s="47" t="e">
        <v>#N/A</v>
      </c>
      <c r="AF191" s="42" t="s">
        <v>5490</v>
      </c>
      <c r="AG191" s="48" t="s">
        <v>5491</v>
      </c>
      <c r="AH191" s="49">
        <v>44979.376747685186</v>
      </c>
      <c r="AI191" s="38" t="s">
        <v>6519</v>
      </c>
      <c r="AJ191" s="38">
        <v>-119</v>
      </c>
      <c r="AK191" s="38" t="s">
        <v>5506</v>
      </c>
      <c r="AL191" s="38">
        <v>651</v>
      </c>
      <c r="AM191" s="43">
        <v>44977</v>
      </c>
      <c r="AN191" s="43">
        <v>44981</v>
      </c>
      <c r="AO191" s="38" t="s">
        <v>5506</v>
      </c>
      <c r="AP191" s="43">
        <v>44979</v>
      </c>
      <c r="AQ191" s="38">
        <v>4</v>
      </c>
      <c r="AR191" s="38"/>
      <c r="AS191" s="38" t="s">
        <v>6520</v>
      </c>
      <c r="AT191" s="38" t="s">
        <v>5508</v>
      </c>
      <c r="AU191" s="43">
        <v>44979</v>
      </c>
      <c r="AV191" s="43" t="s">
        <v>6265</v>
      </c>
      <c r="AW191" s="43" t="s">
        <v>6521</v>
      </c>
      <c r="AX191" s="43">
        <v>44980</v>
      </c>
      <c r="AY191" s="38" t="s">
        <v>5492</v>
      </c>
      <c r="AZ191" s="38" t="s">
        <v>5506</v>
      </c>
      <c r="BA191" s="43" t="s">
        <v>5597</v>
      </c>
      <c r="BB191" s="43" t="s">
        <v>5512</v>
      </c>
      <c r="BC191" s="38" t="s">
        <v>5492</v>
      </c>
      <c r="BD191" s="38" t="s">
        <v>35</v>
      </c>
      <c r="BE191" s="38" t="s">
        <v>5494</v>
      </c>
    </row>
    <row r="192" spans="1:57" ht="17.45" customHeight="1" x14ac:dyDescent="0.25">
      <c r="A192" s="81">
        <v>2023</v>
      </c>
      <c r="B192" s="35">
        <v>200</v>
      </c>
      <c r="C192" s="36">
        <v>1873</v>
      </c>
      <c r="D192" s="102" t="s">
        <v>5496</v>
      </c>
      <c r="E192" s="37" t="s">
        <v>5497</v>
      </c>
      <c r="F192" s="38" t="s">
        <v>39</v>
      </c>
      <c r="G192" s="35" t="s">
        <v>54</v>
      </c>
      <c r="H192" s="37" t="s">
        <v>1415</v>
      </c>
      <c r="I192" s="38" t="s">
        <v>6522</v>
      </c>
      <c r="J192" s="39" t="s">
        <v>799</v>
      </c>
      <c r="K192" s="41">
        <v>8</v>
      </c>
      <c r="L192" s="42" t="s">
        <v>170</v>
      </c>
      <c r="M192" s="43">
        <v>45055</v>
      </c>
      <c r="N192" s="38">
        <v>8</v>
      </c>
      <c r="O192" s="43">
        <v>45057</v>
      </c>
      <c r="P192" s="43">
        <v>45291</v>
      </c>
      <c r="Q192" s="45" t="s">
        <v>5504</v>
      </c>
      <c r="R192" s="29" t="s">
        <v>5504</v>
      </c>
      <c r="S192" s="39" t="s">
        <v>6292</v>
      </c>
      <c r="T192" s="39" t="s">
        <v>5488</v>
      </c>
      <c r="U192" s="39" t="s">
        <v>803</v>
      </c>
      <c r="V192" s="39" t="s">
        <v>875</v>
      </c>
      <c r="W192" s="51">
        <v>20235420008093</v>
      </c>
      <c r="X192" s="38">
        <v>85141</v>
      </c>
      <c r="Y192" s="38">
        <v>12</v>
      </c>
      <c r="Z192" s="46">
        <v>2500000</v>
      </c>
      <c r="AA192" s="42" t="s">
        <v>6452</v>
      </c>
      <c r="AB192" s="42" t="s">
        <v>5503</v>
      </c>
      <c r="AC192" s="43">
        <v>45049</v>
      </c>
      <c r="AD192" s="42"/>
      <c r="AE192" s="47"/>
      <c r="AF192" s="42"/>
      <c r="AG192" s="48" t="s">
        <v>5491</v>
      </c>
      <c r="AH192" s="49">
        <v>45055</v>
      </c>
      <c r="AI192" s="38" t="s">
        <v>6523</v>
      </c>
      <c r="AJ192" s="38">
        <v>-234</v>
      </c>
      <c r="AK192" s="38" t="s">
        <v>5506</v>
      </c>
      <c r="AL192" s="38">
        <v>222</v>
      </c>
      <c r="AM192" s="43">
        <v>44948</v>
      </c>
      <c r="AN192" s="43">
        <v>45055</v>
      </c>
      <c r="AO192" s="38" t="s">
        <v>5506</v>
      </c>
      <c r="AP192" s="43">
        <v>45056</v>
      </c>
      <c r="AQ192" s="38">
        <v>5</v>
      </c>
      <c r="AR192" s="38"/>
      <c r="AS192" s="38" t="s">
        <v>6524</v>
      </c>
      <c r="AT192" s="38" t="s">
        <v>5508</v>
      </c>
      <c r="AU192" s="43">
        <v>45056</v>
      </c>
      <c r="AV192" s="43">
        <v>45055</v>
      </c>
      <c r="AW192" s="43">
        <v>45488</v>
      </c>
      <c r="AX192" s="43">
        <v>45056</v>
      </c>
      <c r="AY192" s="38" t="s">
        <v>5492</v>
      </c>
      <c r="AZ192" s="38" t="s">
        <v>5506</v>
      </c>
      <c r="BA192" s="43" t="s">
        <v>5560</v>
      </c>
      <c r="BB192" s="43" t="s">
        <v>5512</v>
      </c>
      <c r="BC192" s="38" t="s">
        <v>5492</v>
      </c>
      <c r="BD192" s="38" t="s">
        <v>35</v>
      </c>
      <c r="BE192" s="38" t="s">
        <v>5494</v>
      </c>
    </row>
    <row r="193" spans="1:57" ht="17.45" customHeight="1" x14ac:dyDescent="0.25">
      <c r="A193" s="81">
        <v>2023</v>
      </c>
      <c r="B193" s="35">
        <v>201</v>
      </c>
      <c r="C193" s="36">
        <v>1873</v>
      </c>
      <c r="D193" s="102" t="s">
        <v>5496</v>
      </c>
      <c r="E193" s="37" t="s">
        <v>5497</v>
      </c>
      <c r="F193" s="38" t="s">
        <v>39</v>
      </c>
      <c r="G193" s="35" t="s">
        <v>54</v>
      </c>
      <c r="H193" s="37" t="s">
        <v>1663</v>
      </c>
      <c r="I193" s="38" t="s">
        <v>6525</v>
      </c>
      <c r="J193" s="39" t="s">
        <v>6526</v>
      </c>
      <c r="K193" s="41">
        <v>8</v>
      </c>
      <c r="L193" s="42" t="s">
        <v>269</v>
      </c>
      <c r="M193" s="43">
        <v>44979.376493055555</v>
      </c>
      <c r="N193" s="38">
        <v>5</v>
      </c>
      <c r="O193" s="43">
        <v>44980</v>
      </c>
      <c r="P193" s="43">
        <v>45129</v>
      </c>
      <c r="Q193" s="198" t="s">
        <v>60</v>
      </c>
      <c r="R193" s="29" t="s">
        <v>60</v>
      </c>
      <c r="S193" s="39" t="s">
        <v>6527</v>
      </c>
      <c r="T193" s="39" t="s">
        <v>5488</v>
      </c>
      <c r="U193" s="39" t="s">
        <v>50</v>
      </c>
      <c r="V193" s="39" t="s">
        <v>5824</v>
      </c>
      <c r="W193" s="51">
        <v>20235420002913</v>
      </c>
      <c r="X193" s="38">
        <v>85354</v>
      </c>
      <c r="Y193" s="38">
        <v>4</v>
      </c>
      <c r="Z193" s="46">
        <v>5700000</v>
      </c>
      <c r="AA193" s="42" t="s">
        <v>6491</v>
      </c>
      <c r="AB193" s="42" t="s">
        <v>5503</v>
      </c>
      <c r="AC193" s="43">
        <v>45062</v>
      </c>
      <c r="AD193" s="42">
        <v>20235420002343</v>
      </c>
      <c r="AE193" s="47" t="e">
        <v>#N/A</v>
      </c>
      <c r="AF193" s="42"/>
      <c r="AG193" s="48" t="s">
        <v>5491</v>
      </c>
      <c r="AH193" s="49">
        <v>44979.376493055555</v>
      </c>
      <c r="AI193" s="38" t="s">
        <v>6528</v>
      </c>
      <c r="AJ193" s="38">
        <v>-149</v>
      </c>
      <c r="AK193" s="38" t="s">
        <v>5506</v>
      </c>
      <c r="AL193" s="38">
        <v>514</v>
      </c>
      <c r="AM193" s="43">
        <v>44957</v>
      </c>
      <c r="AN193" s="43">
        <v>44980</v>
      </c>
      <c r="AO193" s="38" t="s">
        <v>5506</v>
      </c>
      <c r="AP193" s="43">
        <v>44979</v>
      </c>
      <c r="AQ193" s="38">
        <v>4</v>
      </c>
      <c r="AR193" s="38"/>
      <c r="AS193" s="38" t="s">
        <v>6529</v>
      </c>
      <c r="AT193" s="38" t="s">
        <v>5508</v>
      </c>
      <c r="AU193" s="43">
        <v>44979</v>
      </c>
      <c r="AV193" s="43" t="s">
        <v>6265</v>
      </c>
      <c r="AW193" s="43" t="s">
        <v>6530</v>
      </c>
      <c r="AX193" s="43">
        <v>44980</v>
      </c>
      <c r="AY193" s="38" t="s">
        <v>5492</v>
      </c>
      <c r="AZ193" s="38" t="s">
        <v>5506</v>
      </c>
      <c r="BA193" s="43" t="s">
        <v>5597</v>
      </c>
      <c r="BB193" s="43" t="s">
        <v>5522</v>
      </c>
      <c r="BC193" s="38" t="s">
        <v>5492</v>
      </c>
      <c r="BD193" s="38" t="s">
        <v>35</v>
      </c>
      <c r="BE193" s="38" t="s">
        <v>5494</v>
      </c>
    </row>
    <row r="194" spans="1:57" ht="17.45" customHeight="1" x14ac:dyDescent="0.25">
      <c r="A194" s="81">
        <v>2023</v>
      </c>
      <c r="B194" s="35">
        <v>202</v>
      </c>
      <c r="C194" s="36">
        <v>1873</v>
      </c>
      <c r="D194" s="102" t="s">
        <v>5496</v>
      </c>
      <c r="E194" s="37" t="s">
        <v>5497</v>
      </c>
      <c r="F194" s="38" t="s">
        <v>39</v>
      </c>
      <c r="G194" s="35" t="s">
        <v>54</v>
      </c>
      <c r="H194" s="37" t="s">
        <v>6005</v>
      </c>
      <c r="I194" s="38" t="s">
        <v>6531</v>
      </c>
      <c r="J194" s="39" t="s">
        <v>2761</v>
      </c>
      <c r="K194" s="41">
        <v>9</v>
      </c>
      <c r="L194" s="42" t="s">
        <v>138</v>
      </c>
      <c r="M194" s="43">
        <v>44979.376793981479</v>
      </c>
      <c r="N194" s="38">
        <v>10</v>
      </c>
      <c r="O194" s="43">
        <v>44981</v>
      </c>
      <c r="P194" s="43">
        <v>45283</v>
      </c>
      <c r="Q194" s="54" t="s">
        <v>98</v>
      </c>
      <c r="R194" s="29" t="s">
        <v>98</v>
      </c>
      <c r="S194" s="39" t="s">
        <v>6532</v>
      </c>
      <c r="T194" s="39" t="s">
        <v>5488</v>
      </c>
      <c r="U194" s="39" t="s">
        <v>175</v>
      </c>
      <c r="V194" s="39" t="s">
        <v>5501</v>
      </c>
      <c r="W194" s="51">
        <v>20235420006373</v>
      </c>
      <c r="X194" s="67">
        <v>87788</v>
      </c>
      <c r="Y194" s="35">
        <v>2</v>
      </c>
      <c r="Z194" s="63">
        <v>5500000</v>
      </c>
      <c r="AA194" s="62" t="s">
        <v>6343</v>
      </c>
      <c r="AB194" s="42" t="s">
        <v>6533</v>
      </c>
      <c r="AC194" s="43">
        <v>45084</v>
      </c>
      <c r="AD194" s="42">
        <v>20235420009333</v>
      </c>
      <c r="AE194" s="47">
        <v>45086</v>
      </c>
      <c r="AF194" s="42" t="s">
        <v>5490</v>
      </c>
      <c r="AG194" s="48" t="s">
        <v>5491</v>
      </c>
      <c r="AH194" s="43">
        <v>44979</v>
      </c>
      <c r="AI194" s="38" t="s">
        <v>6534</v>
      </c>
      <c r="AJ194" s="38">
        <v>-302</v>
      </c>
      <c r="AK194" s="38" t="s">
        <v>5506</v>
      </c>
      <c r="AL194" s="38">
        <v>649</v>
      </c>
      <c r="AM194" s="43">
        <v>44977</v>
      </c>
      <c r="AN194" s="43">
        <v>44980</v>
      </c>
      <c r="AO194" s="38" t="s">
        <v>5506</v>
      </c>
      <c r="AP194" s="43">
        <v>44979</v>
      </c>
      <c r="AQ194" s="38">
        <v>1</v>
      </c>
      <c r="AR194" s="38" t="s">
        <v>3198</v>
      </c>
      <c r="AS194" s="38" t="s">
        <v>6535</v>
      </c>
      <c r="AT194" s="38" t="s">
        <v>5508</v>
      </c>
      <c r="AU194" s="43">
        <v>44979</v>
      </c>
      <c r="AV194" s="43">
        <v>44979</v>
      </c>
      <c r="AW194" s="43">
        <v>45493</v>
      </c>
      <c r="AX194" s="43">
        <v>44981</v>
      </c>
      <c r="AY194" s="38" t="s">
        <v>5492</v>
      </c>
      <c r="AZ194" s="38" t="s">
        <v>5492</v>
      </c>
      <c r="BA194" s="38" t="s">
        <v>5597</v>
      </c>
      <c r="BB194" s="38" t="s">
        <v>5522</v>
      </c>
      <c r="BC194" s="38" t="s">
        <v>6536</v>
      </c>
      <c r="BD194" s="38" t="s">
        <v>35</v>
      </c>
      <c r="BE194" s="38" t="s">
        <v>5494</v>
      </c>
    </row>
    <row r="195" spans="1:57" ht="17.45" customHeight="1" x14ac:dyDescent="0.25">
      <c r="A195" s="81">
        <v>2023</v>
      </c>
      <c r="B195" s="35">
        <v>203</v>
      </c>
      <c r="C195" s="36">
        <v>1873</v>
      </c>
      <c r="D195" s="102" t="s">
        <v>5496</v>
      </c>
      <c r="E195" s="37" t="s">
        <v>5497</v>
      </c>
      <c r="F195" s="38" t="s">
        <v>39</v>
      </c>
      <c r="G195" s="35" t="s">
        <v>54</v>
      </c>
      <c r="H195" s="37" t="s">
        <v>6537</v>
      </c>
      <c r="I195" s="38" t="s">
        <v>6538</v>
      </c>
      <c r="J195" s="39" t="s">
        <v>225</v>
      </c>
      <c r="K195" s="41">
        <v>2</v>
      </c>
      <c r="L195" s="42" t="s">
        <v>191</v>
      </c>
      <c r="M195" s="43">
        <v>44978.876493055555</v>
      </c>
      <c r="N195" s="38">
        <v>10</v>
      </c>
      <c r="O195" s="43">
        <v>44981</v>
      </c>
      <c r="P195" s="43">
        <v>45283</v>
      </c>
      <c r="Q195" s="54" t="s">
        <v>98</v>
      </c>
      <c r="R195" s="29" t="s">
        <v>98</v>
      </c>
      <c r="S195" s="39" t="s">
        <v>6539</v>
      </c>
      <c r="T195" s="39" t="s">
        <v>5488</v>
      </c>
      <c r="U195" s="39" t="s">
        <v>50</v>
      </c>
      <c r="V195" s="39" t="s">
        <v>4869</v>
      </c>
      <c r="W195" s="51">
        <v>20235420002913</v>
      </c>
      <c r="X195" s="38">
        <v>87644</v>
      </c>
      <c r="Y195" s="38">
        <v>1</v>
      </c>
      <c r="Z195" s="46">
        <v>5162380</v>
      </c>
      <c r="AA195" s="42" t="s">
        <v>6491</v>
      </c>
      <c r="AB195" s="42" t="s">
        <v>5503</v>
      </c>
      <c r="AC195" s="43" t="s">
        <v>46</v>
      </c>
      <c r="AD195" s="42">
        <v>20235420002353</v>
      </c>
      <c r="AE195" s="47" t="e">
        <v>#N/A</v>
      </c>
      <c r="AF195" s="42" t="s">
        <v>5490</v>
      </c>
      <c r="AG195" s="48" t="s">
        <v>5491</v>
      </c>
      <c r="AH195" s="49">
        <v>44978.876493055555</v>
      </c>
      <c r="AI195" s="38" t="s">
        <v>6540</v>
      </c>
      <c r="AJ195" s="38">
        <v>-302</v>
      </c>
      <c r="AK195" s="38" t="s">
        <v>5506</v>
      </c>
      <c r="AL195" s="38">
        <v>653</v>
      </c>
      <c r="AM195" s="43">
        <v>44977</v>
      </c>
      <c r="AN195" s="43">
        <v>44980</v>
      </c>
      <c r="AO195" s="38" t="s">
        <v>5506</v>
      </c>
      <c r="AP195" s="43">
        <v>44978</v>
      </c>
      <c r="AQ195" s="38">
        <v>5</v>
      </c>
      <c r="AR195" s="38"/>
      <c r="AS195" s="38" t="s">
        <v>6541</v>
      </c>
      <c r="AT195" s="38" t="s">
        <v>5508</v>
      </c>
      <c r="AU195" s="43">
        <v>44979</v>
      </c>
      <c r="AV195" s="43" t="s">
        <v>6265</v>
      </c>
      <c r="AW195" s="43" t="s">
        <v>6542</v>
      </c>
      <c r="AX195" s="43">
        <v>44980</v>
      </c>
      <c r="AY195" s="38" t="s">
        <v>5492</v>
      </c>
      <c r="AZ195" s="38" t="s">
        <v>5506</v>
      </c>
      <c r="BA195" s="43" t="s">
        <v>5597</v>
      </c>
      <c r="BB195" s="43" t="s">
        <v>5522</v>
      </c>
      <c r="BC195" s="38" t="s">
        <v>5492</v>
      </c>
      <c r="BD195" s="38" t="s">
        <v>35</v>
      </c>
      <c r="BE195" s="38" t="s">
        <v>5494</v>
      </c>
    </row>
    <row r="196" spans="1:57" ht="17.45" customHeight="1" x14ac:dyDescent="0.25">
      <c r="A196" s="81">
        <v>2023</v>
      </c>
      <c r="B196" s="35">
        <v>204</v>
      </c>
      <c r="C196" s="36">
        <v>1803</v>
      </c>
      <c r="D196" s="29" t="s">
        <v>1933</v>
      </c>
      <c r="E196" s="37" t="s">
        <v>5497</v>
      </c>
      <c r="F196" s="38" t="s">
        <v>39</v>
      </c>
      <c r="G196" s="35" t="s">
        <v>54</v>
      </c>
      <c r="H196" s="37" t="s">
        <v>1934</v>
      </c>
      <c r="I196" s="38" t="s">
        <v>6543</v>
      </c>
      <c r="J196" s="39" t="s">
        <v>1937</v>
      </c>
      <c r="K196" s="41">
        <v>9</v>
      </c>
      <c r="L196" s="42" t="s">
        <v>170</v>
      </c>
      <c r="M196" s="43">
        <v>44980.668344907404</v>
      </c>
      <c r="N196" s="38">
        <v>6</v>
      </c>
      <c r="O196" s="43">
        <v>44985</v>
      </c>
      <c r="P196" s="43">
        <v>45165</v>
      </c>
      <c r="Q196" s="174" t="s">
        <v>60</v>
      </c>
      <c r="R196" s="102" t="s">
        <v>60</v>
      </c>
      <c r="S196" s="39" t="s">
        <v>6544</v>
      </c>
      <c r="T196" s="39" t="s">
        <v>5488</v>
      </c>
      <c r="U196" s="39" t="s">
        <v>655</v>
      </c>
      <c r="V196" s="39" t="s">
        <v>1699</v>
      </c>
      <c r="W196" s="51">
        <v>20235420004973</v>
      </c>
      <c r="X196" s="38">
        <v>85697</v>
      </c>
      <c r="Y196" s="38">
        <v>2</v>
      </c>
      <c r="Z196" s="46">
        <v>2727000</v>
      </c>
      <c r="AA196" s="42" t="s">
        <v>5676</v>
      </c>
      <c r="AB196" s="42" t="s">
        <v>5503</v>
      </c>
      <c r="AC196" s="43" t="s">
        <v>46</v>
      </c>
      <c r="AD196" s="42">
        <v>20235420002503</v>
      </c>
      <c r="AE196" s="47" t="e">
        <v>#N/A</v>
      </c>
      <c r="AF196" s="42"/>
      <c r="AG196" s="48" t="s">
        <v>5491</v>
      </c>
      <c r="AH196" s="49">
        <v>44980.668344907404</v>
      </c>
      <c r="AI196" s="38" t="s">
        <v>6545</v>
      </c>
      <c r="AJ196" s="38">
        <v>-180</v>
      </c>
      <c r="AK196" s="38" t="s">
        <v>5506</v>
      </c>
      <c r="AL196" s="38">
        <v>490</v>
      </c>
      <c r="AM196" s="43">
        <v>44951</v>
      </c>
      <c r="AN196" s="43">
        <v>44981</v>
      </c>
      <c r="AO196" s="38" t="s">
        <v>5506</v>
      </c>
      <c r="AP196" s="43">
        <v>44980</v>
      </c>
      <c r="AQ196" s="38">
        <v>2</v>
      </c>
      <c r="AR196" s="38"/>
      <c r="AS196" s="38" t="s">
        <v>6546</v>
      </c>
      <c r="AT196" s="38" t="s">
        <v>5518</v>
      </c>
      <c r="AU196" s="43">
        <v>44984</v>
      </c>
      <c r="AV196" s="43" t="s">
        <v>6547</v>
      </c>
      <c r="AW196" s="43" t="s">
        <v>6548</v>
      </c>
      <c r="AX196" s="43">
        <v>44985</v>
      </c>
      <c r="AY196" s="38" t="s">
        <v>5492</v>
      </c>
      <c r="AZ196" s="38" t="s">
        <v>5492</v>
      </c>
      <c r="BA196" s="43" t="s">
        <v>5560</v>
      </c>
      <c r="BB196" s="43" t="s">
        <v>5522</v>
      </c>
      <c r="BC196" s="38" t="s">
        <v>5492</v>
      </c>
      <c r="BD196" s="38" t="s">
        <v>35</v>
      </c>
      <c r="BE196" s="38" t="s">
        <v>5494</v>
      </c>
    </row>
    <row r="197" spans="1:57" ht="17.45" customHeight="1" x14ac:dyDescent="0.25">
      <c r="A197" s="81">
        <v>2023</v>
      </c>
      <c r="B197" s="35">
        <v>205</v>
      </c>
      <c r="C197" s="36">
        <v>1873</v>
      </c>
      <c r="D197" s="102" t="s">
        <v>5496</v>
      </c>
      <c r="E197" s="37" t="s">
        <v>5497</v>
      </c>
      <c r="F197" s="38" t="s">
        <v>39</v>
      </c>
      <c r="G197" s="35" t="s">
        <v>54</v>
      </c>
      <c r="H197" s="37" t="s">
        <v>4928</v>
      </c>
      <c r="I197" s="38" t="s">
        <v>6549</v>
      </c>
      <c r="J197" s="39" t="s">
        <v>3515</v>
      </c>
      <c r="K197" s="41">
        <v>3</v>
      </c>
      <c r="L197" s="42" t="s">
        <v>269</v>
      </c>
      <c r="M197" s="43">
        <v>44979.377071759256</v>
      </c>
      <c r="N197" s="38">
        <v>6</v>
      </c>
      <c r="O197" s="43">
        <v>44981</v>
      </c>
      <c r="P197" s="43">
        <v>45161</v>
      </c>
      <c r="Q197" s="174" t="s">
        <v>60</v>
      </c>
      <c r="R197" s="102" t="s">
        <v>60</v>
      </c>
      <c r="S197" s="39" t="s">
        <v>6098</v>
      </c>
      <c r="T197" s="39" t="s">
        <v>5488</v>
      </c>
      <c r="U197" s="39" t="s">
        <v>601</v>
      </c>
      <c r="V197" s="39" t="s">
        <v>90</v>
      </c>
      <c r="W197" s="51">
        <v>20235420003043</v>
      </c>
      <c r="X197" s="38">
        <v>82172</v>
      </c>
      <c r="Y197" s="38">
        <v>2</v>
      </c>
      <c r="Z197" s="46">
        <v>3900000</v>
      </c>
      <c r="AA197" s="42" t="s">
        <v>6500</v>
      </c>
      <c r="AB197" s="42" t="s">
        <v>5503</v>
      </c>
      <c r="AC197" s="43" t="s">
        <v>46</v>
      </c>
      <c r="AD197" s="42">
        <v>20235410000053</v>
      </c>
      <c r="AE197" s="47" t="e">
        <v>#N/A</v>
      </c>
      <c r="AF197" s="42"/>
      <c r="AG197" s="48" t="s">
        <v>5491</v>
      </c>
      <c r="AH197" s="49">
        <v>44979.377071759256</v>
      </c>
      <c r="AI197" s="38" t="s">
        <v>6550</v>
      </c>
      <c r="AJ197" s="38">
        <v>-180</v>
      </c>
      <c r="AK197" s="38" t="s">
        <v>5506</v>
      </c>
      <c r="AL197" s="38">
        <v>240</v>
      </c>
      <c r="AM197" s="43">
        <v>44948</v>
      </c>
      <c r="AN197" s="43">
        <v>44981</v>
      </c>
      <c r="AO197" s="38" t="s">
        <v>5506</v>
      </c>
      <c r="AP197" s="43">
        <v>44979</v>
      </c>
      <c r="AQ197" s="38">
        <v>1</v>
      </c>
      <c r="AR197" s="38"/>
      <c r="AS197" s="38" t="s">
        <v>6551</v>
      </c>
      <c r="AT197" s="38" t="s">
        <v>5508</v>
      </c>
      <c r="AU197" s="43">
        <v>44979</v>
      </c>
      <c r="AV197" s="43" t="s">
        <v>6265</v>
      </c>
      <c r="AW197" s="43" t="s">
        <v>6503</v>
      </c>
      <c r="AX197" s="43">
        <v>44980</v>
      </c>
      <c r="AY197" s="38" t="s">
        <v>5492</v>
      </c>
      <c r="AZ197" s="38" t="s">
        <v>5506</v>
      </c>
      <c r="BA197" s="43" t="s">
        <v>5511</v>
      </c>
      <c r="BB197" s="43" t="s">
        <v>5512</v>
      </c>
      <c r="BC197" s="38" t="s">
        <v>5492</v>
      </c>
      <c r="BD197" s="38" t="s">
        <v>35</v>
      </c>
      <c r="BE197" s="38" t="s">
        <v>5494</v>
      </c>
    </row>
    <row r="198" spans="1:57" ht="17.45" customHeight="1" x14ac:dyDescent="0.25">
      <c r="A198" s="81">
        <v>2023</v>
      </c>
      <c r="B198" s="35">
        <v>206</v>
      </c>
      <c r="C198" s="36">
        <v>1871</v>
      </c>
      <c r="D198" s="29" t="s">
        <v>279</v>
      </c>
      <c r="E198" s="37" t="s">
        <v>5497</v>
      </c>
      <c r="F198" s="38" t="s">
        <v>39</v>
      </c>
      <c r="G198" s="35" t="s">
        <v>54</v>
      </c>
      <c r="H198" s="37" t="s">
        <v>2935</v>
      </c>
      <c r="I198" s="38" t="s">
        <v>6552</v>
      </c>
      <c r="J198" s="39" t="s">
        <v>6553</v>
      </c>
      <c r="K198" s="41">
        <v>3</v>
      </c>
      <c r="L198" s="42" t="s">
        <v>463</v>
      </c>
      <c r="M198" s="43">
        <v>44979.668495370373</v>
      </c>
      <c r="N198" s="38">
        <v>8</v>
      </c>
      <c r="O198" s="43">
        <v>44981</v>
      </c>
      <c r="P198" s="43">
        <v>45222</v>
      </c>
      <c r="Q198" s="54" t="s">
        <v>98</v>
      </c>
      <c r="R198" s="29" t="s">
        <v>98</v>
      </c>
      <c r="S198" s="39" t="s">
        <v>5932</v>
      </c>
      <c r="T198" s="39" t="s">
        <v>5488</v>
      </c>
      <c r="U198" s="39" t="s">
        <v>286</v>
      </c>
      <c r="V198" s="39" t="s">
        <v>287</v>
      </c>
      <c r="W198" s="51">
        <v>20235420002923</v>
      </c>
      <c r="X198" s="38">
        <v>82109</v>
      </c>
      <c r="Y198" s="38">
        <v>4</v>
      </c>
      <c r="Z198" s="46">
        <v>2725000</v>
      </c>
      <c r="AA198" s="42" t="s">
        <v>6380</v>
      </c>
      <c r="AB198" s="42" t="s">
        <v>5503</v>
      </c>
      <c r="AC198" s="43">
        <v>44967</v>
      </c>
      <c r="AD198" s="42">
        <v>20235420002403</v>
      </c>
      <c r="AE198" s="47" t="e">
        <v>#N/A</v>
      </c>
      <c r="AF198" s="42" t="s">
        <v>5490</v>
      </c>
      <c r="AG198" s="48" t="s">
        <v>5491</v>
      </c>
      <c r="AH198" s="49">
        <v>44979.668495370373</v>
      </c>
      <c r="AI198" s="38" t="s">
        <v>6554</v>
      </c>
      <c r="AJ198" s="38">
        <v>-241</v>
      </c>
      <c r="AK198" s="38" t="s">
        <v>5506</v>
      </c>
      <c r="AL198" s="38">
        <v>263</v>
      </c>
      <c r="AM198" s="43">
        <v>44948</v>
      </c>
      <c r="AN198" s="43">
        <v>44981</v>
      </c>
      <c r="AO198" s="38" t="s">
        <v>5506</v>
      </c>
      <c r="AP198" s="43">
        <v>44980</v>
      </c>
      <c r="AQ198" s="38">
        <v>4</v>
      </c>
      <c r="AR198" s="38"/>
      <c r="AS198" s="38" t="s">
        <v>6555</v>
      </c>
      <c r="AT198" s="38" t="s">
        <v>5508</v>
      </c>
      <c r="AU198" s="43">
        <v>44979</v>
      </c>
      <c r="AV198" s="43" t="s">
        <v>6265</v>
      </c>
      <c r="AW198" s="43" t="s">
        <v>6556</v>
      </c>
      <c r="AX198" s="43">
        <v>44981</v>
      </c>
      <c r="AY198" s="38" t="s">
        <v>5492</v>
      </c>
      <c r="AZ198" s="38" t="s">
        <v>5492</v>
      </c>
      <c r="BA198" s="43" t="s">
        <v>5560</v>
      </c>
      <c r="BB198" s="43" t="s">
        <v>5522</v>
      </c>
      <c r="BC198" s="38" t="s">
        <v>5492</v>
      </c>
      <c r="BD198" s="38" t="s">
        <v>35</v>
      </c>
      <c r="BE198" s="38" t="s">
        <v>5494</v>
      </c>
    </row>
    <row r="199" spans="1:57" ht="17.45" customHeight="1" x14ac:dyDescent="0.25">
      <c r="A199" s="81">
        <v>2023</v>
      </c>
      <c r="B199" s="35">
        <v>207</v>
      </c>
      <c r="C199" s="36">
        <v>1873</v>
      </c>
      <c r="D199" s="102" t="s">
        <v>5496</v>
      </c>
      <c r="E199" s="37" t="s">
        <v>5497</v>
      </c>
      <c r="F199" s="38" t="s">
        <v>39</v>
      </c>
      <c r="G199" s="35" t="s">
        <v>54</v>
      </c>
      <c r="H199" s="37" t="s">
        <v>3983</v>
      </c>
      <c r="I199" s="38" t="s">
        <v>6557</v>
      </c>
      <c r="J199" s="39" t="s">
        <v>239</v>
      </c>
      <c r="K199" s="41">
        <v>1</v>
      </c>
      <c r="L199" s="42" t="s">
        <v>463</v>
      </c>
      <c r="M199" s="43">
        <v>44980.418495370373</v>
      </c>
      <c r="N199" s="38">
        <v>6</v>
      </c>
      <c r="O199" s="43">
        <v>44981</v>
      </c>
      <c r="P199" s="43">
        <v>45160</v>
      </c>
      <c r="Q199" s="174" t="s">
        <v>60</v>
      </c>
      <c r="R199" s="102" t="s">
        <v>60</v>
      </c>
      <c r="S199" s="39" t="s">
        <v>6558</v>
      </c>
      <c r="T199" s="39" t="s">
        <v>5488</v>
      </c>
      <c r="U199" s="39" t="s">
        <v>50</v>
      </c>
      <c r="V199" s="39" t="s">
        <v>5824</v>
      </c>
      <c r="W199" s="51">
        <v>20235420002913</v>
      </c>
      <c r="X199" s="38">
        <v>87755</v>
      </c>
      <c r="Y199" s="38">
        <v>1</v>
      </c>
      <c r="Z199" s="46">
        <v>3900000</v>
      </c>
      <c r="AA199" s="42" t="s">
        <v>5676</v>
      </c>
      <c r="AB199" s="42" t="s">
        <v>5503</v>
      </c>
      <c r="AC199" s="43" t="s">
        <v>46</v>
      </c>
      <c r="AD199" s="42">
        <v>20235420002403</v>
      </c>
      <c r="AE199" s="47" t="e">
        <v>#N/A</v>
      </c>
      <c r="AF199" s="42"/>
      <c r="AG199" s="48" t="s">
        <v>5491</v>
      </c>
      <c r="AH199" s="49">
        <v>44980.418495370373</v>
      </c>
      <c r="AI199" s="38" t="s">
        <v>6559</v>
      </c>
      <c r="AJ199" s="38">
        <v>-179</v>
      </c>
      <c r="AK199" s="38" t="s">
        <v>5506</v>
      </c>
      <c r="AL199" s="38">
        <v>657</v>
      </c>
      <c r="AM199" s="43">
        <v>44977</v>
      </c>
      <c r="AN199" s="43">
        <v>44981</v>
      </c>
      <c r="AO199" s="38" t="s">
        <v>5506</v>
      </c>
      <c r="AP199" s="43">
        <v>44980</v>
      </c>
      <c r="AQ199" s="38">
        <v>4</v>
      </c>
      <c r="AR199" s="38"/>
      <c r="AS199" s="38" t="s">
        <v>6560</v>
      </c>
      <c r="AT199" s="38" t="s">
        <v>5508</v>
      </c>
      <c r="AU199" s="43">
        <v>44980</v>
      </c>
      <c r="AV199" s="43" t="s">
        <v>6561</v>
      </c>
      <c r="AW199" s="43" t="s">
        <v>6503</v>
      </c>
      <c r="AX199" s="43">
        <v>44981</v>
      </c>
      <c r="AY199" s="38" t="s">
        <v>5492</v>
      </c>
      <c r="AZ199" s="38" t="s">
        <v>5506</v>
      </c>
      <c r="BA199" s="43" t="s">
        <v>5511</v>
      </c>
      <c r="BB199" s="43" t="s">
        <v>5522</v>
      </c>
      <c r="BC199" s="38" t="s">
        <v>5492</v>
      </c>
      <c r="BD199" s="38" t="s">
        <v>35</v>
      </c>
      <c r="BE199" s="38" t="s">
        <v>5494</v>
      </c>
    </row>
    <row r="200" spans="1:57" ht="17.45" customHeight="1" x14ac:dyDescent="0.25">
      <c r="A200" s="81">
        <v>2023</v>
      </c>
      <c r="B200" s="35">
        <v>208</v>
      </c>
      <c r="C200" s="36">
        <v>1873</v>
      </c>
      <c r="D200" s="102" t="s">
        <v>5496</v>
      </c>
      <c r="E200" s="37" t="s">
        <v>5497</v>
      </c>
      <c r="F200" s="38" t="s">
        <v>39</v>
      </c>
      <c r="G200" s="35" t="s">
        <v>54</v>
      </c>
      <c r="H200" s="37" t="s">
        <v>6475</v>
      </c>
      <c r="I200" s="38" t="s">
        <v>6562</v>
      </c>
      <c r="J200" s="39" t="s">
        <v>1125</v>
      </c>
      <c r="K200" s="41">
        <v>1</v>
      </c>
      <c r="L200" s="42" t="s">
        <v>191</v>
      </c>
      <c r="M200" s="43">
        <v>44981.584756944445</v>
      </c>
      <c r="N200" s="38">
        <v>6</v>
      </c>
      <c r="O200" s="43">
        <v>44993</v>
      </c>
      <c r="P200" s="43">
        <v>45176</v>
      </c>
      <c r="Q200" s="54" t="s">
        <v>48</v>
      </c>
      <c r="R200" s="29" t="s">
        <v>98</v>
      </c>
      <c r="S200" s="39" t="s">
        <v>6478</v>
      </c>
      <c r="T200" s="39" t="s">
        <v>5488</v>
      </c>
      <c r="U200" s="39" t="s">
        <v>100</v>
      </c>
      <c r="V200" s="39" t="s">
        <v>5577</v>
      </c>
      <c r="W200" s="51">
        <v>20235400000673</v>
      </c>
      <c r="X200" s="38">
        <v>85145</v>
      </c>
      <c r="Y200" s="38">
        <v>9</v>
      </c>
      <c r="Z200" s="46">
        <v>5700000</v>
      </c>
      <c r="AA200" s="42" t="s">
        <v>6500</v>
      </c>
      <c r="AB200" s="42" t="s">
        <v>5503</v>
      </c>
      <c r="AC200" s="43">
        <v>44979</v>
      </c>
      <c r="AD200" s="42">
        <v>20235420002583</v>
      </c>
      <c r="AE200" s="47" t="e">
        <v>#N/A</v>
      </c>
      <c r="AF200" s="42" t="s">
        <v>5490</v>
      </c>
      <c r="AG200" s="48" t="s">
        <v>5491</v>
      </c>
      <c r="AH200" s="49">
        <v>44981.584756944445</v>
      </c>
      <c r="AI200" s="38" t="s">
        <v>6563</v>
      </c>
      <c r="AJ200" s="38">
        <v>-183</v>
      </c>
      <c r="AK200" s="38" t="s">
        <v>5506</v>
      </c>
      <c r="AL200" s="38">
        <v>496</v>
      </c>
      <c r="AM200" s="43">
        <v>44951</v>
      </c>
      <c r="AN200" s="43">
        <v>44986</v>
      </c>
      <c r="AO200" s="38" t="s">
        <v>5506</v>
      </c>
      <c r="AP200" s="43">
        <v>44984</v>
      </c>
      <c r="AQ200" s="38">
        <v>4</v>
      </c>
      <c r="AR200" s="38"/>
      <c r="AS200" s="38" t="s">
        <v>6564</v>
      </c>
      <c r="AT200" s="38" t="s">
        <v>5508</v>
      </c>
      <c r="AU200" s="43">
        <v>44981</v>
      </c>
      <c r="AV200" s="43" t="s">
        <v>6565</v>
      </c>
      <c r="AW200" s="43" t="s">
        <v>6357</v>
      </c>
      <c r="AX200" s="43">
        <v>44992</v>
      </c>
      <c r="AY200" s="38" t="s">
        <v>5492</v>
      </c>
      <c r="AZ200" s="38" t="s">
        <v>5492</v>
      </c>
      <c r="BA200" s="43" t="s">
        <v>5597</v>
      </c>
      <c r="BB200" s="43" t="s">
        <v>5512</v>
      </c>
      <c r="BC200" s="38" t="s">
        <v>6566</v>
      </c>
      <c r="BD200" s="38" t="s">
        <v>35</v>
      </c>
      <c r="BE200" s="38" t="s">
        <v>5494</v>
      </c>
    </row>
    <row r="201" spans="1:57" ht="17.45" customHeight="1" x14ac:dyDescent="0.25">
      <c r="A201" s="81">
        <v>2023</v>
      </c>
      <c r="B201" s="35">
        <v>209</v>
      </c>
      <c r="C201" s="36">
        <v>1873</v>
      </c>
      <c r="D201" s="102" t="s">
        <v>5496</v>
      </c>
      <c r="E201" s="37" t="s">
        <v>5497</v>
      </c>
      <c r="F201" s="38" t="s">
        <v>39</v>
      </c>
      <c r="G201" s="35" t="s">
        <v>54</v>
      </c>
      <c r="H201" s="37" t="s">
        <v>551</v>
      </c>
      <c r="I201" s="38" t="s">
        <v>6567</v>
      </c>
      <c r="J201" s="39" t="s">
        <v>4126</v>
      </c>
      <c r="K201" s="41">
        <v>4</v>
      </c>
      <c r="L201" s="42" t="s">
        <v>191</v>
      </c>
      <c r="M201" s="43">
        <v>44981.585370370369</v>
      </c>
      <c r="N201" s="38">
        <v>5</v>
      </c>
      <c r="O201" s="43">
        <v>44992</v>
      </c>
      <c r="P201" s="43">
        <v>45144</v>
      </c>
      <c r="Q201" s="174" t="s">
        <v>60</v>
      </c>
      <c r="R201" s="102" t="s">
        <v>60</v>
      </c>
      <c r="S201" s="74" t="s">
        <v>5600</v>
      </c>
      <c r="T201" s="39" t="s">
        <v>5488</v>
      </c>
      <c r="U201" s="39" t="s">
        <v>100</v>
      </c>
      <c r="V201" s="39" t="s">
        <v>5577</v>
      </c>
      <c r="W201" s="51">
        <v>20235400000673</v>
      </c>
      <c r="X201" s="38">
        <v>82120</v>
      </c>
      <c r="Y201" s="38">
        <v>9</v>
      </c>
      <c r="Z201" s="46">
        <v>5700000</v>
      </c>
      <c r="AA201" s="42" t="s">
        <v>6500</v>
      </c>
      <c r="AB201" s="42" t="s">
        <v>5503</v>
      </c>
      <c r="AC201" s="43">
        <v>44979</v>
      </c>
      <c r="AD201" s="42">
        <v>20235420002583</v>
      </c>
      <c r="AE201" s="47" t="e">
        <v>#N/A</v>
      </c>
      <c r="AF201" s="42"/>
      <c r="AG201" s="48" t="s">
        <v>5491</v>
      </c>
      <c r="AH201" s="49">
        <v>44981.585370370369</v>
      </c>
      <c r="AI201" s="38" t="s">
        <v>6568</v>
      </c>
      <c r="AJ201" s="38">
        <v>-152</v>
      </c>
      <c r="AK201" s="38" t="s">
        <v>5506</v>
      </c>
      <c r="AL201" s="38">
        <v>166</v>
      </c>
      <c r="AM201" s="43">
        <v>44946</v>
      </c>
      <c r="AN201" s="43">
        <v>44986</v>
      </c>
      <c r="AO201" s="38" t="s">
        <v>5506</v>
      </c>
      <c r="AP201" s="43">
        <v>44984</v>
      </c>
      <c r="AQ201" s="38">
        <v>1</v>
      </c>
      <c r="AR201" s="38"/>
      <c r="AS201" s="38" t="s">
        <v>6569</v>
      </c>
      <c r="AT201" s="38" t="s">
        <v>5508</v>
      </c>
      <c r="AU201" s="43">
        <v>44981</v>
      </c>
      <c r="AV201" s="43" t="s">
        <v>6565</v>
      </c>
      <c r="AW201" s="43" t="s">
        <v>6530</v>
      </c>
      <c r="AX201" s="43">
        <v>44991</v>
      </c>
      <c r="AY201" s="38" t="s">
        <v>5492</v>
      </c>
      <c r="AZ201" s="38" t="s">
        <v>5492</v>
      </c>
      <c r="BA201" s="43" t="s">
        <v>5597</v>
      </c>
      <c r="BB201" s="43" t="s">
        <v>5512</v>
      </c>
      <c r="BC201" s="38" t="s">
        <v>6570</v>
      </c>
      <c r="BD201" s="38" t="s">
        <v>35</v>
      </c>
      <c r="BE201" s="38" t="s">
        <v>5494</v>
      </c>
    </row>
    <row r="202" spans="1:57" ht="17.45" customHeight="1" x14ac:dyDescent="0.25">
      <c r="A202" s="81">
        <v>2023</v>
      </c>
      <c r="B202" s="35">
        <v>210</v>
      </c>
      <c r="C202" s="36">
        <v>1873</v>
      </c>
      <c r="D202" s="102" t="s">
        <v>5496</v>
      </c>
      <c r="E202" s="37" t="s">
        <v>5497</v>
      </c>
      <c r="F202" s="38" t="s">
        <v>39</v>
      </c>
      <c r="G202" s="35" t="s">
        <v>54</v>
      </c>
      <c r="H202" s="37" t="s">
        <v>6571</v>
      </c>
      <c r="I202" s="38" t="s">
        <v>6572</v>
      </c>
      <c r="J202" s="39" t="s">
        <v>1674</v>
      </c>
      <c r="K202" s="41">
        <v>5</v>
      </c>
      <c r="L202" s="42" t="s">
        <v>138</v>
      </c>
      <c r="M202" s="43">
        <v>44981.835104166668</v>
      </c>
      <c r="N202" s="38">
        <v>6</v>
      </c>
      <c r="O202" s="43">
        <v>44991</v>
      </c>
      <c r="P202" s="43">
        <v>45174</v>
      </c>
      <c r="Q202" s="174" t="s">
        <v>60</v>
      </c>
      <c r="R202" s="102" t="s">
        <v>60</v>
      </c>
      <c r="S202" s="74" t="s">
        <v>6573</v>
      </c>
      <c r="T202" s="39" t="s">
        <v>5488</v>
      </c>
      <c r="U202" s="39" t="s">
        <v>6120</v>
      </c>
      <c r="V202" s="39" t="s">
        <v>6574</v>
      </c>
      <c r="W202" s="51">
        <v>20235420004743</v>
      </c>
      <c r="X202" s="38">
        <v>85109</v>
      </c>
      <c r="Y202" s="38">
        <v>2</v>
      </c>
      <c r="Z202" s="46">
        <v>4800000</v>
      </c>
      <c r="AA202" s="42" t="s">
        <v>6491</v>
      </c>
      <c r="AB202" s="42" t="s">
        <v>5503</v>
      </c>
      <c r="AC202" s="43">
        <v>44978</v>
      </c>
      <c r="AD202" s="42">
        <v>20235420003223</v>
      </c>
      <c r="AE202" s="47" t="e">
        <v>#N/A</v>
      </c>
      <c r="AF202" s="42"/>
      <c r="AG202" s="48" t="s">
        <v>5491</v>
      </c>
      <c r="AH202" s="49">
        <v>44981.835104166668</v>
      </c>
      <c r="AI202" s="38" t="s">
        <v>6575</v>
      </c>
      <c r="AJ202" s="38">
        <v>-183</v>
      </c>
      <c r="AK202" s="38" t="s">
        <v>5506</v>
      </c>
      <c r="AL202" s="38">
        <v>270</v>
      </c>
      <c r="AM202" s="43">
        <v>44948</v>
      </c>
      <c r="AN202" s="43">
        <v>44991</v>
      </c>
      <c r="AO202" s="38" t="s">
        <v>5506</v>
      </c>
      <c r="AP202" s="43">
        <v>44984</v>
      </c>
      <c r="AQ202" s="38">
        <v>1</v>
      </c>
      <c r="AR202" s="38"/>
      <c r="AS202" s="38" t="s">
        <v>6576</v>
      </c>
      <c r="AT202" s="38" t="s">
        <v>5508</v>
      </c>
      <c r="AU202" s="43">
        <v>44981</v>
      </c>
      <c r="AV202" s="43" t="s">
        <v>6565</v>
      </c>
      <c r="AW202" s="43" t="s">
        <v>6577</v>
      </c>
      <c r="AX202" s="43">
        <v>44985</v>
      </c>
      <c r="AY202" s="38" t="s">
        <v>5492</v>
      </c>
      <c r="AZ202" s="38" t="s">
        <v>5492</v>
      </c>
      <c r="BA202" s="43" t="s">
        <v>5597</v>
      </c>
      <c r="BB202" s="43" t="s">
        <v>5512</v>
      </c>
      <c r="BC202" s="38" t="s">
        <v>6578</v>
      </c>
      <c r="BD202" s="38" t="s">
        <v>35</v>
      </c>
      <c r="BE202" s="38" t="s">
        <v>5494</v>
      </c>
    </row>
    <row r="203" spans="1:57" ht="17.45" customHeight="1" x14ac:dyDescent="0.25">
      <c r="A203" s="81">
        <v>2023</v>
      </c>
      <c r="B203" s="35">
        <v>211</v>
      </c>
      <c r="C203" s="36">
        <v>1873</v>
      </c>
      <c r="D203" s="102" t="s">
        <v>5496</v>
      </c>
      <c r="E203" s="37" t="s">
        <v>5497</v>
      </c>
      <c r="F203" s="38" t="s">
        <v>39</v>
      </c>
      <c r="G203" s="35" t="s">
        <v>54</v>
      </c>
      <c r="H203" s="37" t="s">
        <v>6579</v>
      </c>
      <c r="I203" s="38" t="s">
        <v>6580</v>
      </c>
      <c r="J203" s="39" t="s">
        <v>4970</v>
      </c>
      <c r="K203" s="41">
        <v>1</v>
      </c>
      <c r="L203" s="42" t="s">
        <v>138</v>
      </c>
      <c r="M203" s="43">
        <v>44981.834745370368</v>
      </c>
      <c r="N203" s="38">
        <v>10</v>
      </c>
      <c r="O203" s="43">
        <v>44992</v>
      </c>
      <c r="P203" s="43">
        <v>45291</v>
      </c>
      <c r="Q203" s="45" t="s">
        <v>5504</v>
      </c>
      <c r="R203" s="29" t="s">
        <v>5504</v>
      </c>
      <c r="S203" s="74" t="s">
        <v>6581</v>
      </c>
      <c r="T203" s="39" t="s">
        <v>5488</v>
      </c>
      <c r="U203" s="39" t="s">
        <v>1241</v>
      </c>
      <c r="V203" s="39" t="s">
        <v>316</v>
      </c>
      <c r="W203" s="51">
        <v>20235420004963</v>
      </c>
      <c r="X203" s="38">
        <v>85481</v>
      </c>
      <c r="Y203" s="38">
        <v>1</v>
      </c>
      <c r="Z203" s="46">
        <v>2400000</v>
      </c>
      <c r="AA203" s="42" t="s">
        <v>6491</v>
      </c>
      <c r="AB203" s="42" t="s">
        <v>5503</v>
      </c>
      <c r="AC203" s="43">
        <v>44978</v>
      </c>
      <c r="AD203" s="42">
        <v>20235420003223</v>
      </c>
      <c r="AE203" s="47" t="e">
        <v>#N/A</v>
      </c>
      <c r="AF203" s="42"/>
      <c r="AG203" s="48" t="s">
        <v>5491</v>
      </c>
      <c r="AH203" s="49">
        <v>44981.834745370368</v>
      </c>
      <c r="AI203" s="38" t="s">
        <v>6582</v>
      </c>
      <c r="AJ203" s="38">
        <v>-299</v>
      </c>
      <c r="AK203" s="38" t="s">
        <v>5506</v>
      </c>
      <c r="AL203" s="38">
        <v>214</v>
      </c>
      <c r="AM203" s="43">
        <v>44948</v>
      </c>
      <c r="AN203" s="43">
        <v>44991</v>
      </c>
      <c r="AO203" s="38" t="s">
        <v>5506</v>
      </c>
      <c r="AP203" s="43">
        <v>44984</v>
      </c>
      <c r="AQ203" s="38">
        <v>3</v>
      </c>
      <c r="AR203" s="38"/>
      <c r="AS203" s="38" t="s">
        <v>6583</v>
      </c>
      <c r="AT203" s="38" t="s">
        <v>5518</v>
      </c>
      <c r="AU203" s="43">
        <v>44986</v>
      </c>
      <c r="AV203" s="43" t="s">
        <v>6584</v>
      </c>
      <c r="AW203" s="43" t="s">
        <v>6585</v>
      </c>
      <c r="AX203" s="43">
        <v>44992</v>
      </c>
      <c r="AY203" s="38" t="s">
        <v>5492</v>
      </c>
      <c r="AZ203" s="38" t="s">
        <v>5492</v>
      </c>
      <c r="BA203" s="43" t="s">
        <v>5560</v>
      </c>
      <c r="BB203" s="43" t="s">
        <v>5512</v>
      </c>
      <c r="BC203" s="38" t="s">
        <v>5492</v>
      </c>
      <c r="BD203" s="38" t="s">
        <v>35</v>
      </c>
      <c r="BE203" s="38" t="s">
        <v>5494</v>
      </c>
    </row>
    <row r="204" spans="1:57" ht="17.45" customHeight="1" x14ac:dyDescent="0.25">
      <c r="A204" s="81">
        <v>2023</v>
      </c>
      <c r="B204" s="35">
        <v>212</v>
      </c>
      <c r="C204" s="36">
        <v>1873</v>
      </c>
      <c r="D204" s="102" t="s">
        <v>5496</v>
      </c>
      <c r="E204" s="37" t="s">
        <v>5497</v>
      </c>
      <c r="F204" s="38" t="s">
        <v>39</v>
      </c>
      <c r="G204" s="35" t="s">
        <v>54</v>
      </c>
      <c r="H204" s="37" t="s">
        <v>2503</v>
      </c>
      <c r="I204" s="38" t="s">
        <v>6586</v>
      </c>
      <c r="J204" s="39" t="s">
        <v>1146</v>
      </c>
      <c r="K204" s="41">
        <v>3</v>
      </c>
      <c r="L204" s="42" t="s">
        <v>170</v>
      </c>
      <c r="M204" s="43">
        <v>44980.668171296296</v>
      </c>
      <c r="N204" s="38">
        <v>7</v>
      </c>
      <c r="O204" s="43">
        <v>44984</v>
      </c>
      <c r="P204" s="43">
        <v>45195</v>
      </c>
      <c r="Q204" s="54" t="s">
        <v>98</v>
      </c>
      <c r="R204" s="29" t="s">
        <v>98</v>
      </c>
      <c r="S204" s="39" t="s">
        <v>6587</v>
      </c>
      <c r="T204" s="39" t="s">
        <v>5488</v>
      </c>
      <c r="U204" s="39" t="s">
        <v>6588</v>
      </c>
      <c r="V204" s="39" t="s">
        <v>6589</v>
      </c>
      <c r="W204" s="51">
        <v>20235400001923</v>
      </c>
      <c r="X204" s="38">
        <v>85458</v>
      </c>
      <c r="Y204" s="38">
        <v>1</v>
      </c>
      <c r="Z204" s="46">
        <v>5700000</v>
      </c>
      <c r="AA204" s="42" t="s">
        <v>6491</v>
      </c>
      <c r="AB204" s="42" t="s">
        <v>5503</v>
      </c>
      <c r="AC204" s="43">
        <v>44979</v>
      </c>
      <c r="AD204" s="42">
        <v>20235420002503</v>
      </c>
      <c r="AE204" s="47" t="e">
        <v>#N/A</v>
      </c>
      <c r="AF204" s="42" t="s">
        <v>5490</v>
      </c>
      <c r="AG204" s="48" t="s">
        <v>5491</v>
      </c>
      <c r="AH204" s="49">
        <v>44980.668171296296</v>
      </c>
      <c r="AI204" s="38" t="s">
        <v>6590</v>
      </c>
      <c r="AJ204" s="38">
        <v>-211</v>
      </c>
      <c r="AK204" s="38" t="s">
        <v>5506</v>
      </c>
      <c r="AL204" s="38">
        <v>268</v>
      </c>
      <c r="AM204" s="43">
        <v>44948</v>
      </c>
      <c r="AN204" s="43">
        <v>44981</v>
      </c>
      <c r="AO204" s="38" t="s">
        <v>5506</v>
      </c>
      <c r="AP204" s="43">
        <v>44980</v>
      </c>
      <c r="AQ204" s="38">
        <v>1</v>
      </c>
      <c r="AR204" s="38"/>
      <c r="AS204" s="38" t="s">
        <v>6591</v>
      </c>
      <c r="AT204" s="38" t="s">
        <v>5508</v>
      </c>
      <c r="AU204" s="43">
        <v>44980</v>
      </c>
      <c r="AV204" s="43" t="s">
        <v>6561</v>
      </c>
      <c r="AW204" s="43" t="s">
        <v>5626</v>
      </c>
      <c r="AX204" s="43">
        <v>44981</v>
      </c>
      <c r="AY204" s="38" t="s">
        <v>5492</v>
      </c>
      <c r="AZ204" s="38" t="s">
        <v>5506</v>
      </c>
      <c r="BA204" s="43" t="s">
        <v>5597</v>
      </c>
      <c r="BB204" s="43" t="s">
        <v>5512</v>
      </c>
      <c r="BC204" s="38" t="s">
        <v>5492</v>
      </c>
      <c r="BD204" s="38" t="s">
        <v>35</v>
      </c>
      <c r="BE204" s="38" t="s">
        <v>5494</v>
      </c>
    </row>
    <row r="205" spans="1:57" ht="17.45" customHeight="1" x14ac:dyDescent="0.25">
      <c r="A205" s="81">
        <v>2023</v>
      </c>
      <c r="B205" s="35">
        <v>213</v>
      </c>
      <c r="C205" s="36">
        <v>1873</v>
      </c>
      <c r="D205" s="29" t="s">
        <v>5496</v>
      </c>
      <c r="E205" s="37" t="s">
        <v>5497</v>
      </c>
      <c r="F205" s="38" t="s">
        <v>39</v>
      </c>
      <c r="G205" s="35" t="s">
        <v>54</v>
      </c>
      <c r="H205" s="37" t="s">
        <v>551</v>
      </c>
      <c r="I205" s="35" t="s">
        <v>6592</v>
      </c>
      <c r="J205" s="39" t="s">
        <v>4466</v>
      </c>
      <c r="K205" s="41">
        <v>0</v>
      </c>
      <c r="L205" s="42" t="s">
        <v>269</v>
      </c>
      <c r="M205" s="43">
        <v>44981.585300925923</v>
      </c>
      <c r="N205" s="38">
        <v>8</v>
      </c>
      <c r="O205" s="43">
        <v>44991</v>
      </c>
      <c r="P205" s="43">
        <v>45235</v>
      </c>
      <c r="Q205" s="82" t="s">
        <v>48</v>
      </c>
      <c r="R205" s="102" t="s">
        <v>98</v>
      </c>
      <c r="S205" s="74" t="s">
        <v>5600</v>
      </c>
      <c r="T205" s="39" t="s">
        <v>5488</v>
      </c>
      <c r="U205" s="39" t="s">
        <v>100</v>
      </c>
      <c r="V205" s="39" t="s">
        <v>5577</v>
      </c>
      <c r="W205" s="51">
        <v>20235400000673</v>
      </c>
      <c r="X205" s="38">
        <v>82120</v>
      </c>
      <c r="Y205" s="38">
        <v>9</v>
      </c>
      <c r="Z205" s="46">
        <v>5700000</v>
      </c>
      <c r="AA205" s="42" t="s">
        <v>6500</v>
      </c>
      <c r="AB205" s="42" t="s">
        <v>5503</v>
      </c>
      <c r="AC205" s="43">
        <v>44980</v>
      </c>
      <c r="AD205" s="42">
        <v>20235420002843</v>
      </c>
      <c r="AE205" s="47" t="e">
        <v>#N/A</v>
      </c>
      <c r="AF205" s="42" t="s">
        <v>5490</v>
      </c>
      <c r="AG205" s="48" t="s">
        <v>5491</v>
      </c>
      <c r="AH205" s="49">
        <v>44981.585300925923</v>
      </c>
      <c r="AI205" s="38" t="s">
        <v>6593</v>
      </c>
      <c r="AJ205" s="38">
        <v>-244</v>
      </c>
      <c r="AK205" s="38" t="s">
        <v>5506</v>
      </c>
      <c r="AL205" s="38">
        <v>166</v>
      </c>
      <c r="AM205" s="43">
        <v>44946</v>
      </c>
      <c r="AN205" s="43">
        <v>44986</v>
      </c>
      <c r="AO205" s="38" t="s">
        <v>5506</v>
      </c>
      <c r="AP205" s="43">
        <v>44984</v>
      </c>
      <c r="AQ205" s="38">
        <v>1</v>
      </c>
      <c r="AR205" s="38"/>
      <c r="AS205" s="38" t="s">
        <v>6594</v>
      </c>
      <c r="AT205" s="38" t="s">
        <v>5508</v>
      </c>
      <c r="AU205" s="43">
        <v>44984</v>
      </c>
      <c r="AV205" s="43" t="s">
        <v>6547</v>
      </c>
      <c r="AW205" s="43" t="s">
        <v>6595</v>
      </c>
      <c r="AX205" s="43">
        <v>44985</v>
      </c>
      <c r="AY205" s="38" t="s">
        <v>5492</v>
      </c>
      <c r="AZ205" s="38" t="s">
        <v>5492</v>
      </c>
      <c r="BA205" s="43" t="s">
        <v>5597</v>
      </c>
      <c r="BB205" s="43" t="s">
        <v>5512</v>
      </c>
      <c r="BC205" s="38" t="s">
        <v>5492</v>
      </c>
      <c r="BD205" s="38" t="s">
        <v>35</v>
      </c>
      <c r="BE205" s="38" t="s">
        <v>5494</v>
      </c>
    </row>
    <row r="206" spans="1:57" ht="17.45" customHeight="1" x14ac:dyDescent="0.25">
      <c r="A206" s="81">
        <v>2023</v>
      </c>
      <c r="B206" s="35">
        <v>214</v>
      </c>
      <c r="C206" s="36">
        <v>1871</v>
      </c>
      <c r="D206" s="29" t="s">
        <v>279</v>
      </c>
      <c r="E206" s="37" t="s">
        <v>5497</v>
      </c>
      <c r="F206" s="38" t="s">
        <v>39</v>
      </c>
      <c r="G206" s="35" t="s">
        <v>54</v>
      </c>
      <c r="H206" s="37" t="s">
        <v>2935</v>
      </c>
      <c r="I206" s="38" t="s">
        <v>6596</v>
      </c>
      <c r="J206" s="39" t="s">
        <v>6597</v>
      </c>
      <c r="K206" s="41">
        <v>5</v>
      </c>
      <c r="L206" s="42" t="s">
        <v>463</v>
      </c>
      <c r="M206" s="43">
        <v>44985.668530092589</v>
      </c>
      <c r="N206" s="38">
        <v>6</v>
      </c>
      <c r="O206" s="43">
        <v>44992</v>
      </c>
      <c r="P206" s="43">
        <v>45175</v>
      </c>
      <c r="Q206" s="54" t="s">
        <v>48</v>
      </c>
      <c r="R206" s="29" t="s">
        <v>98</v>
      </c>
      <c r="S206" s="39" t="s">
        <v>5932</v>
      </c>
      <c r="T206" s="39" t="s">
        <v>5488</v>
      </c>
      <c r="U206" s="39" t="s">
        <v>286</v>
      </c>
      <c r="V206" s="39" t="s">
        <v>287</v>
      </c>
      <c r="W206" s="51">
        <v>20235420004843</v>
      </c>
      <c r="X206" s="38">
        <v>82109</v>
      </c>
      <c r="Y206" s="38">
        <v>4</v>
      </c>
      <c r="Z206" s="46">
        <v>2725000</v>
      </c>
      <c r="AA206" s="42" t="s">
        <v>6500</v>
      </c>
      <c r="AB206" s="42" t="s">
        <v>5503</v>
      </c>
      <c r="AC206" s="43">
        <v>44979</v>
      </c>
      <c r="AD206" s="42">
        <v>0</v>
      </c>
      <c r="AE206" s="47" t="e">
        <v>#N/A</v>
      </c>
      <c r="AF206" s="42" t="s">
        <v>5490</v>
      </c>
      <c r="AG206" s="48" t="s">
        <v>5491</v>
      </c>
      <c r="AH206" s="49">
        <v>44985.668530092589</v>
      </c>
      <c r="AI206" s="38" t="s">
        <v>6598</v>
      </c>
      <c r="AJ206" s="38">
        <v>-183</v>
      </c>
      <c r="AK206" s="38" t="s">
        <v>5506</v>
      </c>
      <c r="AL206" s="38">
        <v>263</v>
      </c>
      <c r="AM206" s="43">
        <v>44948</v>
      </c>
      <c r="AN206" s="43">
        <v>44991</v>
      </c>
      <c r="AO206" s="38" t="s">
        <v>5506</v>
      </c>
      <c r="AP206" s="43">
        <v>44991</v>
      </c>
      <c r="AQ206" s="38">
        <v>4</v>
      </c>
      <c r="AR206" s="38"/>
      <c r="AS206" s="38" t="s">
        <v>6599</v>
      </c>
      <c r="AT206" s="38" t="s">
        <v>5508</v>
      </c>
      <c r="AU206" s="43">
        <v>44986</v>
      </c>
      <c r="AV206" s="43" t="s">
        <v>6584</v>
      </c>
      <c r="AW206" s="43" t="s">
        <v>6600</v>
      </c>
      <c r="AX206" s="43">
        <v>44991</v>
      </c>
      <c r="AY206" s="38" t="s">
        <v>5492</v>
      </c>
      <c r="AZ206" s="38" t="s">
        <v>5492</v>
      </c>
      <c r="BA206" s="43" t="s">
        <v>5560</v>
      </c>
      <c r="BB206" s="43" t="s">
        <v>5522</v>
      </c>
      <c r="BC206" s="38" t="s">
        <v>5492</v>
      </c>
      <c r="BD206" s="38" t="s">
        <v>35</v>
      </c>
      <c r="BE206" s="38" t="s">
        <v>5494</v>
      </c>
    </row>
    <row r="207" spans="1:57" ht="17.45" customHeight="1" x14ac:dyDescent="0.25">
      <c r="A207" s="81">
        <v>2023</v>
      </c>
      <c r="B207" s="35">
        <v>215</v>
      </c>
      <c r="C207" s="36">
        <v>1873</v>
      </c>
      <c r="D207" s="102" t="s">
        <v>5496</v>
      </c>
      <c r="E207" s="37" t="s">
        <v>5497</v>
      </c>
      <c r="F207" s="38" t="s">
        <v>39</v>
      </c>
      <c r="G207" s="35" t="s">
        <v>54</v>
      </c>
      <c r="H207" s="37" t="s">
        <v>4072</v>
      </c>
      <c r="I207" s="35" t="s">
        <v>6601</v>
      </c>
      <c r="J207" s="39" t="s">
        <v>4075</v>
      </c>
      <c r="K207" s="41">
        <v>8</v>
      </c>
      <c r="L207" s="42" t="s">
        <v>345</v>
      </c>
      <c r="M207" s="43">
        <v>44985.793611111112</v>
      </c>
      <c r="N207" s="38">
        <v>6</v>
      </c>
      <c r="O207" s="43">
        <v>44993</v>
      </c>
      <c r="P207" s="43">
        <v>45176</v>
      </c>
      <c r="Q207" s="82" t="s">
        <v>48</v>
      </c>
      <c r="R207" s="102" t="s">
        <v>98</v>
      </c>
      <c r="S207" s="39" t="s">
        <v>6284</v>
      </c>
      <c r="T207" s="39" t="s">
        <v>5488</v>
      </c>
      <c r="U207" s="39" t="s">
        <v>100</v>
      </c>
      <c r="V207" s="39" t="s">
        <v>5577</v>
      </c>
      <c r="W207" s="51">
        <v>20235400000673</v>
      </c>
      <c r="X207" s="38">
        <v>85142</v>
      </c>
      <c r="Y207" s="38">
        <v>3</v>
      </c>
      <c r="Z207" s="46">
        <v>2500000</v>
      </c>
      <c r="AA207" s="42" t="s">
        <v>6500</v>
      </c>
      <c r="AB207" s="42" t="s">
        <v>5503</v>
      </c>
      <c r="AC207" s="43">
        <v>44980</v>
      </c>
      <c r="AD207" s="42">
        <v>0</v>
      </c>
      <c r="AE207" s="47" t="e">
        <v>#N/A</v>
      </c>
      <c r="AF207" s="42" t="s">
        <v>5490</v>
      </c>
      <c r="AG207" s="48" t="s">
        <v>5491</v>
      </c>
      <c r="AH207" s="49">
        <v>44985.793611111112</v>
      </c>
      <c r="AI207" s="38" t="s">
        <v>6602</v>
      </c>
      <c r="AJ207" s="38">
        <v>-183</v>
      </c>
      <c r="AK207" s="38" t="s">
        <v>5506</v>
      </c>
      <c r="AL207" s="38">
        <v>223</v>
      </c>
      <c r="AM207" s="43">
        <v>44948</v>
      </c>
      <c r="AN207" s="43">
        <v>44991</v>
      </c>
      <c r="AO207" s="38" t="s">
        <v>5506</v>
      </c>
      <c r="AP207" s="43">
        <v>44992</v>
      </c>
      <c r="AQ207" s="38">
        <v>5</v>
      </c>
      <c r="AR207" s="38"/>
      <c r="AS207" s="38" t="s">
        <v>6603</v>
      </c>
      <c r="AT207" s="38" t="s">
        <v>5508</v>
      </c>
      <c r="AU207" s="43">
        <v>44987</v>
      </c>
      <c r="AV207" s="43" t="s">
        <v>6604</v>
      </c>
      <c r="AW207" s="43" t="s">
        <v>6357</v>
      </c>
      <c r="AX207" s="43">
        <v>44991</v>
      </c>
      <c r="AY207" s="38" t="s">
        <v>5492</v>
      </c>
      <c r="AZ207" s="38" t="s">
        <v>5506</v>
      </c>
      <c r="BA207" s="43" t="s">
        <v>5560</v>
      </c>
      <c r="BB207" s="43" t="s">
        <v>5512</v>
      </c>
      <c r="BC207" s="38" t="s">
        <v>5492</v>
      </c>
      <c r="BD207" s="38" t="s">
        <v>35</v>
      </c>
      <c r="BE207" s="38" t="s">
        <v>5494</v>
      </c>
    </row>
    <row r="208" spans="1:57" ht="17.45" customHeight="1" x14ac:dyDescent="0.25">
      <c r="A208" s="81">
        <v>2023</v>
      </c>
      <c r="B208" s="35">
        <v>216</v>
      </c>
      <c r="C208" s="36">
        <v>1811</v>
      </c>
      <c r="D208" s="102" t="s">
        <v>1165</v>
      </c>
      <c r="E208" s="37" t="s">
        <v>5497</v>
      </c>
      <c r="F208" s="38" t="s">
        <v>39</v>
      </c>
      <c r="G208" s="35" t="s">
        <v>54</v>
      </c>
      <c r="H208" s="37" t="s">
        <v>6183</v>
      </c>
      <c r="I208" s="38" t="s">
        <v>6605</v>
      </c>
      <c r="J208" s="39" t="s">
        <v>2449</v>
      </c>
      <c r="K208" s="41">
        <v>1</v>
      </c>
      <c r="L208" s="42" t="s">
        <v>191</v>
      </c>
      <c r="M208" s="43">
        <v>44984.835219907407</v>
      </c>
      <c r="N208" s="38">
        <v>8</v>
      </c>
      <c r="O208" s="43">
        <v>44993</v>
      </c>
      <c r="P208" s="43">
        <v>45237</v>
      </c>
      <c r="Q208" s="54" t="s">
        <v>98</v>
      </c>
      <c r="R208" s="29" t="s">
        <v>98</v>
      </c>
      <c r="S208" s="39" t="s">
        <v>6185</v>
      </c>
      <c r="T208" s="39" t="s">
        <v>5488</v>
      </c>
      <c r="U208" s="39" t="s">
        <v>6186</v>
      </c>
      <c r="V208" s="39" t="s">
        <v>6091</v>
      </c>
      <c r="W208" s="53">
        <v>20235400001223</v>
      </c>
      <c r="X208" s="38">
        <v>82198</v>
      </c>
      <c r="Y208" s="38">
        <v>6</v>
      </c>
      <c r="Z208" s="46">
        <v>4800000</v>
      </c>
      <c r="AA208" s="42" t="s">
        <v>6500</v>
      </c>
      <c r="AB208" s="42" t="s">
        <v>5503</v>
      </c>
      <c r="AC208" s="43">
        <v>44980</v>
      </c>
      <c r="AD208" s="42">
        <v>20235420003353</v>
      </c>
      <c r="AE208" s="47" t="e">
        <v>#N/A</v>
      </c>
      <c r="AF208" s="42" t="s">
        <v>5490</v>
      </c>
      <c r="AG208" s="48" t="s">
        <v>5491</v>
      </c>
      <c r="AH208" s="49">
        <v>44984.835219907407</v>
      </c>
      <c r="AI208" s="38" t="s">
        <v>6606</v>
      </c>
      <c r="AJ208" s="38">
        <v>-244</v>
      </c>
      <c r="AK208" s="38" t="s">
        <v>5506</v>
      </c>
      <c r="AL208" s="38">
        <v>522</v>
      </c>
      <c r="AM208" s="43">
        <v>44957</v>
      </c>
      <c r="AN208" s="43">
        <v>44991</v>
      </c>
      <c r="AO208" s="38" t="s">
        <v>5506</v>
      </c>
      <c r="AP208" s="43">
        <v>44991</v>
      </c>
      <c r="AQ208" s="38">
        <v>1</v>
      </c>
      <c r="AR208" s="38"/>
      <c r="AS208" s="38" t="s">
        <v>6607</v>
      </c>
      <c r="AT208" s="38" t="s">
        <v>5518</v>
      </c>
      <c r="AU208" s="43">
        <v>44988</v>
      </c>
      <c r="AV208" s="43" t="s">
        <v>6608</v>
      </c>
      <c r="AW208" s="43" t="s">
        <v>6431</v>
      </c>
      <c r="AX208" s="43">
        <v>44992</v>
      </c>
      <c r="AY208" s="38" t="s">
        <v>6609</v>
      </c>
      <c r="AZ208" s="38" t="s">
        <v>5506</v>
      </c>
      <c r="BA208" s="43" t="s">
        <v>5597</v>
      </c>
      <c r="BB208" s="43" t="s">
        <v>5512</v>
      </c>
      <c r="BC208" s="38" t="s">
        <v>5492</v>
      </c>
      <c r="BD208" s="38" t="s">
        <v>35</v>
      </c>
      <c r="BE208" s="38" t="s">
        <v>5494</v>
      </c>
    </row>
    <row r="209" spans="1:57" ht="17.45" customHeight="1" x14ac:dyDescent="0.25">
      <c r="A209" s="81">
        <v>2023</v>
      </c>
      <c r="B209" s="35">
        <v>217</v>
      </c>
      <c r="C209" s="36">
        <v>1873</v>
      </c>
      <c r="D209" s="102" t="s">
        <v>5496</v>
      </c>
      <c r="E209" s="37" t="s">
        <v>5497</v>
      </c>
      <c r="F209" s="38" t="s">
        <v>39</v>
      </c>
      <c r="G209" s="35" t="s">
        <v>54</v>
      </c>
      <c r="H209" s="37" t="s">
        <v>6610</v>
      </c>
      <c r="I209" s="38" t="s">
        <v>6611</v>
      </c>
      <c r="J209" s="39" t="s">
        <v>6612</v>
      </c>
      <c r="K209" s="41">
        <v>3</v>
      </c>
      <c r="L209" s="42" t="s">
        <v>345</v>
      </c>
      <c r="M209" s="43">
        <v>44998.669027777774</v>
      </c>
      <c r="N209" s="38">
        <v>10</v>
      </c>
      <c r="O209" s="43">
        <v>45001</v>
      </c>
      <c r="P209" s="43">
        <v>45291</v>
      </c>
      <c r="Q209" s="54" t="s">
        <v>98</v>
      </c>
      <c r="R209" s="29" t="s">
        <v>98</v>
      </c>
      <c r="S209" s="74" t="s">
        <v>6613</v>
      </c>
      <c r="T209" s="39" t="s">
        <v>5488</v>
      </c>
      <c r="U209" s="39" t="s">
        <v>356</v>
      </c>
      <c r="V209" s="39" t="s">
        <v>369</v>
      </c>
      <c r="W209" s="51">
        <v>20235400002093</v>
      </c>
      <c r="X209" s="38">
        <v>82435</v>
      </c>
      <c r="Y209" s="38">
        <v>1</v>
      </c>
      <c r="Z209" s="46">
        <v>4500000</v>
      </c>
      <c r="AA209" s="42" t="s">
        <v>6500</v>
      </c>
      <c r="AB209" s="42" t="s">
        <v>5503</v>
      </c>
      <c r="AC209" s="43">
        <v>44980</v>
      </c>
      <c r="AD209" s="42">
        <v>20235420003963</v>
      </c>
      <c r="AE209" s="47" t="e">
        <v>#N/A</v>
      </c>
      <c r="AF209" s="42" t="s">
        <v>5490</v>
      </c>
      <c r="AG209" s="48" t="s">
        <v>5491</v>
      </c>
      <c r="AH209" s="49">
        <v>44998.669027777774</v>
      </c>
      <c r="AI209" s="38" t="s">
        <v>6614</v>
      </c>
      <c r="AJ209" s="38">
        <v>-290</v>
      </c>
      <c r="AK209" s="38" t="s">
        <v>5506</v>
      </c>
      <c r="AL209" s="38">
        <v>205</v>
      </c>
      <c r="AM209" s="43">
        <v>44948</v>
      </c>
      <c r="AN209" s="43">
        <v>45002</v>
      </c>
      <c r="AO209" s="38" t="s">
        <v>5506</v>
      </c>
      <c r="AP209" s="43">
        <v>45000</v>
      </c>
      <c r="AQ209" s="38">
        <v>1</v>
      </c>
      <c r="AR209" s="38"/>
      <c r="AS209" s="38" t="s">
        <v>6615</v>
      </c>
      <c r="AT209" s="38" t="s">
        <v>5508</v>
      </c>
      <c r="AU209" s="43">
        <v>44998</v>
      </c>
      <c r="AV209" s="43" t="s">
        <v>6326</v>
      </c>
      <c r="AW209" s="43" t="s">
        <v>6616</v>
      </c>
      <c r="AX209" s="43">
        <v>44999</v>
      </c>
      <c r="AY209" s="38" t="s">
        <v>5492</v>
      </c>
      <c r="AZ209" s="38" t="s">
        <v>5506</v>
      </c>
      <c r="BA209" s="43" t="s">
        <v>5511</v>
      </c>
      <c r="BB209" s="43" t="s">
        <v>5512</v>
      </c>
      <c r="BC209" s="38" t="s">
        <v>5492</v>
      </c>
      <c r="BD209" s="38" t="s">
        <v>35</v>
      </c>
      <c r="BE209" s="38" t="s">
        <v>5494</v>
      </c>
    </row>
    <row r="210" spans="1:57" ht="17.45" customHeight="1" x14ac:dyDescent="0.25">
      <c r="A210" s="81">
        <v>2023</v>
      </c>
      <c r="B210" s="35">
        <v>218</v>
      </c>
      <c r="C210" s="36">
        <v>1852</v>
      </c>
      <c r="D210" s="29" t="s">
        <v>404</v>
      </c>
      <c r="E210" s="37" t="s">
        <v>5497</v>
      </c>
      <c r="F210" s="38" t="s">
        <v>39</v>
      </c>
      <c r="G210" s="35" t="s">
        <v>54</v>
      </c>
      <c r="H210" s="37" t="s">
        <v>6617</v>
      </c>
      <c r="I210" s="38" t="s">
        <v>6618</v>
      </c>
      <c r="J210" s="39" t="s">
        <v>385</v>
      </c>
      <c r="K210" s="41">
        <v>0</v>
      </c>
      <c r="L210" s="42" t="s">
        <v>138</v>
      </c>
      <c r="M210" s="43">
        <v>44998.794398148151</v>
      </c>
      <c r="N210" s="38">
        <v>10</v>
      </c>
      <c r="O210" s="43">
        <v>45001</v>
      </c>
      <c r="P210" s="43">
        <v>45291</v>
      </c>
      <c r="Q210" s="54" t="s">
        <v>98</v>
      </c>
      <c r="R210" s="29" t="s">
        <v>98</v>
      </c>
      <c r="S210" s="74" t="s">
        <v>6619</v>
      </c>
      <c r="T210" s="39" t="s">
        <v>5488</v>
      </c>
      <c r="U210" s="39" t="s">
        <v>390</v>
      </c>
      <c r="V210" s="39" t="s">
        <v>5860</v>
      </c>
      <c r="W210" s="51">
        <v>20235420004803</v>
      </c>
      <c r="X210" s="38">
        <v>87860</v>
      </c>
      <c r="Y210" s="38">
        <v>3</v>
      </c>
      <c r="Z210" s="46">
        <v>4800000</v>
      </c>
      <c r="AA210" s="42" t="s">
        <v>6500</v>
      </c>
      <c r="AB210" s="42" t="s">
        <v>5503</v>
      </c>
      <c r="AC210" s="43">
        <v>44982</v>
      </c>
      <c r="AD210" s="42">
        <v>20235420003963</v>
      </c>
      <c r="AE210" s="47" t="e">
        <v>#N/A</v>
      </c>
      <c r="AF210" s="42" t="s">
        <v>5490</v>
      </c>
      <c r="AG210" s="48" t="s">
        <v>5491</v>
      </c>
      <c r="AH210" s="49">
        <v>44998.794398148151</v>
      </c>
      <c r="AI210" s="38" t="s">
        <v>6620</v>
      </c>
      <c r="AJ210" s="38">
        <v>-290</v>
      </c>
      <c r="AK210" s="38" t="s">
        <v>5506</v>
      </c>
      <c r="AL210" s="38">
        <v>711</v>
      </c>
      <c r="AM210" s="43">
        <v>44991</v>
      </c>
      <c r="AN210" s="43">
        <v>45002</v>
      </c>
      <c r="AO210" s="38" t="s">
        <v>5506</v>
      </c>
      <c r="AP210" s="43">
        <v>45000</v>
      </c>
      <c r="AQ210" s="38">
        <v>1</v>
      </c>
      <c r="AR210" s="38"/>
      <c r="AS210" s="38" t="s">
        <v>6621</v>
      </c>
      <c r="AT210" s="38" t="s">
        <v>5508</v>
      </c>
      <c r="AU210" s="43">
        <v>44999</v>
      </c>
      <c r="AV210" s="43" t="s">
        <v>6622</v>
      </c>
      <c r="AW210" s="43" t="s">
        <v>6623</v>
      </c>
      <c r="AX210" s="43">
        <v>45001</v>
      </c>
      <c r="AY210" s="38" t="s">
        <v>5492</v>
      </c>
      <c r="AZ210" s="38" t="s">
        <v>5492</v>
      </c>
      <c r="BA210" s="43" t="s">
        <v>5597</v>
      </c>
      <c r="BB210" s="43" t="s">
        <v>5512</v>
      </c>
      <c r="BC210" s="38" t="s">
        <v>5492</v>
      </c>
      <c r="BD210" s="38" t="s">
        <v>35</v>
      </c>
      <c r="BE210" s="38" t="s">
        <v>5494</v>
      </c>
    </row>
    <row r="211" spans="1:57" ht="17.45" customHeight="1" x14ac:dyDescent="0.25">
      <c r="A211" s="81">
        <v>2023</v>
      </c>
      <c r="B211" s="35">
        <v>219</v>
      </c>
      <c r="C211" s="36">
        <v>1803</v>
      </c>
      <c r="D211" s="29" t="s">
        <v>1933</v>
      </c>
      <c r="E211" s="37" t="s">
        <v>5497</v>
      </c>
      <c r="F211" s="38" t="s">
        <v>39</v>
      </c>
      <c r="G211" s="35" t="s">
        <v>54</v>
      </c>
      <c r="H211" s="37" t="s">
        <v>1934</v>
      </c>
      <c r="I211" s="38" t="s">
        <v>6624</v>
      </c>
      <c r="J211" s="39" t="s">
        <v>5404</v>
      </c>
      <c r="K211" s="41">
        <v>7</v>
      </c>
      <c r="L211" s="42" t="s">
        <v>170</v>
      </c>
      <c r="M211" s="43">
        <v>44985.668368055558</v>
      </c>
      <c r="N211" s="38">
        <v>5</v>
      </c>
      <c r="O211" s="43">
        <v>44999</v>
      </c>
      <c r="P211" s="43">
        <v>45151</v>
      </c>
      <c r="Q211" s="174" t="s">
        <v>60</v>
      </c>
      <c r="R211" s="102" t="s">
        <v>60</v>
      </c>
      <c r="S211" s="39" t="s">
        <v>6544</v>
      </c>
      <c r="T211" s="39" t="s">
        <v>5488</v>
      </c>
      <c r="U211" s="39" t="s">
        <v>655</v>
      </c>
      <c r="V211" s="39" t="s">
        <v>1699</v>
      </c>
      <c r="W211" s="51">
        <v>20235420004673</v>
      </c>
      <c r="X211" s="38">
        <v>85697</v>
      </c>
      <c r="Y211" s="38">
        <v>2</v>
      </c>
      <c r="Z211" s="46">
        <v>2727000</v>
      </c>
      <c r="AA211" s="42" t="s">
        <v>6500</v>
      </c>
      <c r="AB211" s="42" t="s">
        <v>5503</v>
      </c>
      <c r="AC211" s="43">
        <v>44979</v>
      </c>
      <c r="AD211" s="42">
        <v>20235420003523</v>
      </c>
      <c r="AE211" s="47" t="e">
        <v>#N/A</v>
      </c>
      <c r="AF211" s="42"/>
      <c r="AG211" s="48" t="s">
        <v>5491</v>
      </c>
      <c r="AH211" s="49">
        <v>44985.668368055558</v>
      </c>
      <c r="AI211" s="38" t="s">
        <v>6625</v>
      </c>
      <c r="AJ211" s="38">
        <v>-152</v>
      </c>
      <c r="AK211" s="38" t="s">
        <v>5506</v>
      </c>
      <c r="AL211" s="38">
        <v>490</v>
      </c>
      <c r="AM211" s="43">
        <v>44951</v>
      </c>
      <c r="AN211" s="43">
        <v>44994</v>
      </c>
      <c r="AO211" s="38" t="s">
        <v>5506</v>
      </c>
      <c r="AP211" s="43">
        <v>44992</v>
      </c>
      <c r="AQ211" s="38">
        <v>2</v>
      </c>
      <c r="AR211" s="38"/>
      <c r="AS211" s="38" t="s">
        <v>6626</v>
      </c>
      <c r="AT211" s="38" t="s">
        <v>5508</v>
      </c>
      <c r="AU211" s="43">
        <v>44995</v>
      </c>
      <c r="AV211" s="43" t="s">
        <v>6443</v>
      </c>
      <c r="AW211" s="43" t="s">
        <v>6627</v>
      </c>
      <c r="AX211" s="43">
        <v>44998</v>
      </c>
      <c r="AY211" s="38" t="s">
        <v>5492</v>
      </c>
      <c r="AZ211" s="38" t="s">
        <v>5506</v>
      </c>
      <c r="BA211" s="43" t="s">
        <v>5560</v>
      </c>
      <c r="BB211" s="43" t="s">
        <v>5522</v>
      </c>
      <c r="BC211" s="38" t="s">
        <v>5492</v>
      </c>
      <c r="BD211" s="38" t="s">
        <v>35</v>
      </c>
      <c r="BE211" s="38" t="s">
        <v>5494</v>
      </c>
    </row>
    <row r="212" spans="1:57" ht="17.45" customHeight="1" x14ac:dyDescent="0.25">
      <c r="A212" s="81">
        <v>2023</v>
      </c>
      <c r="B212" s="35">
        <v>220</v>
      </c>
      <c r="C212" s="36">
        <v>1865</v>
      </c>
      <c r="D212" s="29" t="s">
        <v>656</v>
      </c>
      <c r="E212" s="37" t="s">
        <v>5497</v>
      </c>
      <c r="F212" s="38" t="s">
        <v>39</v>
      </c>
      <c r="G212" s="35" t="s">
        <v>54</v>
      </c>
      <c r="H212" s="37" t="s">
        <v>1177</v>
      </c>
      <c r="I212" s="38" t="s">
        <v>6628</v>
      </c>
      <c r="J212" s="39" t="s">
        <v>6629</v>
      </c>
      <c r="K212" s="41">
        <v>7</v>
      </c>
      <c r="L212" s="42" t="s">
        <v>463</v>
      </c>
      <c r="M212" s="43">
        <v>44985.91847222222</v>
      </c>
      <c r="N212" s="38">
        <v>8</v>
      </c>
      <c r="O212" s="43">
        <v>44992</v>
      </c>
      <c r="P212" s="43">
        <v>45236</v>
      </c>
      <c r="Q212" s="54" t="s">
        <v>98</v>
      </c>
      <c r="R212" s="29" t="s">
        <v>98</v>
      </c>
      <c r="S212" s="74" t="s">
        <v>6630</v>
      </c>
      <c r="T212" s="39" t="s">
        <v>5488</v>
      </c>
      <c r="U212" s="39" t="s">
        <v>6631</v>
      </c>
      <c r="V212" s="39" t="s">
        <v>264</v>
      </c>
      <c r="W212" s="51">
        <v>20235420004713</v>
      </c>
      <c r="X212" s="38">
        <v>87642</v>
      </c>
      <c r="Y212" s="38">
        <v>1</v>
      </c>
      <c r="Z212" s="46">
        <v>4800000</v>
      </c>
      <c r="AA212" s="42" t="s">
        <v>5676</v>
      </c>
      <c r="AB212" s="42" t="s">
        <v>5503</v>
      </c>
      <c r="AC212" s="43" t="s">
        <v>46</v>
      </c>
      <c r="AD212" s="42">
        <v>0</v>
      </c>
      <c r="AE212" s="47" t="e">
        <v>#N/A</v>
      </c>
      <c r="AF212" s="42" t="s">
        <v>5490</v>
      </c>
      <c r="AG212" s="48" t="s">
        <v>5491</v>
      </c>
      <c r="AH212" s="49">
        <v>44985.91847222222</v>
      </c>
      <c r="AI212" s="38" t="s">
        <v>6632</v>
      </c>
      <c r="AJ212" s="38">
        <v>-244</v>
      </c>
      <c r="AK212" s="38" t="s">
        <v>5506</v>
      </c>
      <c r="AL212" s="38">
        <v>658</v>
      </c>
      <c r="AM212" s="43">
        <v>44978</v>
      </c>
      <c r="AN212" s="43">
        <v>44991</v>
      </c>
      <c r="AO212" s="38" t="s">
        <v>5506</v>
      </c>
      <c r="AP212" s="43">
        <v>44991</v>
      </c>
      <c r="AQ212" s="38">
        <v>1</v>
      </c>
      <c r="AR212" s="38"/>
      <c r="AS212" s="38" t="s">
        <v>6633</v>
      </c>
      <c r="AT212" s="38" t="s">
        <v>5765</v>
      </c>
      <c r="AU212" s="43">
        <v>44991</v>
      </c>
      <c r="AV212" s="43" t="s">
        <v>6634</v>
      </c>
      <c r="AW212" s="43" t="s">
        <v>6635</v>
      </c>
      <c r="AX212" s="43">
        <v>44992</v>
      </c>
      <c r="AY212" s="38" t="s">
        <v>5492</v>
      </c>
      <c r="AZ212" s="38" t="s">
        <v>5492</v>
      </c>
      <c r="BA212" s="43" t="s">
        <v>5597</v>
      </c>
      <c r="BB212" s="43" t="s">
        <v>5512</v>
      </c>
      <c r="BC212" s="38" t="s">
        <v>5492</v>
      </c>
      <c r="BD212" s="38" t="s">
        <v>35</v>
      </c>
      <c r="BE212" s="38" t="s">
        <v>5494</v>
      </c>
    </row>
    <row r="213" spans="1:57" ht="17.45" customHeight="1" x14ac:dyDescent="0.25">
      <c r="A213" s="81">
        <v>2023</v>
      </c>
      <c r="B213" s="35">
        <v>221</v>
      </c>
      <c r="C213" s="36">
        <v>1871</v>
      </c>
      <c r="D213" s="29" t="s">
        <v>279</v>
      </c>
      <c r="E213" s="37" t="s">
        <v>5497</v>
      </c>
      <c r="F213" s="38" t="s">
        <v>39</v>
      </c>
      <c r="G213" s="35" t="s">
        <v>54</v>
      </c>
      <c r="H213" s="37" t="s">
        <v>1718</v>
      </c>
      <c r="I213" s="38" t="s">
        <v>6636</v>
      </c>
      <c r="J213" s="39" t="s">
        <v>4847</v>
      </c>
      <c r="K213" s="41">
        <v>1</v>
      </c>
      <c r="L213" s="42" t="s">
        <v>191</v>
      </c>
      <c r="M213" s="43">
        <v>44985.835300925923</v>
      </c>
      <c r="N213" s="38">
        <v>7</v>
      </c>
      <c r="O213" s="43">
        <v>44993</v>
      </c>
      <c r="P213" s="43">
        <v>45206</v>
      </c>
      <c r="Q213" s="54" t="s">
        <v>98</v>
      </c>
      <c r="R213" s="29" t="s">
        <v>98</v>
      </c>
      <c r="S213" s="74" t="s">
        <v>6637</v>
      </c>
      <c r="T213" s="39" t="s">
        <v>5488</v>
      </c>
      <c r="U213" s="39" t="s">
        <v>286</v>
      </c>
      <c r="V213" s="39" t="s">
        <v>287</v>
      </c>
      <c r="W213" s="51">
        <v>20235420004843</v>
      </c>
      <c r="X213" s="38">
        <v>82102</v>
      </c>
      <c r="Y213" s="38">
        <v>13</v>
      </c>
      <c r="Z213" s="46">
        <v>2400000</v>
      </c>
      <c r="AA213" s="42" t="s">
        <v>6500</v>
      </c>
      <c r="AB213" s="42" t="s">
        <v>5503</v>
      </c>
      <c r="AC213" s="43">
        <v>44980</v>
      </c>
      <c r="AD213" s="42">
        <v>20235420003353</v>
      </c>
      <c r="AE213" s="47" t="e">
        <v>#N/A</v>
      </c>
      <c r="AF213" s="42" t="s">
        <v>5490</v>
      </c>
      <c r="AG213" s="48" t="s">
        <v>5491</v>
      </c>
      <c r="AH213" s="49">
        <v>44985.835300925923</v>
      </c>
      <c r="AI213" s="38" t="s">
        <v>6638</v>
      </c>
      <c r="AJ213" s="38">
        <v>-213</v>
      </c>
      <c r="AK213" s="38" t="s">
        <v>5506</v>
      </c>
      <c r="AL213" s="38">
        <v>262</v>
      </c>
      <c r="AM213" s="43">
        <v>44948</v>
      </c>
      <c r="AN213" s="43">
        <v>44991</v>
      </c>
      <c r="AO213" s="38" t="s">
        <v>5506</v>
      </c>
      <c r="AP213" s="43">
        <v>44991</v>
      </c>
      <c r="AQ213" s="38">
        <v>4</v>
      </c>
      <c r="AR213" s="38"/>
      <c r="AS213" s="38" t="s">
        <v>6639</v>
      </c>
      <c r="AT213" s="38" t="s">
        <v>5518</v>
      </c>
      <c r="AU213" s="43">
        <v>44987</v>
      </c>
      <c r="AV213" s="43" t="s">
        <v>6604</v>
      </c>
      <c r="AW213" s="43" t="s">
        <v>5611</v>
      </c>
      <c r="AX213" s="43">
        <v>44992</v>
      </c>
      <c r="AY213" s="38" t="s">
        <v>5492</v>
      </c>
      <c r="AZ213" s="38" t="s">
        <v>5492</v>
      </c>
      <c r="BA213" s="43" t="s">
        <v>5560</v>
      </c>
      <c r="BB213" s="43" t="s">
        <v>5522</v>
      </c>
      <c r="BC213" s="38" t="s">
        <v>5492</v>
      </c>
      <c r="BD213" s="38" t="s">
        <v>35</v>
      </c>
      <c r="BE213" s="38" t="s">
        <v>5494</v>
      </c>
    </row>
    <row r="214" spans="1:57" ht="17.45" customHeight="1" x14ac:dyDescent="0.25">
      <c r="A214" s="81">
        <v>2023</v>
      </c>
      <c r="B214" s="35">
        <v>222</v>
      </c>
      <c r="C214" s="36">
        <v>1824</v>
      </c>
      <c r="D214" s="29" t="s">
        <v>37</v>
      </c>
      <c r="E214" s="37" t="s">
        <v>5497</v>
      </c>
      <c r="F214" s="38" t="s">
        <v>39</v>
      </c>
      <c r="G214" s="35" t="s">
        <v>54</v>
      </c>
      <c r="H214" s="37" t="s">
        <v>1399</v>
      </c>
      <c r="I214" s="38" t="s">
        <v>6640</v>
      </c>
      <c r="J214" s="39" t="s">
        <v>6641</v>
      </c>
      <c r="K214" s="41">
        <v>1</v>
      </c>
      <c r="L214" s="42" t="s">
        <v>463</v>
      </c>
      <c r="M214" s="43">
        <v>44985.626863425925</v>
      </c>
      <c r="N214" s="38">
        <v>5</v>
      </c>
      <c r="O214" s="43">
        <v>44992</v>
      </c>
      <c r="P214" s="43">
        <v>45144</v>
      </c>
      <c r="Q214" s="174" t="s">
        <v>60</v>
      </c>
      <c r="R214" s="102" t="s">
        <v>60</v>
      </c>
      <c r="S214" s="39" t="s">
        <v>5823</v>
      </c>
      <c r="T214" s="39" t="s">
        <v>5488</v>
      </c>
      <c r="U214" s="39" t="s">
        <v>50</v>
      </c>
      <c r="V214" s="39" t="s">
        <v>5824</v>
      </c>
      <c r="W214" s="51">
        <v>20235420004813</v>
      </c>
      <c r="X214" s="38">
        <v>82181</v>
      </c>
      <c r="Y214" s="38">
        <v>24</v>
      </c>
      <c r="Z214" s="46">
        <v>2400000</v>
      </c>
      <c r="AA214" s="42" t="s">
        <v>6500</v>
      </c>
      <c r="AB214" s="42" t="s">
        <v>5503</v>
      </c>
      <c r="AC214" s="43">
        <v>44980</v>
      </c>
      <c r="AD214" s="42">
        <v>0</v>
      </c>
      <c r="AE214" s="47" t="e">
        <v>#N/A</v>
      </c>
      <c r="AF214" s="42"/>
      <c r="AG214" s="48" t="s">
        <v>5491</v>
      </c>
      <c r="AH214" s="49">
        <v>44985.626863425925</v>
      </c>
      <c r="AI214" s="38" t="s">
        <v>6642</v>
      </c>
      <c r="AJ214" s="38">
        <v>-152</v>
      </c>
      <c r="AK214" s="38" t="s">
        <v>5506</v>
      </c>
      <c r="AL214" s="38">
        <v>260</v>
      </c>
      <c r="AM214" s="43">
        <v>44948</v>
      </c>
      <c r="AN214" s="43">
        <v>44991</v>
      </c>
      <c r="AO214" s="38" t="s">
        <v>5506</v>
      </c>
      <c r="AP214" s="43">
        <v>44991</v>
      </c>
      <c r="AQ214" s="38">
        <v>4</v>
      </c>
      <c r="AR214" s="38"/>
      <c r="AS214" s="38" t="s">
        <v>6643</v>
      </c>
      <c r="AT214" s="38" t="s">
        <v>5508</v>
      </c>
      <c r="AU214" s="43">
        <v>44985</v>
      </c>
      <c r="AV214" s="43" t="s">
        <v>6644</v>
      </c>
      <c r="AW214" s="43" t="s">
        <v>5729</v>
      </c>
      <c r="AX214" s="43">
        <v>44991</v>
      </c>
      <c r="AY214" s="38" t="s">
        <v>5492</v>
      </c>
      <c r="AZ214" s="38" t="s">
        <v>5506</v>
      </c>
      <c r="BA214" s="43" t="s">
        <v>5560</v>
      </c>
      <c r="BB214" s="43" t="s">
        <v>5522</v>
      </c>
      <c r="BC214" s="38" t="s">
        <v>5492</v>
      </c>
      <c r="BD214" s="38" t="s">
        <v>35</v>
      </c>
      <c r="BE214" s="38" t="s">
        <v>5494</v>
      </c>
    </row>
    <row r="215" spans="1:57" ht="17.45" customHeight="1" x14ac:dyDescent="0.25">
      <c r="A215" s="81">
        <v>2023</v>
      </c>
      <c r="B215" s="35">
        <v>223</v>
      </c>
      <c r="C215" s="36">
        <v>1873</v>
      </c>
      <c r="D215" s="102" t="s">
        <v>5496</v>
      </c>
      <c r="E215" s="37" t="s">
        <v>5497</v>
      </c>
      <c r="F215" s="38" t="s">
        <v>39</v>
      </c>
      <c r="G215" s="35" t="s">
        <v>54</v>
      </c>
      <c r="H215" s="37" t="s">
        <v>1576</v>
      </c>
      <c r="I215" s="38" t="s">
        <v>6645</v>
      </c>
      <c r="J215" s="39" t="s">
        <v>1338</v>
      </c>
      <c r="K215" s="41">
        <v>8</v>
      </c>
      <c r="L215" s="42" t="s">
        <v>191</v>
      </c>
      <c r="M215" s="43">
        <v>44985.668055555558</v>
      </c>
      <c r="N215" s="38">
        <v>7</v>
      </c>
      <c r="O215" s="43">
        <v>44993</v>
      </c>
      <c r="P215" s="43">
        <v>45206</v>
      </c>
      <c r="Q215" s="54" t="s">
        <v>98</v>
      </c>
      <c r="R215" s="29" t="s">
        <v>98</v>
      </c>
      <c r="S215" s="39" t="s">
        <v>5675</v>
      </c>
      <c r="T215" s="39" t="s">
        <v>5488</v>
      </c>
      <c r="U215" s="39" t="s">
        <v>803</v>
      </c>
      <c r="V215" s="39" t="s">
        <v>6646</v>
      </c>
      <c r="W215" s="51">
        <v>20235420004823</v>
      </c>
      <c r="X215" s="38">
        <v>82356</v>
      </c>
      <c r="Y215" s="38">
        <v>6</v>
      </c>
      <c r="Z215" s="46">
        <v>5700000</v>
      </c>
      <c r="AA215" s="42" t="s">
        <v>6500</v>
      </c>
      <c r="AB215" s="42" t="s">
        <v>5503</v>
      </c>
      <c r="AC215" s="43">
        <v>44980</v>
      </c>
      <c r="AD215" s="42">
        <v>20235420003353</v>
      </c>
      <c r="AE215" s="47" t="e">
        <v>#N/A</v>
      </c>
      <c r="AF215" s="42" t="s">
        <v>5490</v>
      </c>
      <c r="AG215" s="48" t="s">
        <v>5491</v>
      </c>
      <c r="AH215" s="49">
        <v>44985.668055555558</v>
      </c>
      <c r="AI215" s="38" t="s">
        <v>6647</v>
      </c>
      <c r="AJ215" s="38">
        <v>-213</v>
      </c>
      <c r="AK215" s="38" t="s">
        <v>5506</v>
      </c>
      <c r="AL215" s="38">
        <v>235</v>
      </c>
      <c r="AM215" s="43">
        <v>44948</v>
      </c>
      <c r="AN215" s="43">
        <v>44991</v>
      </c>
      <c r="AO215" s="38" t="s">
        <v>5506</v>
      </c>
      <c r="AP215" s="43">
        <v>44991</v>
      </c>
      <c r="AQ215" s="38">
        <v>4</v>
      </c>
      <c r="AR215" s="38"/>
      <c r="AS215" s="38" t="s">
        <v>6648</v>
      </c>
      <c r="AT215" s="38" t="s">
        <v>5508</v>
      </c>
      <c r="AU215" s="43">
        <v>44988</v>
      </c>
      <c r="AV215" s="43" t="s">
        <v>6608</v>
      </c>
      <c r="AW215" s="43" t="s">
        <v>5750</v>
      </c>
      <c r="AX215" s="43">
        <v>44992</v>
      </c>
      <c r="AY215" s="38" t="s">
        <v>5492</v>
      </c>
      <c r="AZ215" s="38" t="s">
        <v>5506</v>
      </c>
      <c r="BA215" s="43" t="s">
        <v>5597</v>
      </c>
      <c r="BB215" s="43" t="s">
        <v>5512</v>
      </c>
      <c r="BC215" s="38" t="s">
        <v>5492</v>
      </c>
      <c r="BD215" s="38" t="s">
        <v>35</v>
      </c>
      <c r="BE215" s="38" t="s">
        <v>5494</v>
      </c>
    </row>
    <row r="216" spans="1:57" ht="17.45" customHeight="1" x14ac:dyDescent="0.25">
      <c r="A216" s="81">
        <v>2023</v>
      </c>
      <c r="B216" s="35">
        <v>224</v>
      </c>
      <c r="C216" s="36">
        <v>1852</v>
      </c>
      <c r="D216" s="29" t="s">
        <v>404</v>
      </c>
      <c r="E216" s="37" t="s">
        <v>5497</v>
      </c>
      <c r="F216" s="38" t="s">
        <v>39</v>
      </c>
      <c r="G216" s="35" t="s">
        <v>54</v>
      </c>
      <c r="H216" s="37" t="s">
        <v>1855</v>
      </c>
      <c r="I216" s="38" t="s">
        <v>6649</v>
      </c>
      <c r="J216" s="39" t="s">
        <v>5148</v>
      </c>
      <c r="K216" s="41">
        <v>7</v>
      </c>
      <c r="L216" s="42" t="s">
        <v>170</v>
      </c>
      <c r="M216" s="43">
        <v>44985.918587962966</v>
      </c>
      <c r="N216" s="38">
        <v>6</v>
      </c>
      <c r="O216" s="43">
        <v>44995</v>
      </c>
      <c r="P216" s="43">
        <v>45178</v>
      </c>
      <c r="Q216" s="54" t="s">
        <v>48</v>
      </c>
      <c r="R216" s="29" t="s">
        <v>98</v>
      </c>
      <c r="S216" s="39" t="s">
        <v>5938</v>
      </c>
      <c r="T216" s="39" t="s">
        <v>5488</v>
      </c>
      <c r="U216" s="39" t="s">
        <v>390</v>
      </c>
      <c r="V216" s="39" t="s">
        <v>5860</v>
      </c>
      <c r="W216" s="51">
        <v>20235420004803</v>
      </c>
      <c r="X216" s="38">
        <v>85357</v>
      </c>
      <c r="Y216" s="38">
        <v>7</v>
      </c>
      <c r="Z216" s="46">
        <v>4800000</v>
      </c>
      <c r="AA216" s="42" t="s">
        <v>6650</v>
      </c>
      <c r="AB216" s="42" t="s">
        <v>5503</v>
      </c>
      <c r="AC216" s="43">
        <v>44984</v>
      </c>
      <c r="AD216" s="42">
        <v>20235420003523</v>
      </c>
      <c r="AE216" s="47" t="e">
        <v>#N/A</v>
      </c>
      <c r="AF216" s="42" t="s">
        <v>5490</v>
      </c>
      <c r="AG216" s="48" t="s">
        <v>5491</v>
      </c>
      <c r="AH216" s="49">
        <v>44985.918587962966</v>
      </c>
      <c r="AI216" s="38" t="s">
        <v>6651</v>
      </c>
      <c r="AJ216" s="38">
        <v>-183</v>
      </c>
      <c r="AK216" s="38" t="s">
        <v>5506</v>
      </c>
      <c r="AL216" s="38">
        <v>152</v>
      </c>
      <c r="AM216" s="43">
        <v>44946</v>
      </c>
      <c r="AN216" s="43">
        <v>44994</v>
      </c>
      <c r="AO216" s="38" t="s">
        <v>5506</v>
      </c>
      <c r="AP216" s="43">
        <v>44992</v>
      </c>
      <c r="AQ216" s="38">
        <v>2</v>
      </c>
      <c r="AR216" s="38"/>
      <c r="AS216" s="38" t="s">
        <v>6652</v>
      </c>
      <c r="AT216" s="38" t="s">
        <v>5508</v>
      </c>
      <c r="AU216" s="43">
        <v>44986</v>
      </c>
      <c r="AV216" s="43" t="s">
        <v>6584</v>
      </c>
      <c r="AW216" s="43" t="s">
        <v>6357</v>
      </c>
      <c r="AX216" s="43">
        <v>44994</v>
      </c>
      <c r="AY216" s="38" t="s">
        <v>5492</v>
      </c>
      <c r="AZ216" s="38" t="s">
        <v>5506</v>
      </c>
      <c r="BA216" s="43" t="s">
        <v>5597</v>
      </c>
      <c r="BB216" s="43" t="s">
        <v>5512</v>
      </c>
      <c r="BC216" s="38" t="s">
        <v>5492</v>
      </c>
      <c r="BD216" s="38" t="s">
        <v>35</v>
      </c>
      <c r="BE216" s="38" t="s">
        <v>5494</v>
      </c>
    </row>
    <row r="217" spans="1:57" ht="17.45" customHeight="1" x14ac:dyDescent="0.25">
      <c r="A217" s="81">
        <v>2023</v>
      </c>
      <c r="B217" s="35">
        <v>225</v>
      </c>
      <c r="C217" s="36">
        <v>1852</v>
      </c>
      <c r="D217" s="29" t="s">
        <v>404</v>
      </c>
      <c r="E217" s="37" t="s">
        <v>5497</v>
      </c>
      <c r="F217" s="38" t="s">
        <v>39</v>
      </c>
      <c r="G217" s="35" t="s">
        <v>54</v>
      </c>
      <c r="H217" s="37" t="s">
        <v>1855</v>
      </c>
      <c r="I217" s="38" t="s">
        <v>6653</v>
      </c>
      <c r="J217" s="39" t="s">
        <v>2389</v>
      </c>
      <c r="K217" s="41">
        <v>4</v>
      </c>
      <c r="L217" s="42" t="s">
        <v>170</v>
      </c>
      <c r="M217" s="43">
        <v>44985.918414351851</v>
      </c>
      <c r="N217" s="38">
        <v>6</v>
      </c>
      <c r="O217" s="43">
        <v>44995</v>
      </c>
      <c r="P217" s="43">
        <v>45178</v>
      </c>
      <c r="Q217" s="54" t="s">
        <v>48</v>
      </c>
      <c r="R217" s="29" t="s">
        <v>98</v>
      </c>
      <c r="S217" s="39" t="s">
        <v>5938</v>
      </c>
      <c r="T217" s="39" t="s">
        <v>5488</v>
      </c>
      <c r="U217" s="39" t="s">
        <v>390</v>
      </c>
      <c r="V217" s="39" t="s">
        <v>5860</v>
      </c>
      <c r="W217" s="51">
        <v>20235420004803</v>
      </c>
      <c r="X217" s="38">
        <v>85357</v>
      </c>
      <c r="Y217" s="38">
        <v>7</v>
      </c>
      <c r="Z217" s="46">
        <v>4800000</v>
      </c>
      <c r="AA217" s="42" t="s">
        <v>6650</v>
      </c>
      <c r="AB217" s="42" t="s">
        <v>5503</v>
      </c>
      <c r="AC217" s="43">
        <v>44982</v>
      </c>
      <c r="AD217" s="42">
        <v>20235420003523</v>
      </c>
      <c r="AE217" s="47" t="e">
        <v>#N/A</v>
      </c>
      <c r="AF217" s="42" t="s">
        <v>5490</v>
      </c>
      <c r="AG217" s="48" t="s">
        <v>5491</v>
      </c>
      <c r="AH217" s="49">
        <v>44985.918414351851</v>
      </c>
      <c r="AI217" s="38" t="s">
        <v>6654</v>
      </c>
      <c r="AJ217" s="38">
        <v>-183</v>
      </c>
      <c r="AK217" s="38" t="s">
        <v>5506</v>
      </c>
      <c r="AL217" s="38">
        <v>152</v>
      </c>
      <c r="AM217" s="43">
        <v>44946</v>
      </c>
      <c r="AN217" s="43">
        <v>44994</v>
      </c>
      <c r="AO217" s="38" t="s">
        <v>5506</v>
      </c>
      <c r="AP217" s="43">
        <v>44992</v>
      </c>
      <c r="AQ217" s="38">
        <v>2</v>
      </c>
      <c r="AR217" s="38"/>
      <c r="AS217" s="38" t="s">
        <v>6655</v>
      </c>
      <c r="AT217" s="38" t="s">
        <v>5508</v>
      </c>
      <c r="AU217" s="43">
        <v>44986</v>
      </c>
      <c r="AV217" s="43" t="s">
        <v>6584</v>
      </c>
      <c r="AW217" s="43" t="s">
        <v>6357</v>
      </c>
      <c r="AX217" s="43">
        <v>44994</v>
      </c>
      <c r="AY217" s="38" t="s">
        <v>5492</v>
      </c>
      <c r="AZ217" s="38" t="s">
        <v>5506</v>
      </c>
      <c r="BA217" s="43" t="s">
        <v>5597</v>
      </c>
      <c r="BB217" s="43" t="s">
        <v>5512</v>
      </c>
      <c r="BC217" s="38" t="s">
        <v>5492</v>
      </c>
      <c r="BD217" s="38" t="s">
        <v>35</v>
      </c>
      <c r="BE217" s="38" t="s">
        <v>5494</v>
      </c>
    </row>
    <row r="218" spans="1:57" ht="17.45" customHeight="1" x14ac:dyDescent="0.3">
      <c r="A218" s="81">
        <v>2023</v>
      </c>
      <c r="B218" s="35">
        <v>226</v>
      </c>
      <c r="C218" s="36">
        <v>1824</v>
      </c>
      <c r="D218" s="29" t="s">
        <v>37</v>
      </c>
      <c r="E218" s="37" t="s">
        <v>5497</v>
      </c>
      <c r="F218" s="38" t="s">
        <v>39</v>
      </c>
      <c r="G218" s="35" t="s">
        <v>54</v>
      </c>
      <c r="H218" s="37" t="s">
        <v>1399</v>
      </c>
      <c r="I218" s="38" t="s">
        <v>6656</v>
      </c>
      <c r="J218" s="39" t="s">
        <v>1406</v>
      </c>
      <c r="K218" s="237">
        <v>7</v>
      </c>
      <c r="L218" s="42" t="s">
        <v>269</v>
      </c>
      <c r="M218" s="43">
        <v>44985.918067129627</v>
      </c>
      <c r="N218" s="38">
        <v>9</v>
      </c>
      <c r="O218" s="43">
        <v>44994</v>
      </c>
      <c r="P218" s="43">
        <v>45268</v>
      </c>
      <c r="Q218" s="54" t="s">
        <v>48</v>
      </c>
      <c r="R218" s="29" t="s">
        <v>98</v>
      </c>
      <c r="S218" s="39" t="s">
        <v>5823</v>
      </c>
      <c r="T218" s="39" t="s">
        <v>5488</v>
      </c>
      <c r="U218" s="39" t="s">
        <v>50</v>
      </c>
      <c r="V218" s="39" t="s">
        <v>5824</v>
      </c>
      <c r="W218" s="51">
        <v>20235420004813</v>
      </c>
      <c r="X218" s="38">
        <v>82181</v>
      </c>
      <c r="Y218" s="38">
        <v>24</v>
      </c>
      <c r="Z218" s="46">
        <v>2400000</v>
      </c>
      <c r="AA218" s="42" t="s">
        <v>6657</v>
      </c>
      <c r="AB218" s="42" t="s">
        <v>5503</v>
      </c>
      <c r="AC218" s="43">
        <v>44985</v>
      </c>
      <c r="AD218" s="42">
        <v>20235420003453</v>
      </c>
      <c r="AE218" s="47" t="e">
        <v>#N/A</v>
      </c>
      <c r="AF218" s="42" t="s">
        <v>5490</v>
      </c>
      <c r="AG218" s="48" t="s">
        <v>5491</v>
      </c>
      <c r="AH218" s="49">
        <v>44985.918067129627</v>
      </c>
      <c r="AI218" s="38" t="s">
        <v>6658</v>
      </c>
      <c r="AJ218" s="38">
        <v>-274</v>
      </c>
      <c r="AK218" s="38" t="s">
        <v>5506</v>
      </c>
      <c r="AL218" s="38">
        <v>260</v>
      </c>
      <c r="AM218" s="43">
        <v>44948</v>
      </c>
      <c r="AN218" s="43">
        <v>44994</v>
      </c>
      <c r="AO218" s="38" t="s">
        <v>5506</v>
      </c>
      <c r="AP218" s="43">
        <v>44992</v>
      </c>
      <c r="AQ218" s="38">
        <v>4</v>
      </c>
      <c r="AR218" s="38"/>
      <c r="AS218" s="38" t="s">
        <v>6659</v>
      </c>
      <c r="AT218" s="38" t="s">
        <v>5508</v>
      </c>
      <c r="AU218" s="43">
        <v>44991</v>
      </c>
      <c r="AV218" s="43" t="s">
        <v>6634</v>
      </c>
      <c r="AW218" s="43" t="s">
        <v>6054</v>
      </c>
      <c r="AX218" s="43">
        <v>44994</v>
      </c>
      <c r="AY218" s="38" t="s">
        <v>5492</v>
      </c>
      <c r="AZ218" s="38" t="s">
        <v>5492</v>
      </c>
      <c r="BA218" s="43" t="s">
        <v>5560</v>
      </c>
      <c r="BB218" s="43" t="s">
        <v>5522</v>
      </c>
      <c r="BC218" s="38" t="s">
        <v>5492</v>
      </c>
      <c r="BD218" s="38" t="s">
        <v>35</v>
      </c>
      <c r="BE218" s="38" t="s">
        <v>5494</v>
      </c>
    </row>
    <row r="219" spans="1:57" ht="17.45" customHeight="1" x14ac:dyDescent="0.25">
      <c r="A219" s="81">
        <v>2023</v>
      </c>
      <c r="B219" s="35">
        <v>227</v>
      </c>
      <c r="C219" s="36">
        <v>1826</v>
      </c>
      <c r="D219" s="29" t="s">
        <v>294</v>
      </c>
      <c r="E219" s="37" t="s">
        <v>5497</v>
      </c>
      <c r="F219" s="38" t="s">
        <v>39</v>
      </c>
      <c r="G219" s="35" t="s">
        <v>54</v>
      </c>
      <c r="H219" s="37" t="s">
        <v>2329</v>
      </c>
      <c r="I219" s="38" t="s">
        <v>6660</v>
      </c>
      <c r="J219" s="39" t="s">
        <v>6661</v>
      </c>
      <c r="K219" s="41">
        <v>2</v>
      </c>
      <c r="L219" s="42" t="s">
        <v>5549</v>
      </c>
      <c r="M219" s="43">
        <v>44985.918078703704</v>
      </c>
      <c r="N219" s="38">
        <v>7</v>
      </c>
      <c r="O219" s="43">
        <v>44992</v>
      </c>
      <c r="P219" s="43">
        <v>45205</v>
      </c>
      <c r="Q219" s="54" t="s">
        <v>98</v>
      </c>
      <c r="R219" s="29" t="s">
        <v>98</v>
      </c>
      <c r="S219" s="39" t="s">
        <v>6222</v>
      </c>
      <c r="T219" s="39" t="s">
        <v>5488</v>
      </c>
      <c r="U219" s="39" t="s">
        <v>6178</v>
      </c>
      <c r="V219" s="39" t="s">
        <v>303</v>
      </c>
      <c r="W219" s="51">
        <v>20235400001643</v>
      </c>
      <c r="X219" s="38">
        <v>85455</v>
      </c>
      <c r="Y219" s="38">
        <v>3</v>
      </c>
      <c r="Z219" s="46">
        <v>2725000</v>
      </c>
      <c r="AA219" s="42" t="s">
        <v>6500</v>
      </c>
      <c r="AB219" s="42" t="s">
        <v>5503</v>
      </c>
      <c r="AC219" s="43">
        <v>44980</v>
      </c>
      <c r="AD219" s="42">
        <v>0</v>
      </c>
      <c r="AE219" s="47" t="e">
        <v>#N/A</v>
      </c>
      <c r="AF219" s="42" t="s">
        <v>5490</v>
      </c>
      <c r="AG219" s="48" t="s">
        <v>5491</v>
      </c>
      <c r="AH219" s="49">
        <v>44985.918078703704</v>
      </c>
      <c r="AI219" s="38" t="s">
        <v>6662</v>
      </c>
      <c r="AJ219" s="38">
        <v>-213</v>
      </c>
      <c r="AK219" s="38" t="s">
        <v>5506</v>
      </c>
      <c r="AL219" s="38">
        <v>491</v>
      </c>
      <c r="AM219" s="43">
        <v>44951</v>
      </c>
      <c r="AN219" s="43">
        <v>44991</v>
      </c>
      <c r="AO219" s="38" t="s">
        <v>5506</v>
      </c>
      <c r="AP219" s="43">
        <v>44991</v>
      </c>
      <c r="AQ219" s="38">
        <v>4</v>
      </c>
      <c r="AR219" s="38"/>
      <c r="AS219" s="38" t="s">
        <v>6663</v>
      </c>
      <c r="AT219" s="38" t="s">
        <v>5508</v>
      </c>
      <c r="AU219" s="43">
        <v>44986</v>
      </c>
      <c r="AV219" s="43" t="s">
        <v>6584</v>
      </c>
      <c r="AW219" s="43" t="s">
        <v>6664</v>
      </c>
      <c r="AX219" s="43">
        <v>44991</v>
      </c>
      <c r="AY219" s="38" t="s">
        <v>5492</v>
      </c>
      <c r="AZ219" s="38" t="s">
        <v>5492</v>
      </c>
      <c r="BA219" s="43" t="s">
        <v>5560</v>
      </c>
      <c r="BB219" s="43" t="s">
        <v>5512</v>
      </c>
      <c r="BC219" s="38" t="s">
        <v>5492</v>
      </c>
      <c r="BD219" s="38" t="s">
        <v>35</v>
      </c>
      <c r="BE219" s="38" t="s">
        <v>5494</v>
      </c>
    </row>
    <row r="220" spans="1:57" ht="17.45" customHeight="1" x14ac:dyDescent="0.25">
      <c r="A220" s="81">
        <v>2023</v>
      </c>
      <c r="B220" s="35">
        <v>228</v>
      </c>
      <c r="C220" s="36">
        <v>1852</v>
      </c>
      <c r="D220" s="29" t="s">
        <v>404</v>
      </c>
      <c r="E220" s="37" t="s">
        <v>5497</v>
      </c>
      <c r="F220" s="38" t="s">
        <v>39</v>
      </c>
      <c r="G220" s="35" t="s">
        <v>54</v>
      </c>
      <c r="H220" s="37" t="s">
        <v>1855</v>
      </c>
      <c r="I220" s="38" t="s">
        <v>6665</v>
      </c>
      <c r="J220" s="39" t="s">
        <v>1826</v>
      </c>
      <c r="K220" s="41">
        <v>9</v>
      </c>
      <c r="L220" s="42" t="s">
        <v>170</v>
      </c>
      <c r="M220" s="43">
        <v>44985.918298611112</v>
      </c>
      <c r="N220" s="38">
        <v>6</v>
      </c>
      <c r="O220" s="43">
        <v>44998</v>
      </c>
      <c r="P220" s="43">
        <v>45181</v>
      </c>
      <c r="Q220" s="54" t="s">
        <v>48</v>
      </c>
      <c r="R220" s="29" t="s">
        <v>98</v>
      </c>
      <c r="S220" s="39" t="s">
        <v>5938</v>
      </c>
      <c r="T220" s="39" t="s">
        <v>5488</v>
      </c>
      <c r="U220" s="39" t="s">
        <v>390</v>
      </c>
      <c r="V220" s="39" t="s">
        <v>5860</v>
      </c>
      <c r="W220" s="51">
        <v>20235420004803</v>
      </c>
      <c r="X220" s="38">
        <v>85357</v>
      </c>
      <c r="Y220" s="38">
        <v>7</v>
      </c>
      <c r="Z220" s="46">
        <v>4800000</v>
      </c>
      <c r="AA220" s="42" t="s">
        <v>6650</v>
      </c>
      <c r="AB220" s="42" t="s">
        <v>5503</v>
      </c>
      <c r="AC220" s="43">
        <v>44982</v>
      </c>
      <c r="AD220" s="42">
        <v>20235420003523</v>
      </c>
      <c r="AE220" s="47" t="e">
        <v>#N/A</v>
      </c>
      <c r="AF220" s="42" t="s">
        <v>5490</v>
      </c>
      <c r="AG220" s="48" t="s">
        <v>5491</v>
      </c>
      <c r="AH220" s="49">
        <v>44985.918298611112</v>
      </c>
      <c r="AI220" s="38" t="s">
        <v>6666</v>
      </c>
      <c r="AJ220" s="38">
        <v>-183</v>
      </c>
      <c r="AK220" s="38" t="s">
        <v>5506</v>
      </c>
      <c r="AL220" s="38">
        <v>152</v>
      </c>
      <c r="AM220" s="43">
        <v>44946</v>
      </c>
      <c r="AN220" s="43">
        <v>44994</v>
      </c>
      <c r="AO220" s="38" t="s">
        <v>5506</v>
      </c>
      <c r="AP220" s="43">
        <v>44992</v>
      </c>
      <c r="AQ220" s="38">
        <v>2</v>
      </c>
      <c r="AR220" s="38"/>
      <c r="AS220" s="38" t="s">
        <v>6667</v>
      </c>
      <c r="AT220" s="38" t="s">
        <v>5508</v>
      </c>
      <c r="AU220" s="43">
        <v>44987</v>
      </c>
      <c r="AV220" s="43" t="s">
        <v>6668</v>
      </c>
      <c r="AW220" s="43" t="s">
        <v>6669</v>
      </c>
      <c r="AX220" s="43">
        <v>44998</v>
      </c>
      <c r="AY220" s="38" t="s">
        <v>5492</v>
      </c>
      <c r="AZ220" s="38" t="s">
        <v>5506</v>
      </c>
      <c r="BA220" s="43" t="s">
        <v>5597</v>
      </c>
      <c r="BB220" s="43" t="s">
        <v>5522</v>
      </c>
      <c r="BC220" s="38" t="s">
        <v>5492</v>
      </c>
      <c r="BD220" s="38" t="s">
        <v>35</v>
      </c>
      <c r="BE220" s="38" t="s">
        <v>5494</v>
      </c>
    </row>
    <row r="221" spans="1:57" ht="17.45" customHeight="1" x14ac:dyDescent="0.25">
      <c r="A221" s="81">
        <v>2023</v>
      </c>
      <c r="B221" s="35">
        <v>229</v>
      </c>
      <c r="C221" s="36">
        <v>1873</v>
      </c>
      <c r="D221" s="102" t="s">
        <v>5496</v>
      </c>
      <c r="E221" s="37" t="s">
        <v>5497</v>
      </c>
      <c r="F221" s="38" t="s">
        <v>39</v>
      </c>
      <c r="G221" s="35" t="s">
        <v>54</v>
      </c>
      <c r="H221" s="37" t="s">
        <v>5736</v>
      </c>
      <c r="I221" s="38" t="s">
        <v>6670</v>
      </c>
      <c r="J221" s="39" t="s">
        <v>2843</v>
      </c>
      <c r="K221" s="41">
        <v>3</v>
      </c>
      <c r="L221" s="42" t="s">
        <v>269</v>
      </c>
      <c r="M221" s="43">
        <v>44985.876504629632</v>
      </c>
      <c r="N221" s="38">
        <v>7</v>
      </c>
      <c r="O221" s="43">
        <v>44994</v>
      </c>
      <c r="P221" s="43">
        <v>45207</v>
      </c>
      <c r="Q221" s="82" t="s">
        <v>60</v>
      </c>
      <c r="R221" s="102" t="s">
        <v>60</v>
      </c>
      <c r="S221" s="39" t="s">
        <v>5739</v>
      </c>
      <c r="T221" s="39" t="s">
        <v>5488</v>
      </c>
      <c r="U221" s="39" t="s">
        <v>365</v>
      </c>
      <c r="V221" s="39" t="s">
        <v>5740</v>
      </c>
      <c r="W221" s="51">
        <v>20235420004573</v>
      </c>
      <c r="X221" s="38">
        <v>85356</v>
      </c>
      <c r="Y221" s="38">
        <v>4</v>
      </c>
      <c r="Z221" s="46">
        <v>4800000</v>
      </c>
      <c r="AA221" s="42" t="s">
        <v>6657</v>
      </c>
      <c r="AB221" s="42" t="s">
        <v>5503</v>
      </c>
      <c r="AC221" s="43">
        <v>44985</v>
      </c>
      <c r="AD221" s="42">
        <v>20235420003453</v>
      </c>
      <c r="AE221" s="47" t="e">
        <v>#N/A</v>
      </c>
      <c r="AF221" s="42"/>
      <c r="AG221" s="48" t="s">
        <v>5491</v>
      </c>
      <c r="AH221" s="49">
        <v>44985.876504629632</v>
      </c>
      <c r="AI221" s="38" t="s">
        <v>6671</v>
      </c>
      <c r="AJ221" s="38">
        <v>-213</v>
      </c>
      <c r="AK221" s="38" t="s">
        <v>5506</v>
      </c>
      <c r="AL221" s="38">
        <v>269</v>
      </c>
      <c r="AM221" s="43">
        <v>44948</v>
      </c>
      <c r="AN221" s="43">
        <v>44994</v>
      </c>
      <c r="AO221" s="38" t="s">
        <v>5506</v>
      </c>
      <c r="AP221" s="43">
        <v>44992</v>
      </c>
      <c r="AQ221" s="38">
        <v>3</v>
      </c>
      <c r="AR221" s="38"/>
      <c r="AS221" s="38" t="s">
        <v>6672</v>
      </c>
      <c r="AT221" s="38" t="s">
        <v>5508</v>
      </c>
      <c r="AU221" s="43">
        <v>44991</v>
      </c>
      <c r="AV221" s="43" t="s">
        <v>6634</v>
      </c>
      <c r="AW221" s="43" t="s">
        <v>6673</v>
      </c>
      <c r="AX221" s="43">
        <v>44992</v>
      </c>
      <c r="AY221" s="38" t="s">
        <v>5492</v>
      </c>
      <c r="AZ221" s="38" t="s">
        <v>5506</v>
      </c>
      <c r="BA221" s="43" t="s">
        <v>5597</v>
      </c>
      <c r="BB221" s="43" t="s">
        <v>5512</v>
      </c>
      <c r="BC221" s="38" t="s">
        <v>5492</v>
      </c>
      <c r="BD221" s="38" t="s">
        <v>35</v>
      </c>
      <c r="BE221" s="38" t="s">
        <v>5494</v>
      </c>
    </row>
    <row r="222" spans="1:57" ht="17.45" customHeight="1" x14ac:dyDescent="0.25">
      <c r="A222" s="81">
        <v>2023</v>
      </c>
      <c r="B222" s="35">
        <v>230</v>
      </c>
      <c r="C222" s="36">
        <v>1865</v>
      </c>
      <c r="D222" s="29" t="s">
        <v>656</v>
      </c>
      <c r="E222" s="37" t="s">
        <v>5497</v>
      </c>
      <c r="F222" s="38" t="s">
        <v>39</v>
      </c>
      <c r="G222" s="35" t="s">
        <v>54</v>
      </c>
      <c r="H222" s="37" t="s">
        <v>6674</v>
      </c>
      <c r="I222" s="38" t="s">
        <v>6675</v>
      </c>
      <c r="J222" s="39" t="s">
        <v>1912</v>
      </c>
      <c r="K222" s="41">
        <v>3</v>
      </c>
      <c r="L222" s="42" t="s">
        <v>463</v>
      </c>
      <c r="M222" s="43">
        <v>44998.627650462964</v>
      </c>
      <c r="N222" s="38">
        <v>6</v>
      </c>
      <c r="O222" s="43">
        <v>45001</v>
      </c>
      <c r="P222" s="43">
        <v>45184</v>
      </c>
      <c r="Q222" s="82" t="s">
        <v>60</v>
      </c>
      <c r="R222" s="102" t="s">
        <v>60</v>
      </c>
      <c r="S222" s="39" t="s">
        <v>6676</v>
      </c>
      <c r="T222" s="39" t="s">
        <v>5488</v>
      </c>
      <c r="U222" s="39" t="s">
        <v>6631</v>
      </c>
      <c r="V222" s="39" t="s">
        <v>264</v>
      </c>
      <c r="W222" s="51">
        <v>20235420004713</v>
      </c>
      <c r="X222" s="38">
        <v>87638</v>
      </c>
      <c r="Y222" s="38">
        <v>3</v>
      </c>
      <c r="Z222" s="46">
        <v>4500000</v>
      </c>
      <c r="AA222" s="42" t="s">
        <v>5676</v>
      </c>
      <c r="AB222" s="42" t="s">
        <v>5503</v>
      </c>
      <c r="AC222" s="43">
        <v>44980</v>
      </c>
      <c r="AD222" s="42">
        <v>0</v>
      </c>
      <c r="AE222" s="47" t="e">
        <v>#N/A</v>
      </c>
      <c r="AF222" s="42" t="s">
        <v>5490</v>
      </c>
      <c r="AG222" s="48" t="s">
        <v>5491</v>
      </c>
      <c r="AH222" s="49">
        <v>44998.627650462964</v>
      </c>
      <c r="AI222" s="38" t="s">
        <v>6677</v>
      </c>
      <c r="AJ222" s="38">
        <v>-183</v>
      </c>
      <c r="AK222" s="38" t="s">
        <v>5506</v>
      </c>
      <c r="AL222" s="38">
        <v>654</v>
      </c>
      <c r="AM222" s="43">
        <v>44977</v>
      </c>
      <c r="AN222" s="43">
        <v>45001</v>
      </c>
      <c r="AO222" s="38" t="s">
        <v>5506</v>
      </c>
      <c r="AP222" s="43">
        <v>45001</v>
      </c>
      <c r="AQ222" s="38">
        <v>3</v>
      </c>
      <c r="AR222" s="38"/>
      <c r="AS222" s="38" t="s">
        <v>6678</v>
      </c>
      <c r="AT222" s="38" t="s">
        <v>5508</v>
      </c>
      <c r="AU222" s="43">
        <v>44998</v>
      </c>
      <c r="AV222" s="43" t="s">
        <v>6326</v>
      </c>
      <c r="AW222" s="43" t="s">
        <v>6174</v>
      </c>
      <c r="AX222" s="43">
        <v>44999</v>
      </c>
      <c r="AY222" s="38" t="s">
        <v>5492</v>
      </c>
      <c r="AZ222" s="38" t="s">
        <v>5492</v>
      </c>
      <c r="BA222" s="43" t="s">
        <v>5511</v>
      </c>
      <c r="BB222" s="43" t="s">
        <v>5522</v>
      </c>
      <c r="BC222" s="38" t="s">
        <v>5492</v>
      </c>
      <c r="BD222" s="38" t="s">
        <v>35</v>
      </c>
      <c r="BE222" s="38" t="s">
        <v>5494</v>
      </c>
    </row>
    <row r="223" spans="1:57" ht="17.45" customHeight="1" x14ac:dyDescent="0.25">
      <c r="A223" s="81">
        <v>2023</v>
      </c>
      <c r="B223" s="35">
        <v>231</v>
      </c>
      <c r="C223" s="36">
        <v>1873</v>
      </c>
      <c r="D223" s="29" t="s">
        <v>5496</v>
      </c>
      <c r="E223" s="37" t="s">
        <v>5497</v>
      </c>
      <c r="F223" s="38" t="s">
        <v>39</v>
      </c>
      <c r="G223" s="35" t="s">
        <v>54</v>
      </c>
      <c r="H223" s="37" t="s">
        <v>6504</v>
      </c>
      <c r="I223" s="38" t="s">
        <v>6679</v>
      </c>
      <c r="J223" s="39" t="s">
        <v>2659</v>
      </c>
      <c r="K223" s="41">
        <v>8</v>
      </c>
      <c r="L223" s="42" t="s">
        <v>463</v>
      </c>
      <c r="M223" s="43">
        <v>44992.627627314818</v>
      </c>
      <c r="N223" s="38">
        <v>8</v>
      </c>
      <c r="O223" s="43">
        <v>44994</v>
      </c>
      <c r="P223" s="43">
        <v>45238</v>
      </c>
      <c r="Q223" s="54" t="s">
        <v>98</v>
      </c>
      <c r="R223" s="29" t="s">
        <v>98</v>
      </c>
      <c r="S223" s="74" t="s">
        <v>6680</v>
      </c>
      <c r="T223" s="39" t="s">
        <v>5488</v>
      </c>
      <c r="U223" s="39" t="s">
        <v>286</v>
      </c>
      <c r="V223" s="39" t="s">
        <v>287</v>
      </c>
      <c r="W223" s="51">
        <v>20235420004843</v>
      </c>
      <c r="X223" s="38">
        <v>88050</v>
      </c>
      <c r="Y223" s="38">
        <v>1</v>
      </c>
      <c r="Z223" s="46">
        <v>5162000</v>
      </c>
      <c r="AA223" s="42" t="s">
        <v>5676</v>
      </c>
      <c r="AB223" s="42" t="s">
        <v>5503</v>
      </c>
      <c r="AC223" s="43" t="s">
        <v>46</v>
      </c>
      <c r="AD223" s="42">
        <v>20235420003603</v>
      </c>
      <c r="AE223" s="47" t="e">
        <v>#N/A</v>
      </c>
      <c r="AF223" s="42" t="s">
        <v>5490</v>
      </c>
      <c r="AG223" s="48" t="s">
        <v>5491</v>
      </c>
      <c r="AH223" s="49">
        <v>44992.627627314818</v>
      </c>
      <c r="AI223" s="38" t="s">
        <v>6681</v>
      </c>
      <c r="AJ223" s="38">
        <v>-244</v>
      </c>
      <c r="AK223" s="38" t="s">
        <v>5506</v>
      </c>
      <c r="AL223" s="38">
        <v>720</v>
      </c>
      <c r="AM223" s="43">
        <v>44991</v>
      </c>
      <c r="AN223" s="43">
        <v>44994</v>
      </c>
      <c r="AO223" s="38" t="s">
        <v>5506</v>
      </c>
      <c r="AP223" s="43">
        <v>44992</v>
      </c>
      <c r="AQ223" s="38">
        <v>4</v>
      </c>
      <c r="AR223" s="38"/>
      <c r="AS223" s="38" t="s">
        <v>6682</v>
      </c>
      <c r="AT223" s="38" t="s">
        <v>5508</v>
      </c>
      <c r="AU223" s="43">
        <v>44992</v>
      </c>
      <c r="AV223" s="43" t="s">
        <v>6668</v>
      </c>
      <c r="AW223" s="43" t="s">
        <v>6683</v>
      </c>
      <c r="AX223" s="43">
        <v>44994</v>
      </c>
      <c r="AY223" s="38" t="s">
        <v>5492</v>
      </c>
      <c r="AZ223" s="38" t="s">
        <v>5506</v>
      </c>
      <c r="BA223" s="43" t="s">
        <v>5597</v>
      </c>
      <c r="BB223" s="43" t="s">
        <v>5522</v>
      </c>
      <c r="BC223" s="38" t="s">
        <v>6684</v>
      </c>
      <c r="BD223" s="38" t="s">
        <v>35</v>
      </c>
      <c r="BE223" s="38" t="s">
        <v>5494</v>
      </c>
    </row>
    <row r="224" spans="1:57" ht="17.45" customHeight="1" x14ac:dyDescent="0.25">
      <c r="A224" s="81">
        <v>2023</v>
      </c>
      <c r="B224" s="35">
        <v>232</v>
      </c>
      <c r="C224" s="36">
        <v>1866</v>
      </c>
      <c r="D224" s="29" t="s">
        <v>1267</v>
      </c>
      <c r="E224" s="37" t="s">
        <v>5497</v>
      </c>
      <c r="F224" s="38" t="s">
        <v>39</v>
      </c>
      <c r="G224" s="35" t="s">
        <v>54</v>
      </c>
      <c r="H224" s="37" t="s">
        <v>5554</v>
      </c>
      <c r="I224" s="38" t="s">
        <v>6685</v>
      </c>
      <c r="J224" s="39" t="s">
        <v>6686</v>
      </c>
      <c r="K224" s="41">
        <v>6</v>
      </c>
      <c r="L224" s="42" t="s">
        <v>345</v>
      </c>
      <c r="M224" s="43">
        <v>44994.585706018515</v>
      </c>
      <c r="N224" s="38">
        <v>5</v>
      </c>
      <c r="O224" s="43">
        <v>45002</v>
      </c>
      <c r="P224" s="43">
        <v>45154</v>
      </c>
      <c r="Q224" s="45" t="s">
        <v>5504</v>
      </c>
      <c r="R224" s="29" t="s">
        <v>5504</v>
      </c>
      <c r="S224" s="39" t="s">
        <v>6687</v>
      </c>
      <c r="T224" s="39" t="s">
        <v>5488</v>
      </c>
      <c r="U224" s="39" t="s">
        <v>811</v>
      </c>
      <c r="V224" s="39" t="s">
        <v>808</v>
      </c>
      <c r="W224" s="51">
        <v>20235420004733</v>
      </c>
      <c r="X224" s="38">
        <v>87963</v>
      </c>
      <c r="Y224" s="38">
        <v>11</v>
      </c>
      <c r="Z224" s="46">
        <v>2500000</v>
      </c>
      <c r="AA224" s="42" t="s">
        <v>6500</v>
      </c>
      <c r="AB224" s="42" t="s">
        <v>5503</v>
      </c>
      <c r="AC224" s="43">
        <v>44980</v>
      </c>
      <c r="AD224" s="42">
        <v>20235420003753</v>
      </c>
      <c r="AE224" s="47" t="e">
        <v>#N/A</v>
      </c>
      <c r="AF224" s="42"/>
      <c r="AG224" s="48" t="s">
        <v>5491</v>
      </c>
      <c r="AH224" s="49">
        <v>44994.585706018515</v>
      </c>
      <c r="AI224" s="38" t="s">
        <v>6688</v>
      </c>
      <c r="AJ224" s="38">
        <v>-152</v>
      </c>
      <c r="AK224" s="38" t="s">
        <v>5506</v>
      </c>
      <c r="AL224" s="38">
        <v>707</v>
      </c>
      <c r="AM224" s="43">
        <v>44991</v>
      </c>
      <c r="AN224" s="43">
        <v>44998</v>
      </c>
      <c r="AO224" s="38" t="s">
        <v>5506</v>
      </c>
      <c r="AP224" s="43">
        <v>45001</v>
      </c>
      <c r="AQ224" s="38">
        <v>4</v>
      </c>
      <c r="AR224" s="38"/>
      <c r="AS224" s="38" t="s">
        <v>6689</v>
      </c>
      <c r="AT224" s="38" t="s">
        <v>5508</v>
      </c>
      <c r="AU224" s="43">
        <v>44994</v>
      </c>
      <c r="AV224" s="43" t="s">
        <v>5659</v>
      </c>
      <c r="AW224" s="43" t="s">
        <v>5729</v>
      </c>
      <c r="AX224" s="43">
        <v>44995</v>
      </c>
      <c r="AY224" s="38" t="s">
        <v>5492</v>
      </c>
      <c r="AZ224" s="38" t="s">
        <v>5506</v>
      </c>
      <c r="BA224" s="43" t="s">
        <v>5560</v>
      </c>
      <c r="BB224" s="43" t="s">
        <v>5512</v>
      </c>
      <c r="BC224" s="38" t="s">
        <v>5492</v>
      </c>
      <c r="BD224" s="38" t="s">
        <v>35</v>
      </c>
      <c r="BE224" s="38" t="s">
        <v>5494</v>
      </c>
    </row>
    <row r="225" spans="1:57" ht="17.45" customHeight="1" x14ac:dyDescent="0.25">
      <c r="A225" s="81">
        <v>2023</v>
      </c>
      <c r="B225" s="35">
        <v>233</v>
      </c>
      <c r="C225" s="36">
        <v>1873</v>
      </c>
      <c r="D225" s="102" t="s">
        <v>5496</v>
      </c>
      <c r="E225" s="37" t="s">
        <v>5497</v>
      </c>
      <c r="F225" s="38" t="s">
        <v>39</v>
      </c>
      <c r="G225" s="35" t="s">
        <v>54</v>
      </c>
      <c r="H225" s="37" t="s">
        <v>92</v>
      </c>
      <c r="I225" s="38" t="s">
        <v>6690</v>
      </c>
      <c r="J225" s="39" t="s">
        <v>6691</v>
      </c>
      <c r="K225" s="41">
        <v>9</v>
      </c>
      <c r="L225" s="42" t="s">
        <v>191</v>
      </c>
      <c r="M225" s="43">
        <v>44993.543993055559</v>
      </c>
      <c r="N225" s="38">
        <v>5</v>
      </c>
      <c r="O225" s="43">
        <v>44999</v>
      </c>
      <c r="P225" s="43">
        <v>45151</v>
      </c>
      <c r="Q225" s="174" t="s">
        <v>60</v>
      </c>
      <c r="R225" s="102" t="s">
        <v>60</v>
      </c>
      <c r="S225" s="39" t="s">
        <v>6692</v>
      </c>
      <c r="T225" s="39" t="s">
        <v>5488</v>
      </c>
      <c r="U225" s="39" t="s">
        <v>100</v>
      </c>
      <c r="V225" s="39" t="s">
        <v>5577</v>
      </c>
      <c r="W225" s="51">
        <v>20235400000673</v>
      </c>
      <c r="X225" s="38">
        <v>87968</v>
      </c>
      <c r="Y225" s="38">
        <v>4</v>
      </c>
      <c r="Z225" s="46">
        <v>5000000</v>
      </c>
      <c r="AA225" s="42" t="s">
        <v>5815</v>
      </c>
      <c r="AB225" s="42" t="s">
        <v>5503</v>
      </c>
      <c r="AC225" s="43">
        <v>44972</v>
      </c>
      <c r="AD225" s="42">
        <v>20235420003693</v>
      </c>
      <c r="AE225" s="47" t="e">
        <v>#N/A</v>
      </c>
      <c r="AF225" s="42"/>
      <c r="AG225" s="48" t="s">
        <v>5491</v>
      </c>
      <c r="AH225" s="49">
        <v>44993.543993055559</v>
      </c>
      <c r="AI225" s="38" t="s">
        <v>6693</v>
      </c>
      <c r="AJ225" s="38">
        <v>-152</v>
      </c>
      <c r="AK225" s="38" t="s">
        <v>5506</v>
      </c>
      <c r="AL225" s="38">
        <v>715</v>
      </c>
      <c r="AM225" s="43">
        <v>44991</v>
      </c>
      <c r="AN225" s="43">
        <v>44994</v>
      </c>
      <c r="AO225" s="38" t="s">
        <v>5506</v>
      </c>
      <c r="AP225" s="43">
        <v>44993</v>
      </c>
      <c r="AQ225" s="38">
        <v>1</v>
      </c>
      <c r="AR225" s="38"/>
      <c r="AS225" s="38" t="s">
        <v>6694</v>
      </c>
      <c r="AT225" s="38" t="s">
        <v>5508</v>
      </c>
      <c r="AU225" s="43">
        <v>44998</v>
      </c>
      <c r="AV225" s="43" t="s">
        <v>6326</v>
      </c>
      <c r="AW225" s="43" t="s">
        <v>6695</v>
      </c>
      <c r="AX225" s="43">
        <v>44998</v>
      </c>
      <c r="AY225" s="38" t="s">
        <v>5492</v>
      </c>
      <c r="AZ225" s="38" t="s">
        <v>5506</v>
      </c>
      <c r="BA225" s="43" t="s">
        <v>5597</v>
      </c>
      <c r="BB225" s="43" t="s">
        <v>5512</v>
      </c>
      <c r="BC225" s="38" t="s">
        <v>5492</v>
      </c>
      <c r="BD225" s="38" t="s">
        <v>35</v>
      </c>
      <c r="BE225" s="38" t="s">
        <v>5494</v>
      </c>
    </row>
    <row r="226" spans="1:57" ht="17.45" customHeight="1" x14ac:dyDescent="0.25">
      <c r="A226" s="81">
        <v>2023</v>
      </c>
      <c r="B226" s="35">
        <v>234</v>
      </c>
      <c r="C226" s="36">
        <v>1873</v>
      </c>
      <c r="D226" s="102" t="s">
        <v>5496</v>
      </c>
      <c r="E226" s="37" t="s">
        <v>5497</v>
      </c>
      <c r="F226" s="38" t="s">
        <v>39</v>
      </c>
      <c r="G226" s="35" t="s">
        <v>54</v>
      </c>
      <c r="H226" s="37" t="s">
        <v>92</v>
      </c>
      <c r="I226" s="35" t="s">
        <v>6696</v>
      </c>
      <c r="J226" s="39" t="s">
        <v>6697</v>
      </c>
      <c r="K226" s="41">
        <v>2</v>
      </c>
      <c r="L226" s="42" t="s">
        <v>191</v>
      </c>
      <c r="M226" s="43">
        <v>44993.544386574074</v>
      </c>
      <c r="N226" s="38">
        <v>4</v>
      </c>
      <c r="O226" s="43">
        <v>44999</v>
      </c>
      <c r="P226" s="43">
        <v>45120</v>
      </c>
      <c r="Q226" s="82" t="s">
        <v>48</v>
      </c>
      <c r="R226" s="102" t="s">
        <v>98</v>
      </c>
      <c r="S226" s="39" t="s">
        <v>6692</v>
      </c>
      <c r="T226" s="39" t="s">
        <v>5488</v>
      </c>
      <c r="U226" s="39" t="s">
        <v>100</v>
      </c>
      <c r="V226" s="39" t="s">
        <v>5577</v>
      </c>
      <c r="W226" s="51">
        <v>20235400000673</v>
      </c>
      <c r="X226" s="38">
        <v>87968</v>
      </c>
      <c r="Y226" s="38">
        <v>4</v>
      </c>
      <c r="Z226" s="46">
        <v>5000000</v>
      </c>
      <c r="AA226" s="42" t="s">
        <v>6650</v>
      </c>
      <c r="AB226" s="42" t="s">
        <v>5503</v>
      </c>
      <c r="AC226" s="43">
        <v>44982</v>
      </c>
      <c r="AD226" s="42" t="s">
        <v>6698</v>
      </c>
      <c r="AE226" s="47" t="s">
        <v>6699</v>
      </c>
      <c r="AF226" s="42" t="s">
        <v>5490</v>
      </c>
      <c r="AG226" s="48" t="s">
        <v>5491</v>
      </c>
      <c r="AH226" s="49">
        <v>44993.544386574074</v>
      </c>
      <c r="AI226" s="38" t="s">
        <v>6700</v>
      </c>
      <c r="AJ226" s="38">
        <v>-129</v>
      </c>
      <c r="AK226" s="38" t="s">
        <v>5506</v>
      </c>
      <c r="AL226" s="38">
        <v>715</v>
      </c>
      <c r="AM226" s="43">
        <v>44991</v>
      </c>
      <c r="AN226" s="43">
        <v>44994</v>
      </c>
      <c r="AO226" s="38" t="s">
        <v>5506</v>
      </c>
      <c r="AP226" s="43">
        <v>44993</v>
      </c>
      <c r="AQ226" s="38">
        <v>1</v>
      </c>
      <c r="AR226" s="38"/>
      <c r="AS226" s="38" t="s">
        <v>6701</v>
      </c>
      <c r="AT226" s="38" t="s">
        <v>5765</v>
      </c>
      <c r="AU226" s="43">
        <v>44994</v>
      </c>
      <c r="AV226" s="43" t="s">
        <v>5659</v>
      </c>
      <c r="AW226" s="43" t="s">
        <v>6702</v>
      </c>
      <c r="AX226" s="43">
        <v>44995</v>
      </c>
      <c r="AY226" s="38" t="s">
        <v>5492</v>
      </c>
      <c r="AZ226" s="38" t="s">
        <v>5492</v>
      </c>
      <c r="BA226" s="43" t="s">
        <v>5597</v>
      </c>
      <c r="BB226" s="43" t="s">
        <v>5512</v>
      </c>
      <c r="BC226" s="38" t="s">
        <v>5492</v>
      </c>
      <c r="BD226" s="38" t="s">
        <v>35</v>
      </c>
      <c r="BE226" s="38" t="s">
        <v>5494</v>
      </c>
    </row>
    <row r="227" spans="1:57" ht="17.45" customHeight="1" x14ac:dyDescent="0.25">
      <c r="A227" s="81">
        <v>2023</v>
      </c>
      <c r="B227" s="35">
        <v>235</v>
      </c>
      <c r="C227" s="36">
        <v>1873</v>
      </c>
      <c r="D227" s="102" t="s">
        <v>5496</v>
      </c>
      <c r="E227" s="37" t="s">
        <v>5497</v>
      </c>
      <c r="F227" s="38" t="s">
        <v>39</v>
      </c>
      <c r="G227" s="35" t="s">
        <v>54</v>
      </c>
      <c r="H227" s="37" t="s">
        <v>153</v>
      </c>
      <c r="I227" s="38" t="s">
        <v>6703</v>
      </c>
      <c r="J227" s="39" t="s">
        <v>156</v>
      </c>
      <c r="K227" s="41">
        <v>7</v>
      </c>
      <c r="L227" s="42" t="s">
        <v>2761</v>
      </c>
      <c r="M227" s="43">
        <v>44994</v>
      </c>
      <c r="N227" s="38">
        <v>10</v>
      </c>
      <c r="O227" s="43">
        <v>44999</v>
      </c>
      <c r="P227" s="43">
        <v>45291</v>
      </c>
      <c r="Q227" s="54" t="s">
        <v>98</v>
      </c>
      <c r="R227" s="29" t="s">
        <v>98</v>
      </c>
      <c r="S227" s="74" t="s">
        <v>6704</v>
      </c>
      <c r="T227" s="39" t="s">
        <v>5488</v>
      </c>
      <c r="U227" s="39" t="s">
        <v>6705</v>
      </c>
      <c r="V227" s="39" t="s">
        <v>90</v>
      </c>
      <c r="W227" s="51">
        <v>20235420004873</v>
      </c>
      <c r="X227" s="38">
        <v>88213</v>
      </c>
      <c r="Y227" s="38">
        <v>1</v>
      </c>
      <c r="Z227" s="46">
        <v>6900000</v>
      </c>
      <c r="AA227" s="42" t="s">
        <v>6706</v>
      </c>
      <c r="AB227" s="42" t="s">
        <v>5503</v>
      </c>
      <c r="AC227" s="43" t="s">
        <v>46</v>
      </c>
      <c r="AD227" s="42">
        <v>20235420000993</v>
      </c>
      <c r="AE227" s="47" t="e">
        <v>#N/A</v>
      </c>
      <c r="AF227" s="42" t="s">
        <v>5490</v>
      </c>
      <c r="AG227" s="48" t="s">
        <v>5491</v>
      </c>
      <c r="AH227" s="49">
        <v>44994</v>
      </c>
      <c r="AI227" s="38" t="s">
        <v>5657</v>
      </c>
      <c r="AJ227" s="38">
        <v>-292</v>
      </c>
      <c r="AK227" s="38" t="s">
        <v>5506</v>
      </c>
      <c r="AL227" s="38">
        <v>748</v>
      </c>
      <c r="AM227" s="43">
        <v>44992</v>
      </c>
      <c r="AN227" s="43">
        <v>44958</v>
      </c>
      <c r="AO227" s="38" t="s">
        <v>5506</v>
      </c>
      <c r="AP227" s="43">
        <v>44956</v>
      </c>
      <c r="AQ227" s="38">
        <v>1</v>
      </c>
      <c r="AR227" s="38"/>
      <c r="AS227" s="38" t="s">
        <v>5658</v>
      </c>
      <c r="AT227" s="38" t="s">
        <v>5508</v>
      </c>
      <c r="AU227" s="43">
        <v>44994</v>
      </c>
      <c r="AV227" s="43" t="s">
        <v>5659</v>
      </c>
      <c r="AW227" s="43" t="s">
        <v>5660</v>
      </c>
      <c r="AX227" s="43">
        <v>44998</v>
      </c>
      <c r="AY227" s="38" t="s">
        <v>5492</v>
      </c>
      <c r="AZ227" s="38" t="s">
        <v>5506</v>
      </c>
      <c r="BA227" s="43" t="s">
        <v>5597</v>
      </c>
      <c r="BB227" s="43" t="s">
        <v>5512</v>
      </c>
      <c r="BC227" s="38" t="s">
        <v>5492</v>
      </c>
      <c r="BD227" s="38" t="s">
        <v>35</v>
      </c>
      <c r="BE227" s="38" t="s">
        <v>5494</v>
      </c>
    </row>
    <row r="228" spans="1:57" ht="17.45" customHeight="1" x14ac:dyDescent="0.25">
      <c r="A228" s="81">
        <v>2023</v>
      </c>
      <c r="B228" s="35">
        <v>236</v>
      </c>
      <c r="C228" s="36">
        <v>1870</v>
      </c>
      <c r="D228" s="29" t="s">
        <v>887</v>
      </c>
      <c r="E228" s="37" t="s">
        <v>5497</v>
      </c>
      <c r="F228" s="38" t="s">
        <v>39</v>
      </c>
      <c r="G228" s="35" t="s">
        <v>54</v>
      </c>
      <c r="H228" s="37" t="s">
        <v>6340</v>
      </c>
      <c r="I228" s="38" t="s">
        <v>6707</v>
      </c>
      <c r="J228" s="39" t="s">
        <v>1769</v>
      </c>
      <c r="K228" s="41">
        <v>2</v>
      </c>
      <c r="L228" s="42" t="s">
        <v>269</v>
      </c>
      <c r="M228" s="43">
        <v>44993.794386574074</v>
      </c>
      <c r="N228" s="38">
        <v>6</v>
      </c>
      <c r="O228" s="43">
        <v>44999</v>
      </c>
      <c r="P228" s="43">
        <v>45043</v>
      </c>
      <c r="Q228" s="82" t="s">
        <v>60</v>
      </c>
      <c r="R228" s="102" t="s">
        <v>60</v>
      </c>
      <c r="S228" s="39" t="s">
        <v>6342</v>
      </c>
      <c r="T228" s="39" t="s">
        <v>5488</v>
      </c>
      <c r="U228" s="39" t="s">
        <v>5637</v>
      </c>
      <c r="V228" s="39" t="s">
        <v>894</v>
      </c>
      <c r="W228" s="51">
        <v>20235420006253</v>
      </c>
      <c r="X228" s="38">
        <v>85149</v>
      </c>
      <c r="Y228" s="38">
        <v>3</v>
      </c>
      <c r="Z228" s="46">
        <v>4800000</v>
      </c>
      <c r="AA228" s="42" t="s">
        <v>6706</v>
      </c>
      <c r="AB228" s="42" t="s">
        <v>5503</v>
      </c>
      <c r="AC228" s="43">
        <v>44987</v>
      </c>
      <c r="AD228" s="42">
        <v>20235420003753</v>
      </c>
      <c r="AE228" s="47" t="e">
        <v>#N/A</v>
      </c>
      <c r="AF228" s="42"/>
      <c r="AG228" s="48" t="s">
        <v>5491</v>
      </c>
      <c r="AH228" s="49">
        <v>44993.794386574074</v>
      </c>
      <c r="AI228" s="38" t="s">
        <v>6708</v>
      </c>
      <c r="AJ228" s="38">
        <v>-44</v>
      </c>
      <c r="AK228" s="38" t="s">
        <v>5506</v>
      </c>
      <c r="AL228" s="38">
        <v>539</v>
      </c>
      <c r="AM228" s="43">
        <v>44967</v>
      </c>
      <c r="AN228" s="43">
        <v>44998</v>
      </c>
      <c r="AO228" s="38" t="s">
        <v>5506</v>
      </c>
      <c r="AP228" s="43">
        <v>44997</v>
      </c>
      <c r="AQ228" s="38">
        <v>1</v>
      </c>
      <c r="AR228" s="38"/>
      <c r="AS228" s="38" t="s">
        <v>6709</v>
      </c>
      <c r="AT228" s="38" t="s">
        <v>5508</v>
      </c>
      <c r="AU228" s="43">
        <v>44994</v>
      </c>
      <c r="AV228" s="43" t="s">
        <v>5659</v>
      </c>
      <c r="AW228" s="43" t="s">
        <v>6710</v>
      </c>
      <c r="AX228" s="43">
        <v>44999</v>
      </c>
      <c r="AY228" s="38" t="s">
        <v>5492</v>
      </c>
      <c r="AZ228" s="38" t="s">
        <v>5506</v>
      </c>
      <c r="BA228" s="43" t="s">
        <v>5597</v>
      </c>
      <c r="BB228" s="43" t="s">
        <v>5512</v>
      </c>
      <c r="BC228" s="38" t="s">
        <v>5492</v>
      </c>
      <c r="BD228" s="38" t="s">
        <v>35</v>
      </c>
      <c r="BE228" s="38" t="s">
        <v>5494</v>
      </c>
    </row>
    <row r="229" spans="1:57" ht="17.45" customHeight="1" x14ac:dyDescent="0.25">
      <c r="A229" s="81">
        <v>2023</v>
      </c>
      <c r="B229" s="35">
        <v>237</v>
      </c>
      <c r="C229" s="36">
        <v>1873</v>
      </c>
      <c r="D229" s="102" t="s">
        <v>5496</v>
      </c>
      <c r="E229" s="37" t="s">
        <v>5497</v>
      </c>
      <c r="F229" s="38" t="s">
        <v>39</v>
      </c>
      <c r="G229" s="35" t="s">
        <v>54</v>
      </c>
      <c r="H229" s="37" t="s">
        <v>1415</v>
      </c>
      <c r="I229" s="38" t="s">
        <v>6711</v>
      </c>
      <c r="J229" s="39" t="s">
        <v>813</v>
      </c>
      <c r="K229" s="41">
        <v>8</v>
      </c>
      <c r="L229" s="42" t="s">
        <v>5549</v>
      </c>
      <c r="M229" s="43">
        <v>45055</v>
      </c>
      <c r="N229" s="38">
        <v>8</v>
      </c>
      <c r="O229" s="43">
        <v>45058</v>
      </c>
      <c r="P229" s="43">
        <v>45291</v>
      </c>
      <c r="Q229" s="45" t="s">
        <v>5504</v>
      </c>
      <c r="R229" s="29" t="s">
        <v>5504</v>
      </c>
      <c r="S229" s="39" t="s">
        <v>6292</v>
      </c>
      <c r="T229" s="39" t="s">
        <v>5488</v>
      </c>
      <c r="U229" s="39" t="s">
        <v>803</v>
      </c>
      <c r="V229" s="39" t="s">
        <v>815</v>
      </c>
      <c r="W229" s="51">
        <v>20235420008083</v>
      </c>
      <c r="X229" s="38">
        <v>85141</v>
      </c>
      <c r="Y229" s="38">
        <v>12</v>
      </c>
      <c r="Z229" s="46">
        <v>2500000</v>
      </c>
      <c r="AA229" s="42" t="s">
        <v>6452</v>
      </c>
      <c r="AB229" s="42" t="s">
        <v>5503</v>
      </c>
      <c r="AC229" s="43">
        <v>45054</v>
      </c>
      <c r="AD229" s="42"/>
      <c r="AE229" s="47"/>
      <c r="AF229" s="42"/>
      <c r="AG229" s="48" t="s">
        <v>5491</v>
      </c>
      <c r="AH229" s="49">
        <v>45055</v>
      </c>
      <c r="AI229" s="38" t="s">
        <v>6712</v>
      </c>
      <c r="AJ229" s="38">
        <v>-233</v>
      </c>
      <c r="AK229" s="38" t="s">
        <v>5506</v>
      </c>
      <c r="AL229" s="38">
        <v>222</v>
      </c>
      <c r="AM229" s="43">
        <v>44948</v>
      </c>
      <c r="AN229" s="43">
        <v>45055</v>
      </c>
      <c r="AO229" s="38" t="s">
        <v>5506</v>
      </c>
      <c r="AP229" s="43">
        <v>45056</v>
      </c>
      <c r="AQ229" s="38">
        <v>5</v>
      </c>
      <c r="AR229" s="38"/>
      <c r="AS229" s="38" t="s">
        <v>6713</v>
      </c>
      <c r="AT229" s="38" t="s">
        <v>5508</v>
      </c>
      <c r="AU229" s="43">
        <v>45056</v>
      </c>
      <c r="AV229" s="43">
        <v>45055</v>
      </c>
      <c r="AW229" s="43">
        <v>45493</v>
      </c>
      <c r="AX229" s="43">
        <v>45056</v>
      </c>
      <c r="AY229" s="38" t="s">
        <v>5492</v>
      </c>
      <c r="AZ229" s="38" t="s">
        <v>5506</v>
      </c>
      <c r="BA229" s="43" t="s">
        <v>5560</v>
      </c>
      <c r="BB229" s="43" t="s">
        <v>5512</v>
      </c>
      <c r="BC229" s="38" t="s">
        <v>5492</v>
      </c>
      <c r="BD229" s="38" t="s">
        <v>35</v>
      </c>
      <c r="BE229" s="38" t="s">
        <v>5494</v>
      </c>
    </row>
    <row r="230" spans="1:57" ht="17.45" customHeight="1" x14ac:dyDescent="0.25">
      <c r="A230" s="81">
        <v>2023</v>
      </c>
      <c r="B230" s="35">
        <v>238</v>
      </c>
      <c r="C230" s="36">
        <v>1824</v>
      </c>
      <c r="D230" s="29" t="s">
        <v>37</v>
      </c>
      <c r="E230" s="37" t="s">
        <v>5497</v>
      </c>
      <c r="F230" s="38" t="s">
        <v>39</v>
      </c>
      <c r="G230" s="35" t="s">
        <v>54</v>
      </c>
      <c r="H230" s="37" t="s">
        <v>1399</v>
      </c>
      <c r="I230" s="38" t="s">
        <v>6714</v>
      </c>
      <c r="J230" s="39" t="s">
        <v>6715</v>
      </c>
      <c r="K230" s="41">
        <v>3</v>
      </c>
      <c r="L230" s="42" t="s">
        <v>269</v>
      </c>
      <c r="M230" s="43">
        <v>44994.419398148151</v>
      </c>
      <c r="N230" s="38">
        <v>10</v>
      </c>
      <c r="O230" s="43">
        <v>44998</v>
      </c>
      <c r="P230" s="43">
        <v>45291</v>
      </c>
      <c r="Q230" s="54" t="s">
        <v>98</v>
      </c>
      <c r="R230" s="29" t="s">
        <v>98</v>
      </c>
      <c r="S230" s="39" t="s">
        <v>5823</v>
      </c>
      <c r="T230" s="39" t="s">
        <v>5488</v>
      </c>
      <c r="U230" s="39" t="s">
        <v>50</v>
      </c>
      <c r="V230" s="39" t="s">
        <v>5824</v>
      </c>
      <c r="W230" s="51">
        <v>20235420004813</v>
      </c>
      <c r="X230" s="38">
        <v>82181</v>
      </c>
      <c r="Y230" s="38">
        <v>24</v>
      </c>
      <c r="Z230" s="46">
        <v>2400000</v>
      </c>
      <c r="AA230" s="42" t="s">
        <v>6657</v>
      </c>
      <c r="AB230" s="42" t="s">
        <v>5503</v>
      </c>
      <c r="AC230" s="43">
        <v>44987</v>
      </c>
      <c r="AD230" s="42">
        <v>20235420003753</v>
      </c>
      <c r="AE230" s="47" t="e">
        <v>#N/A</v>
      </c>
      <c r="AF230" s="42" t="s">
        <v>5490</v>
      </c>
      <c r="AG230" s="48" t="s">
        <v>5491</v>
      </c>
      <c r="AH230" s="49">
        <v>44994.419398148151</v>
      </c>
      <c r="AI230" s="38" t="s">
        <v>6716</v>
      </c>
      <c r="AJ230" s="38">
        <v>-293</v>
      </c>
      <c r="AK230" s="38" t="s">
        <v>5506</v>
      </c>
      <c r="AL230" s="38">
        <v>260</v>
      </c>
      <c r="AM230" s="43">
        <v>44948</v>
      </c>
      <c r="AN230" s="43">
        <v>44998</v>
      </c>
      <c r="AO230" s="38" t="s">
        <v>5506</v>
      </c>
      <c r="AP230" s="43">
        <v>44997</v>
      </c>
      <c r="AQ230" s="38">
        <v>4</v>
      </c>
      <c r="AR230" s="38"/>
      <c r="AS230" s="38" t="s">
        <v>6717</v>
      </c>
      <c r="AT230" s="38" t="s">
        <v>5508</v>
      </c>
      <c r="AU230" s="43">
        <v>44994</v>
      </c>
      <c r="AV230" s="43" t="s">
        <v>5659</v>
      </c>
      <c r="AW230" s="43" t="s">
        <v>6718</v>
      </c>
      <c r="AX230" s="43">
        <v>44995</v>
      </c>
      <c r="AY230" s="38" t="s">
        <v>5492</v>
      </c>
      <c r="AZ230" s="38" t="s">
        <v>5492</v>
      </c>
      <c r="BA230" s="43" t="s">
        <v>5560</v>
      </c>
      <c r="BB230" s="43" t="s">
        <v>5512</v>
      </c>
      <c r="BC230" s="38" t="s">
        <v>5492</v>
      </c>
      <c r="BD230" s="38" t="s">
        <v>35</v>
      </c>
      <c r="BE230" s="38" t="s">
        <v>5494</v>
      </c>
    </row>
    <row r="231" spans="1:57" ht="17.45" customHeight="1" x14ac:dyDescent="0.25">
      <c r="A231" s="81">
        <v>2023</v>
      </c>
      <c r="B231" s="35">
        <v>239</v>
      </c>
      <c r="C231" s="36">
        <v>1852</v>
      </c>
      <c r="D231" s="29" t="s">
        <v>404</v>
      </c>
      <c r="E231" s="37" t="s">
        <v>5497</v>
      </c>
      <c r="F231" s="38" t="s">
        <v>39</v>
      </c>
      <c r="G231" s="35" t="s">
        <v>54</v>
      </c>
      <c r="H231" s="37" t="s">
        <v>1855</v>
      </c>
      <c r="I231" s="38" t="s">
        <v>6719</v>
      </c>
      <c r="J231" s="39" t="s">
        <v>2383</v>
      </c>
      <c r="K231" s="41">
        <v>7</v>
      </c>
      <c r="L231" s="42" t="s">
        <v>170</v>
      </c>
      <c r="M231" s="43">
        <v>44994.002650462964</v>
      </c>
      <c r="N231" s="38">
        <v>10</v>
      </c>
      <c r="O231" s="43">
        <v>44999</v>
      </c>
      <c r="P231" s="43">
        <v>45291</v>
      </c>
      <c r="Q231" s="54" t="s">
        <v>98</v>
      </c>
      <c r="R231" s="29" t="s">
        <v>98</v>
      </c>
      <c r="S231" s="39" t="s">
        <v>6720</v>
      </c>
      <c r="T231" s="39" t="s">
        <v>5488</v>
      </c>
      <c r="U231" s="39" t="s">
        <v>390</v>
      </c>
      <c r="V231" s="39" t="s">
        <v>5860</v>
      </c>
      <c r="W231" s="51">
        <v>20235420004803</v>
      </c>
      <c r="X231" s="38">
        <v>87859</v>
      </c>
      <c r="Y231" s="38">
        <v>4</v>
      </c>
      <c r="Z231" s="46">
        <v>4800000</v>
      </c>
      <c r="AA231" s="42" t="s">
        <v>6706</v>
      </c>
      <c r="AB231" s="42" t="s">
        <v>5503</v>
      </c>
      <c r="AC231" s="43">
        <v>44988</v>
      </c>
      <c r="AD231" s="42">
        <v>20235420003753</v>
      </c>
      <c r="AE231" s="47" t="e">
        <v>#N/A</v>
      </c>
      <c r="AF231" s="42" t="s">
        <v>5490</v>
      </c>
      <c r="AG231" s="48" t="s">
        <v>5491</v>
      </c>
      <c r="AH231" s="49">
        <v>44994.002650462964</v>
      </c>
      <c r="AI231" s="38" t="s">
        <v>6721</v>
      </c>
      <c r="AJ231" s="38">
        <v>-292</v>
      </c>
      <c r="AK231" s="38" t="s">
        <v>5506</v>
      </c>
      <c r="AL231" s="38">
        <v>710</v>
      </c>
      <c r="AM231" s="43">
        <v>44991</v>
      </c>
      <c r="AN231" s="43">
        <v>44998</v>
      </c>
      <c r="AO231" s="38" t="s">
        <v>5506</v>
      </c>
      <c r="AP231" s="43">
        <v>44997</v>
      </c>
      <c r="AQ231" s="38">
        <v>2</v>
      </c>
      <c r="AR231" s="38"/>
      <c r="AS231" s="38" t="s">
        <v>6722</v>
      </c>
      <c r="AT231" s="38" t="s">
        <v>5508</v>
      </c>
      <c r="AU231" s="43">
        <v>45061</v>
      </c>
      <c r="AV231" s="43">
        <v>45061</v>
      </c>
      <c r="AW231" s="43" t="s">
        <v>6054</v>
      </c>
      <c r="AX231" s="43">
        <v>45062</v>
      </c>
      <c r="AY231" s="38" t="s">
        <v>5492</v>
      </c>
      <c r="AZ231" s="38" t="s">
        <v>5492</v>
      </c>
      <c r="BA231" s="43" t="s">
        <v>5597</v>
      </c>
      <c r="BB231" s="43" t="s">
        <v>5512</v>
      </c>
      <c r="BC231" s="38" t="s">
        <v>5492</v>
      </c>
      <c r="BD231" s="38" t="s">
        <v>35</v>
      </c>
      <c r="BE231" s="38" t="s">
        <v>5494</v>
      </c>
    </row>
    <row r="232" spans="1:57" ht="17.45" customHeight="1" x14ac:dyDescent="0.25">
      <c r="A232" s="81">
        <v>2023</v>
      </c>
      <c r="B232" s="35">
        <v>240</v>
      </c>
      <c r="C232" s="36">
        <v>1852</v>
      </c>
      <c r="D232" s="29" t="s">
        <v>404</v>
      </c>
      <c r="E232" s="37" t="s">
        <v>5497</v>
      </c>
      <c r="F232" s="38" t="s">
        <v>39</v>
      </c>
      <c r="G232" s="35" t="s">
        <v>54</v>
      </c>
      <c r="H232" s="37" t="s">
        <v>540</v>
      </c>
      <c r="I232" s="38" t="s">
        <v>6723</v>
      </c>
      <c r="J232" s="39" t="s">
        <v>5158</v>
      </c>
      <c r="K232" s="41">
        <v>5</v>
      </c>
      <c r="L232" s="42" t="s">
        <v>191</v>
      </c>
      <c r="M232" s="43">
        <v>44994.835775462961</v>
      </c>
      <c r="N232" s="38">
        <v>7</v>
      </c>
      <c r="O232" s="43">
        <v>45002</v>
      </c>
      <c r="P232" s="43">
        <v>45215</v>
      </c>
      <c r="Q232" s="54" t="s">
        <v>98</v>
      </c>
      <c r="R232" s="29" t="s">
        <v>98</v>
      </c>
      <c r="S232" s="39" t="s">
        <v>6724</v>
      </c>
      <c r="T232" s="39" t="s">
        <v>5488</v>
      </c>
      <c r="U232" s="39" t="s">
        <v>390</v>
      </c>
      <c r="V232" s="39" t="s">
        <v>5860</v>
      </c>
      <c r="W232" s="51">
        <v>20235420004803</v>
      </c>
      <c r="X232" s="38">
        <v>87933</v>
      </c>
      <c r="Y232" s="38">
        <v>1</v>
      </c>
      <c r="Z232" s="46">
        <v>3900000</v>
      </c>
      <c r="AA232" s="42" t="s">
        <v>6650</v>
      </c>
      <c r="AB232" s="42" t="s">
        <v>5503</v>
      </c>
      <c r="AC232" s="43">
        <v>44982</v>
      </c>
      <c r="AD232" s="42">
        <v>20235420003823</v>
      </c>
      <c r="AE232" s="47" t="e">
        <v>#N/A</v>
      </c>
      <c r="AF232" s="42" t="s">
        <v>5490</v>
      </c>
      <c r="AG232" s="48" t="s">
        <v>5491</v>
      </c>
      <c r="AH232" s="49">
        <v>44994.835775462961</v>
      </c>
      <c r="AI232" s="38" t="s">
        <v>6725</v>
      </c>
      <c r="AJ232" s="38">
        <v>-213</v>
      </c>
      <c r="AK232" s="38" t="s">
        <v>5506</v>
      </c>
      <c r="AL232" s="38">
        <v>708</v>
      </c>
      <c r="AM232" s="43">
        <v>44991</v>
      </c>
      <c r="AN232" s="43">
        <v>45001</v>
      </c>
      <c r="AO232" s="38" t="s">
        <v>5506</v>
      </c>
      <c r="AP232" s="43">
        <v>44997</v>
      </c>
      <c r="AQ232" s="38">
        <v>1</v>
      </c>
      <c r="AR232" s="38"/>
      <c r="AS232" s="38" t="s">
        <v>6726</v>
      </c>
      <c r="AT232" s="38" t="s">
        <v>5508</v>
      </c>
      <c r="AU232" s="43">
        <v>44995</v>
      </c>
      <c r="AV232" s="43" t="s">
        <v>6443</v>
      </c>
      <c r="AW232" s="43" t="s">
        <v>6011</v>
      </c>
      <c r="AX232" s="43">
        <v>44998</v>
      </c>
      <c r="AY232" s="38" t="s">
        <v>5492</v>
      </c>
      <c r="AZ232" s="38" t="s">
        <v>5492</v>
      </c>
      <c r="BA232" s="43" t="s">
        <v>5511</v>
      </c>
      <c r="BB232" s="43" t="s">
        <v>5512</v>
      </c>
      <c r="BC232" s="38" t="s">
        <v>5492</v>
      </c>
      <c r="BD232" s="38" t="s">
        <v>35</v>
      </c>
      <c r="BE232" s="38" t="s">
        <v>5494</v>
      </c>
    </row>
    <row r="233" spans="1:57" ht="17.45" customHeight="1" x14ac:dyDescent="0.25">
      <c r="A233" s="81">
        <v>2023</v>
      </c>
      <c r="B233" s="35">
        <v>241</v>
      </c>
      <c r="C233" s="36">
        <v>1824</v>
      </c>
      <c r="D233" s="29" t="s">
        <v>37</v>
      </c>
      <c r="E233" s="37" t="s">
        <v>5497</v>
      </c>
      <c r="F233" s="38" t="s">
        <v>39</v>
      </c>
      <c r="G233" s="35" t="s">
        <v>54</v>
      </c>
      <c r="H233" s="37" t="s">
        <v>1399</v>
      </c>
      <c r="I233" s="38" t="s">
        <v>6727</v>
      </c>
      <c r="J233" s="39" t="s">
        <v>6728</v>
      </c>
      <c r="K233" s="41">
        <v>1</v>
      </c>
      <c r="L233" s="42" t="s">
        <v>269</v>
      </c>
      <c r="M233" s="43">
        <v>44994.419212962966</v>
      </c>
      <c r="N233" s="38">
        <v>4</v>
      </c>
      <c r="O233" s="43">
        <v>44998</v>
      </c>
      <c r="P233" s="43">
        <v>45119</v>
      </c>
      <c r="Q233" s="82" t="s">
        <v>60</v>
      </c>
      <c r="R233" s="102" t="s">
        <v>60</v>
      </c>
      <c r="S233" s="39" t="s">
        <v>5823</v>
      </c>
      <c r="T233" s="39" t="s">
        <v>5488</v>
      </c>
      <c r="U233" s="39" t="s">
        <v>50</v>
      </c>
      <c r="V233" s="39" t="s">
        <v>5824</v>
      </c>
      <c r="W233" s="51">
        <v>20235420004813</v>
      </c>
      <c r="X233" s="38">
        <v>82181</v>
      </c>
      <c r="Y233" s="38">
        <v>24</v>
      </c>
      <c r="Z233" s="46">
        <v>2400000</v>
      </c>
      <c r="AA233" s="42" t="s">
        <v>6657</v>
      </c>
      <c r="AB233" s="42" t="s">
        <v>5503</v>
      </c>
      <c r="AC233" s="43">
        <v>44985</v>
      </c>
      <c r="AD233" s="42">
        <v>20235420003753</v>
      </c>
      <c r="AE233" s="47" t="e">
        <v>#N/A</v>
      </c>
      <c r="AF233" s="42"/>
      <c r="AG233" s="48" t="s">
        <v>5491</v>
      </c>
      <c r="AH233" s="49">
        <v>44994.419212962966</v>
      </c>
      <c r="AI233" s="38" t="s">
        <v>6729</v>
      </c>
      <c r="AJ233" s="38">
        <v>-121</v>
      </c>
      <c r="AK233" s="38" t="s">
        <v>5506</v>
      </c>
      <c r="AL233" s="38">
        <v>260</v>
      </c>
      <c r="AM233" s="43">
        <v>44948</v>
      </c>
      <c r="AN233" s="43">
        <v>44998</v>
      </c>
      <c r="AO233" s="38" t="s">
        <v>5506</v>
      </c>
      <c r="AP233" s="43">
        <v>44997</v>
      </c>
      <c r="AQ233" s="38">
        <v>4</v>
      </c>
      <c r="AR233" s="38"/>
      <c r="AS233" s="38" t="s">
        <v>6730</v>
      </c>
      <c r="AT233" s="38" t="s">
        <v>5508</v>
      </c>
      <c r="AU233" s="43">
        <v>44994</v>
      </c>
      <c r="AV233" s="43" t="s">
        <v>5659</v>
      </c>
      <c r="AW233" s="43" t="s">
        <v>6731</v>
      </c>
      <c r="AX233" s="43">
        <v>44995</v>
      </c>
      <c r="AY233" s="38" t="s">
        <v>5492</v>
      </c>
      <c r="AZ233" s="38" t="s">
        <v>5492</v>
      </c>
      <c r="BA233" s="43" t="s">
        <v>5560</v>
      </c>
      <c r="BB233" s="43" t="s">
        <v>5522</v>
      </c>
      <c r="BC233" s="38" t="s">
        <v>5492</v>
      </c>
      <c r="BD233" s="38" t="s">
        <v>35</v>
      </c>
      <c r="BE233" s="38" t="s">
        <v>5494</v>
      </c>
    </row>
    <row r="234" spans="1:57" ht="17.45" customHeight="1" x14ac:dyDescent="0.25">
      <c r="A234" s="81">
        <v>2023</v>
      </c>
      <c r="B234" s="35">
        <v>242</v>
      </c>
      <c r="C234" s="36">
        <v>1819</v>
      </c>
      <c r="D234" s="29" t="s">
        <v>53</v>
      </c>
      <c r="E234" s="37" t="s">
        <v>5497</v>
      </c>
      <c r="F234" s="38" t="s">
        <v>39</v>
      </c>
      <c r="G234" s="35" t="s">
        <v>54</v>
      </c>
      <c r="H234" s="37" t="s">
        <v>4544</v>
      </c>
      <c r="I234" s="38" t="s">
        <v>6732</v>
      </c>
      <c r="J234" s="39" t="s">
        <v>5077</v>
      </c>
      <c r="K234" s="41">
        <v>2</v>
      </c>
      <c r="L234" s="42" t="s">
        <v>138</v>
      </c>
      <c r="M234" s="43">
        <v>44994.54383101852</v>
      </c>
      <c r="N234" s="38">
        <v>5</v>
      </c>
      <c r="O234" s="43">
        <v>45001</v>
      </c>
      <c r="P234" s="43">
        <v>45153</v>
      </c>
      <c r="Q234" s="174" t="s">
        <v>60</v>
      </c>
      <c r="R234" s="102" t="s">
        <v>60</v>
      </c>
      <c r="S234" s="74" t="s">
        <v>6733</v>
      </c>
      <c r="T234" s="39" t="s">
        <v>5488</v>
      </c>
      <c r="U234" s="39" t="s">
        <v>62</v>
      </c>
      <c r="V234" s="39" t="s">
        <v>63</v>
      </c>
      <c r="W234" s="51">
        <v>20235420004633</v>
      </c>
      <c r="X234" s="38">
        <v>87965</v>
      </c>
      <c r="Y234" s="38">
        <v>11</v>
      </c>
      <c r="Z234" s="46">
        <v>2400000</v>
      </c>
      <c r="AA234" s="42" t="s">
        <v>5676</v>
      </c>
      <c r="AB234" s="42" t="s">
        <v>5503</v>
      </c>
      <c r="AC234" s="43" t="s">
        <v>46</v>
      </c>
      <c r="AD234" s="42">
        <v>20235420003893</v>
      </c>
      <c r="AE234" s="47" t="e">
        <v>#N/A</v>
      </c>
      <c r="AF234" s="42"/>
      <c r="AG234" s="48" t="s">
        <v>5491</v>
      </c>
      <c r="AH234" s="49">
        <v>44994.54383101852</v>
      </c>
      <c r="AI234" s="38" t="s">
        <v>6734</v>
      </c>
      <c r="AJ234" s="38">
        <v>-152</v>
      </c>
      <c r="AK234" s="38" t="s">
        <v>5506</v>
      </c>
      <c r="AL234" s="38">
        <v>709</v>
      </c>
      <c r="AM234" s="43">
        <v>44991</v>
      </c>
      <c r="AN234" s="43">
        <v>45001</v>
      </c>
      <c r="AO234" s="38" t="s">
        <v>5506</v>
      </c>
      <c r="AP234" s="43">
        <v>44997</v>
      </c>
      <c r="AQ234" s="38">
        <v>4</v>
      </c>
      <c r="AR234" s="38"/>
      <c r="AS234" s="38" t="s">
        <v>6735</v>
      </c>
      <c r="AT234" s="38" t="s">
        <v>5508</v>
      </c>
      <c r="AU234" s="43">
        <v>44994</v>
      </c>
      <c r="AV234" s="43" t="s">
        <v>5659</v>
      </c>
      <c r="AW234" s="43" t="s">
        <v>6736</v>
      </c>
      <c r="AX234" s="43">
        <v>44998</v>
      </c>
      <c r="AY234" s="38" t="s">
        <v>5492</v>
      </c>
      <c r="AZ234" s="38" t="s">
        <v>5506</v>
      </c>
      <c r="BA234" s="43" t="s">
        <v>5560</v>
      </c>
      <c r="BB234" s="43" t="s">
        <v>5522</v>
      </c>
      <c r="BC234" s="38" t="s">
        <v>5492</v>
      </c>
      <c r="BD234" s="38" t="s">
        <v>35</v>
      </c>
      <c r="BE234" s="38" t="s">
        <v>5494</v>
      </c>
    </row>
    <row r="235" spans="1:57" ht="17.45" customHeight="1" x14ac:dyDescent="0.25">
      <c r="A235" s="81">
        <v>2023</v>
      </c>
      <c r="B235" s="35">
        <v>243</v>
      </c>
      <c r="C235" s="36">
        <v>1819</v>
      </c>
      <c r="D235" s="29" t="s">
        <v>53</v>
      </c>
      <c r="E235" s="37" t="s">
        <v>5497</v>
      </c>
      <c r="F235" s="38" t="s">
        <v>39</v>
      </c>
      <c r="G235" s="35" t="s">
        <v>54</v>
      </c>
      <c r="H235" s="37" t="s">
        <v>4544</v>
      </c>
      <c r="I235" s="38" t="s">
        <v>6737</v>
      </c>
      <c r="J235" s="39" t="s">
        <v>754</v>
      </c>
      <c r="K235" s="41">
        <v>1</v>
      </c>
      <c r="L235" s="42" t="s">
        <v>138</v>
      </c>
      <c r="M235" s="43">
        <v>44994.752233796295</v>
      </c>
      <c r="N235" s="38">
        <v>4</v>
      </c>
      <c r="O235" s="43">
        <v>45001</v>
      </c>
      <c r="P235" s="43">
        <v>45122</v>
      </c>
      <c r="Q235" s="174" t="s">
        <v>60</v>
      </c>
      <c r="R235" s="102" t="s">
        <v>60</v>
      </c>
      <c r="S235" s="74" t="s">
        <v>6733</v>
      </c>
      <c r="T235" s="39" t="s">
        <v>5488</v>
      </c>
      <c r="U235" s="39" t="s">
        <v>62</v>
      </c>
      <c r="V235" s="39" t="s">
        <v>63</v>
      </c>
      <c r="W235" s="51">
        <v>20235420004633</v>
      </c>
      <c r="X235" s="38">
        <v>87965</v>
      </c>
      <c r="Y235" s="38">
        <v>11</v>
      </c>
      <c r="Z235" s="46">
        <v>2400000</v>
      </c>
      <c r="AA235" s="42" t="s">
        <v>6435</v>
      </c>
      <c r="AB235" s="42" t="s">
        <v>5503</v>
      </c>
      <c r="AC235" s="43">
        <v>44967</v>
      </c>
      <c r="AD235" s="42">
        <v>20235420003893</v>
      </c>
      <c r="AE235" s="47" t="e">
        <v>#N/A</v>
      </c>
      <c r="AF235" s="42"/>
      <c r="AG235" s="48" t="s">
        <v>5491</v>
      </c>
      <c r="AH235" s="49">
        <v>44994.752233796295</v>
      </c>
      <c r="AI235" s="38" t="s">
        <v>6738</v>
      </c>
      <c r="AJ235" s="38">
        <v>-121</v>
      </c>
      <c r="AK235" s="38" t="s">
        <v>5506</v>
      </c>
      <c r="AL235" s="38">
        <v>709</v>
      </c>
      <c r="AM235" s="43">
        <v>44991</v>
      </c>
      <c r="AN235" s="43">
        <v>45002</v>
      </c>
      <c r="AO235" s="38" t="s">
        <v>5506</v>
      </c>
      <c r="AP235" s="43">
        <v>44997</v>
      </c>
      <c r="AQ235" s="38">
        <v>4</v>
      </c>
      <c r="AR235" s="38"/>
      <c r="AS235" s="38" t="s">
        <v>6739</v>
      </c>
      <c r="AT235" s="38" t="s">
        <v>5508</v>
      </c>
      <c r="AU235" s="43">
        <v>44998</v>
      </c>
      <c r="AV235" s="43" t="s">
        <v>6326</v>
      </c>
      <c r="AW235" s="43" t="s">
        <v>6740</v>
      </c>
      <c r="AX235" s="43">
        <v>44999</v>
      </c>
      <c r="AY235" s="38" t="s">
        <v>5492</v>
      </c>
      <c r="AZ235" s="38" t="s">
        <v>5492</v>
      </c>
      <c r="BA235" s="43" t="s">
        <v>5560</v>
      </c>
      <c r="BB235" s="43" t="s">
        <v>5522</v>
      </c>
      <c r="BC235" s="38" t="s">
        <v>5492</v>
      </c>
      <c r="BD235" s="38" t="s">
        <v>35</v>
      </c>
      <c r="BE235" s="38" t="s">
        <v>5494</v>
      </c>
    </row>
    <row r="236" spans="1:57" ht="17.45" customHeight="1" x14ac:dyDescent="0.25">
      <c r="A236" s="81">
        <v>2023</v>
      </c>
      <c r="B236" s="35">
        <v>244</v>
      </c>
      <c r="C236" s="36">
        <v>1873</v>
      </c>
      <c r="D236" s="102" t="s">
        <v>5496</v>
      </c>
      <c r="E236" s="37" t="s">
        <v>5497</v>
      </c>
      <c r="F236" s="38" t="s">
        <v>39</v>
      </c>
      <c r="G236" s="35" t="s">
        <v>54</v>
      </c>
      <c r="H236" s="37" t="s">
        <v>6321</v>
      </c>
      <c r="I236" s="38" t="s">
        <v>6741</v>
      </c>
      <c r="J236" s="39" t="s">
        <v>2346</v>
      </c>
      <c r="K236" s="41">
        <v>6</v>
      </c>
      <c r="L236" s="42" t="s">
        <v>345</v>
      </c>
      <c r="M236" s="43">
        <v>44998.543981481482</v>
      </c>
      <c r="N236" s="38">
        <v>8</v>
      </c>
      <c r="O236" s="43">
        <v>45006</v>
      </c>
      <c r="P236" s="43">
        <v>45250</v>
      </c>
      <c r="Q236" s="54" t="s">
        <v>98</v>
      </c>
      <c r="R236" s="29" t="s">
        <v>98</v>
      </c>
      <c r="S236" s="74" t="s">
        <v>6323</v>
      </c>
      <c r="T236" s="39" t="s">
        <v>5488</v>
      </c>
      <c r="U236" s="39" t="s">
        <v>579</v>
      </c>
      <c r="V236" s="39" t="s">
        <v>2001</v>
      </c>
      <c r="W236" s="51">
        <v>20235420005143</v>
      </c>
      <c r="X236" s="38">
        <v>88526</v>
      </c>
      <c r="Y236" s="38">
        <v>3</v>
      </c>
      <c r="Z236" s="46">
        <v>2725000</v>
      </c>
      <c r="AA236" s="42" t="s">
        <v>6435</v>
      </c>
      <c r="AB236" s="42" t="s">
        <v>5503</v>
      </c>
      <c r="AC236" s="43">
        <v>44995</v>
      </c>
      <c r="AD236" s="42">
        <v>20235420003963</v>
      </c>
      <c r="AE236" s="47" t="e">
        <v>#N/A</v>
      </c>
      <c r="AF236" s="42" t="s">
        <v>5490</v>
      </c>
      <c r="AG236" s="48" t="s">
        <v>5491</v>
      </c>
      <c r="AH236" s="49">
        <v>44998.543981481482</v>
      </c>
      <c r="AI236" s="38" t="s">
        <v>6742</v>
      </c>
      <c r="AJ236" s="38">
        <v>-244</v>
      </c>
      <c r="AK236" s="38" t="s">
        <v>5506</v>
      </c>
      <c r="AL236" s="38">
        <v>756</v>
      </c>
      <c r="AM236" s="43">
        <v>44992</v>
      </c>
      <c r="AN236" s="43">
        <v>45006</v>
      </c>
      <c r="AO236" s="38" t="s">
        <v>5506</v>
      </c>
      <c r="AP236" s="43">
        <v>45000</v>
      </c>
      <c r="AQ236" s="38">
        <v>5</v>
      </c>
      <c r="AR236" s="38"/>
      <c r="AS236" s="38" t="s">
        <v>6743</v>
      </c>
      <c r="AT236" s="38" t="s">
        <v>5508</v>
      </c>
      <c r="AU236" s="43">
        <v>44998</v>
      </c>
      <c r="AV236" s="43" t="s">
        <v>6326</v>
      </c>
      <c r="AW236" s="43" t="s">
        <v>5530</v>
      </c>
      <c r="AX236" s="43">
        <v>44999</v>
      </c>
      <c r="AY236" s="38" t="s">
        <v>5492</v>
      </c>
      <c r="AZ236" s="38" t="s">
        <v>5506</v>
      </c>
      <c r="BA236" s="43" t="s">
        <v>5560</v>
      </c>
      <c r="BB236" s="43" t="s">
        <v>5522</v>
      </c>
      <c r="BC236" s="38" t="s">
        <v>5492</v>
      </c>
      <c r="BD236" s="38" t="s">
        <v>35</v>
      </c>
      <c r="BE236" s="38" t="s">
        <v>5494</v>
      </c>
    </row>
    <row r="237" spans="1:57" ht="17.45" customHeight="1" x14ac:dyDescent="0.25">
      <c r="A237" s="81">
        <v>2023</v>
      </c>
      <c r="B237" s="35">
        <v>245</v>
      </c>
      <c r="C237" s="36">
        <v>1873</v>
      </c>
      <c r="D237" s="102" t="s">
        <v>5496</v>
      </c>
      <c r="E237" s="37" t="s">
        <v>5497</v>
      </c>
      <c r="F237" s="38" t="s">
        <v>39</v>
      </c>
      <c r="G237" s="35" t="s">
        <v>54</v>
      </c>
      <c r="H237" s="37" t="s">
        <v>6475</v>
      </c>
      <c r="I237" s="38" t="s">
        <v>6744</v>
      </c>
      <c r="J237" s="39" t="s">
        <v>6745</v>
      </c>
      <c r="K237" s="41">
        <v>5</v>
      </c>
      <c r="L237" s="42" t="s">
        <v>191</v>
      </c>
      <c r="M237" s="43">
        <v>45006.335833333331</v>
      </c>
      <c r="N237" s="38">
        <v>7</v>
      </c>
      <c r="O237" s="43">
        <v>45012</v>
      </c>
      <c r="P237" s="43">
        <v>45225</v>
      </c>
      <c r="Q237" s="54" t="s">
        <v>98</v>
      </c>
      <c r="R237" s="29" t="s">
        <v>98</v>
      </c>
      <c r="S237" s="39" t="s">
        <v>6478</v>
      </c>
      <c r="T237" s="39" t="s">
        <v>5488</v>
      </c>
      <c r="U237" s="39" t="s">
        <v>100</v>
      </c>
      <c r="V237" s="39" t="s">
        <v>5577</v>
      </c>
      <c r="W237" s="51">
        <v>20235400000673</v>
      </c>
      <c r="X237" s="38">
        <v>85145</v>
      </c>
      <c r="Y237" s="38">
        <v>9</v>
      </c>
      <c r="Z237" s="46">
        <v>5700000</v>
      </c>
      <c r="AA237" s="42" t="e">
        <v>#N/A</v>
      </c>
      <c r="AB237" s="42" t="e">
        <v>#N/A</v>
      </c>
      <c r="AC237" s="43" t="s">
        <v>46</v>
      </c>
      <c r="AD237" s="42" t="e">
        <v>#N/A</v>
      </c>
      <c r="AE237" s="47" t="e">
        <v>#N/A</v>
      </c>
      <c r="AF237" s="42" t="s">
        <v>5490</v>
      </c>
      <c r="AG237" s="48" t="s">
        <v>5491</v>
      </c>
      <c r="AH237" s="49">
        <v>45006.335833333331</v>
      </c>
      <c r="AI237" s="38" t="s">
        <v>6746</v>
      </c>
      <c r="AJ237" s="38">
        <v>-213</v>
      </c>
      <c r="AK237" s="38" t="s">
        <v>5506</v>
      </c>
      <c r="AL237" s="38">
        <v>496</v>
      </c>
      <c r="AM237" s="43">
        <v>44951</v>
      </c>
      <c r="AN237" s="43">
        <v>45009</v>
      </c>
      <c r="AO237" s="38" t="s">
        <v>5506</v>
      </c>
      <c r="AP237" s="43">
        <v>45007</v>
      </c>
      <c r="AQ237" s="38">
        <v>4</v>
      </c>
      <c r="AR237" s="38"/>
      <c r="AS237" s="38" t="s">
        <v>6747</v>
      </c>
      <c r="AT237" s="38" t="s">
        <v>5508</v>
      </c>
      <c r="AU237" s="43">
        <v>45007</v>
      </c>
      <c r="AV237" s="43" t="s">
        <v>6748</v>
      </c>
      <c r="AW237" s="43" t="s">
        <v>6431</v>
      </c>
      <c r="AX237" s="43">
        <v>45008</v>
      </c>
      <c r="AY237" s="38" t="s">
        <v>5492</v>
      </c>
      <c r="AZ237" s="38" t="s">
        <v>5506</v>
      </c>
      <c r="BA237" s="43" t="s">
        <v>5597</v>
      </c>
      <c r="BB237" s="43" t="s">
        <v>5522</v>
      </c>
      <c r="BC237" s="38" t="s">
        <v>5492</v>
      </c>
      <c r="BD237" s="38" t="s">
        <v>35</v>
      </c>
      <c r="BE237" s="38" t="s">
        <v>5494</v>
      </c>
    </row>
    <row r="238" spans="1:57" ht="17.45" customHeight="1" x14ac:dyDescent="0.25">
      <c r="A238" s="81">
        <v>2023</v>
      </c>
      <c r="B238" s="35">
        <v>246</v>
      </c>
      <c r="C238" s="36">
        <v>1866</v>
      </c>
      <c r="D238" s="29" t="s">
        <v>1267</v>
      </c>
      <c r="E238" s="37" t="s">
        <v>5497</v>
      </c>
      <c r="F238" s="38" t="s">
        <v>39</v>
      </c>
      <c r="G238" s="35" t="s">
        <v>54</v>
      </c>
      <c r="H238" s="37" t="s">
        <v>5554</v>
      </c>
      <c r="I238" s="38" t="s">
        <v>6749</v>
      </c>
      <c r="J238" s="39" t="s">
        <v>6750</v>
      </c>
      <c r="K238" s="41">
        <v>8</v>
      </c>
      <c r="L238" s="42" t="s">
        <v>351</v>
      </c>
      <c r="M238" s="43">
        <v>44994.460949074077</v>
      </c>
      <c r="N238" s="38">
        <v>5</v>
      </c>
      <c r="O238" s="43">
        <v>44998</v>
      </c>
      <c r="P238" s="43">
        <v>45150</v>
      </c>
      <c r="Q238" s="174" t="s">
        <v>60</v>
      </c>
      <c r="R238" s="102" t="s">
        <v>60</v>
      </c>
      <c r="S238" s="39" t="s">
        <v>6687</v>
      </c>
      <c r="T238" s="39" t="s">
        <v>5488</v>
      </c>
      <c r="U238" s="39" t="s">
        <v>811</v>
      </c>
      <c r="V238" s="39" t="s">
        <v>808</v>
      </c>
      <c r="W238" s="51">
        <v>20235420004733</v>
      </c>
      <c r="X238" s="38">
        <v>87963</v>
      </c>
      <c r="Y238" s="38">
        <v>11</v>
      </c>
      <c r="Z238" s="46">
        <v>2500000</v>
      </c>
      <c r="AA238" s="42" t="s">
        <v>5815</v>
      </c>
      <c r="AB238" s="42" t="s">
        <v>5503</v>
      </c>
      <c r="AC238" s="43">
        <v>44972</v>
      </c>
      <c r="AD238" s="42">
        <v>20235420003753</v>
      </c>
      <c r="AE238" s="47" t="e">
        <v>#N/A</v>
      </c>
      <c r="AF238" s="42"/>
      <c r="AG238" s="48" t="s">
        <v>5491</v>
      </c>
      <c r="AH238" s="49">
        <v>44994.460949074077</v>
      </c>
      <c r="AI238" s="38" t="s">
        <v>6751</v>
      </c>
      <c r="AJ238" s="38">
        <v>-152</v>
      </c>
      <c r="AK238" s="38" t="s">
        <v>5506</v>
      </c>
      <c r="AL238" s="38">
        <v>707</v>
      </c>
      <c r="AM238" s="43">
        <v>44991</v>
      </c>
      <c r="AN238" s="43">
        <v>44998</v>
      </c>
      <c r="AO238" s="38" t="s">
        <v>5506</v>
      </c>
      <c r="AP238" s="43">
        <v>44997</v>
      </c>
      <c r="AQ238" s="38">
        <v>4</v>
      </c>
      <c r="AR238" s="38"/>
      <c r="AS238" s="38" t="s">
        <v>6752</v>
      </c>
      <c r="AT238" s="38" t="s">
        <v>5508</v>
      </c>
      <c r="AU238" s="43">
        <v>44995</v>
      </c>
      <c r="AV238" s="43" t="s">
        <v>6443</v>
      </c>
      <c r="AW238" s="43" t="s">
        <v>6753</v>
      </c>
      <c r="AX238" s="43">
        <v>44995</v>
      </c>
      <c r="AY238" s="38" t="s">
        <v>5492</v>
      </c>
      <c r="AZ238" s="38" t="s">
        <v>5506</v>
      </c>
      <c r="BA238" s="43" t="s">
        <v>5560</v>
      </c>
      <c r="BB238" s="43" t="s">
        <v>5512</v>
      </c>
      <c r="BC238" s="38" t="s">
        <v>5492</v>
      </c>
      <c r="BD238" s="38" t="s">
        <v>35</v>
      </c>
      <c r="BE238" s="38" t="s">
        <v>5494</v>
      </c>
    </row>
    <row r="239" spans="1:57" ht="17.45" customHeight="1" x14ac:dyDescent="0.25">
      <c r="A239" s="81">
        <v>2023</v>
      </c>
      <c r="B239" s="35">
        <v>247</v>
      </c>
      <c r="C239" s="36">
        <v>1871</v>
      </c>
      <c r="D239" s="102" t="s">
        <v>279</v>
      </c>
      <c r="E239" s="37" t="s">
        <v>5497</v>
      </c>
      <c r="F239" s="38" t="s">
        <v>39</v>
      </c>
      <c r="G239" s="35" t="s">
        <v>54</v>
      </c>
      <c r="H239" s="37" t="s">
        <v>1718</v>
      </c>
      <c r="I239" s="38" t="s">
        <v>6754</v>
      </c>
      <c r="J239" s="39" t="s">
        <v>4345</v>
      </c>
      <c r="K239" s="41">
        <v>8</v>
      </c>
      <c r="L239" s="42" t="s">
        <v>191</v>
      </c>
      <c r="M239" s="43">
        <v>44995.335868055554</v>
      </c>
      <c r="N239" s="38">
        <v>8</v>
      </c>
      <c r="O239" s="43">
        <v>45002</v>
      </c>
      <c r="P239" s="43">
        <v>45246</v>
      </c>
      <c r="Q239" s="54" t="s">
        <v>98</v>
      </c>
      <c r="R239" s="29" t="s">
        <v>98</v>
      </c>
      <c r="S239" s="74" t="s">
        <v>6637</v>
      </c>
      <c r="T239" s="39" t="s">
        <v>5488</v>
      </c>
      <c r="U239" s="39" t="s">
        <v>286</v>
      </c>
      <c r="V239" s="39" t="s">
        <v>1338</v>
      </c>
      <c r="W239" s="51">
        <v>20235420004833</v>
      </c>
      <c r="X239" s="38">
        <v>82102</v>
      </c>
      <c r="Y239" s="38">
        <v>13</v>
      </c>
      <c r="Z239" s="46">
        <v>2400000</v>
      </c>
      <c r="AA239" s="42" t="s">
        <v>6706</v>
      </c>
      <c r="AB239" s="42" t="s">
        <v>5503</v>
      </c>
      <c r="AC239" s="43">
        <v>44987</v>
      </c>
      <c r="AD239" s="42">
        <v>20235420003823</v>
      </c>
      <c r="AE239" s="47" t="e">
        <v>#N/A</v>
      </c>
      <c r="AF239" s="42" t="s">
        <v>5490</v>
      </c>
      <c r="AG239" s="48" t="s">
        <v>5491</v>
      </c>
      <c r="AH239" s="49">
        <v>44995.335868055554</v>
      </c>
      <c r="AI239" s="38" t="s">
        <v>6755</v>
      </c>
      <c r="AJ239" s="38">
        <v>-244</v>
      </c>
      <c r="AK239" s="38" t="s">
        <v>5506</v>
      </c>
      <c r="AL239" s="38">
        <v>262</v>
      </c>
      <c r="AM239" s="43">
        <v>44948</v>
      </c>
      <c r="AN239" s="43">
        <v>45001</v>
      </c>
      <c r="AO239" s="38" t="s">
        <v>5506</v>
      </c>
      <c r="AP239" s="43">
        <v>44997</v>
      </c>
      <c r="AQ239" s="38">
        <v>4</v>
      </c>
      <c r="AR239" s="38"/>
      <c r="AS239" s="38" t="s">
        <v>6756</v>
      </c>
      <c r="AT239" s="38" t="s">
        <v>5508</v>
      </c>
      <c r="AU239" s="43">
        <v>44995</v>
      </c>
      <c r="AV239" s="43" t="s">
        <v>6443</v>
      </c>
      <c r="AW239" s="43" t="s">
        <v>6757</v>
      </c>
      <c r="AX239" s="43">
        <v>44998</v>
      </c>
      <c r="AY239" s="38" t="s">
        <v>5492</v>
      </c>
      <c r="AZ239" s="38" t="s">
        <v>5492</v>
      </c>
      <c r="BA239" s="43" t="s">
        <v>5560</v>
      </c>
      <c r="BB239" s="43" t="s">
        <v>5522</v>
      </c>
      <c r="BC239" s="38" t="s">
        <v>5492</v>
      </c>
      <c r="BD239" s="38" t="s">
        <v>35</v>
      </c>
      <c r="BE239" s="38" t="s">
        <v>5494</v>
      </c>
    </row>
    <row r="240" spans="1:57" ht="17.45" customHeight="1" x14ac:dyDescent="0.25">
      <c r="A240" s="81">
        <v>2023</v>
      </c>
      <c r="B240" s="35">
        <v>248</v>
      </c>
      <c r="C240" s="36">
        <v>1873</v>
      </c>
      <c r="D240" s="102" t="s">
        <v>5496</v>
      </c>
      <c r="E240" s="37" t="s">
        <v>5497</v>
      </c>
      <c r="F240" s="38" t="s">
        <v>39</v>
      </c>
      <c r="G240" s="35" t="s">
        <v>54</v>
      </c>
      <c r="H240" s="37" t="s">
        <v>4555</v>
      </c>
      <c r="I240" s="38" t="s">
        <v>6758</v>
      </c>
      <c r="J240" s="39" t="s">
        <v>6759</v>
      </c>
      <c r="K240" s="41">
        <v>2</v>
      </c>
      <c r="L240" s="42" t="s">
        <v>269</v>
      </c>
      <c r="M240" s="43">
        <v>44995.419317129628</v>
      </c>
      <c r="N240" s="38">
        <v>8</v>
      </c>
      <c r="O240" s="43">
        <v>45001</v>
      </c>
      <c r="P240" s="43">
        <v>45245</v>
      </c>
      <c r="Q240" s="54" t="s">
        <v>98</v>
      </c>
      <c r="R240" s="29" t="s">
        <v>98</v>
      </c>
      <c r="S240" s="74" t="s">
        <v>6440</v>
      </c>
      <c r="T240" s="39" t="s">
        <v>5488</v>
      </c>
      <c r="U240" s="39" t="s">
        <v>365</v>
      </c>
      <c r="V240" s="39" t="s">
        <v>5740</v>
      </c>
      <c r="W240" s="51">
        <v>20235420004573</v>
      </c>
      <c r="X240" s="38">
        <v>88263</v>
      </c>
      <c r="Y240" s="38">
        <v>2</v>
      </c>
      <c r="Z240" s="46">
        <v>3900000</v>
      </c>
      <c r="AA240" s="42" t="s">
        <v>6380</v>
      </c>
      <c r="AB240" s="42" t="s">
        <v>5503</v>
      </c>
      <c r="AC240" s="43">
        <v>44965</v>
      </c>
      <c r="AD240" s="42">
        <v>20235420003823</v>
      </c>
      <c r="AE240" s="47" t="e">
        <v>#N/A</v>
      </c>
      <c r="AF240" s="42" t="s">
        <v>5490</v>
      </c>
      <c r="AG240" s="48" t="s">
        <v>5491</v>
      </c>
      <c r="AH240" s="49">
        <v>44995.419317129628</v>
      </c>
      <c r="AI240" s="38" t="s">
        <v>6760</v>
      </c>
      <c r="AJ240" s="38">
        <v>-244</v>
      </c>
      <c r="AK240" s="38" t="s">
        <v>5506</v>
      </c>
      <c r="AL240" s="38">
        <v>750</v>
      </c>
      <c r="AM240" s="43">
        <v>44992</v>
      </c>
      <c r="AN240" s="43">
        <v>45001</v>
      </c>
      <c r="AO240" s="38" t="s">
        <v>5506</v>
      </c>
      <c r="AP240" s="43">
        <v>44997</v>
      </c>
      <c r="AQ240" s="38">
        <v>4</v>
      </c>
      <c r="AR240" s="38"/>
      <c r="AS240" s="38" t="s">
        <v>6761</v>
      </c>
      <c r="AT240" s="38" t="s">
        <v>5508</v>
      </c>
      <c r="AU240" s="43">
        <v>44995</v>
      </c>
      <c r="AV240" s="43" t="s">
        <v>6443</v>
      </c>
      <c r="AW240" s="43" t="s">
        <v>6762</v>
      </c>
      <c r="AX240" s="43">
        <v>45001</v>
      </c>
      <c r="AY240" s="38" t="s">
        <v>5492</v>
      </c>
      <c r="AZ240" s="38" t="s">
        <v>5506</v>
      </c>
      <c r="BA240" s="43" t="s">
        <v>5511</v>
      </c>
      <c r="BB240" s="43" t="s">
        <v>5512</v>
      </c>
      <c r="BC240" s="38" t="s">
        <v>5492</v>
      </c>
      <c r="BD240" s="38" t="s">
        <v>35</v>
      </c>
      <c r="BE240" s="38" t="s">
        <v>5494</v>
      </c>
    </row>
    <row r="241" spans="1:57" ht="17.45" customHeight="1" x14ac:dyDescent="0.25">
      <c r="A241" s="81">
        <v>2023</v>
      </c>
      <c r="B241" s="35">
        <v>249</v>
      </c>
      <c r="C241" s="36">
        <v>1811</v>
      </c>
      <c r="D241" s="29" t="s">
        <v>1165</v>
      </c>
      <c r="E241" s="37" t="s">
        <v>5497</v>
      </c>
      <c r="F241" s="38" t="s">
        <v>39</v>
      </c>
      <c r="G241" s="35" t="s">
        <v>54</v>
      </c>
      <c r="H241" s="37" t="s">
        <v>6183</v>
      </c>
      <c r="I241" s="38" t="s">
        <v>6763</v>
      </c>
      <c r="J241" s="39" t="s">
        <v>6764</v>
      </c>
      <c r="K241" s="41">
        <v>2</v>
      </c>
      <c r="L241" s="42" t="s">
        <v>191</v>
      </c>
      <c r="M241" s="43">
        <v>44994.835451388892</v>
      </c>
      <c r="N241" s="38">
        <v>6</v>
      </c>
      <c r="O241" s="43">
        <v>45002</v>
      </c>
      <c r="P241" s="43">
        <v>45185</v>
      </c>
      <c r="Q241" s="54" t="s">
        <v>98</v>
      </c>
      <c r="R241" s="29" t="s">
        <v>98</v>
      </c>
      <c r="S241" s="39" t="s">
        <v>6185</v>
      </c>
      <c r="T241" s="39" t="s">
        <v>5488</v>
      </c>
      <c r="U241" s="39" t="s">
        <v>6186</v>
      </c>
      <c r="V241" s="39" t="s">
        <v>6091</v>
      </c>
      <c r="W241" s="53">
        <v>20235400001223</v>
      </c>
      <c r="X241" s="38">
        <v>82198</v>
      </c>
      <c r="Y241" s="38">
        <v>6</v>
      </c>
      <c r="Z241" s="46">
        <v>4800000</v>
      </c>
      <c r="AA241" s="42" t="s">
        <v>6657</v>
      </c>
      <c r="AB241" s="42" t="s">
        <v>5503</v>
      </c>
      <c r="AC241" s="43">
        <v>44985</v>
      </c>
      <c r="AD241" s="42">
        <v>20235420003823</v>
      </c>
      <c r="AE241" s="47" t="e">
        <v>#N/A</v>
      </c>
      <c r="AF241" s="42" t="s">
        <v>5490</v>
      </c>
      <c r="AG241" s="48" t="s">
        <v>5491</v>
      </c>
      <c r="AH241" s="49">
        <v>44994.835451388892</v>
      </c>
      <c r="AI241" s="38" t="s">
        <v>6765</v>
      </c>
      <c r="AJ241" s="38">
        <v>-183</v>
      </c>
      <c r="AK241" s="38" t="s">
        <v>5506</v>
      </c>
      <c r="AL241" s="38">
        <v>522</v>
      </c>
      <c r="AM241" s="43">
        <v>44957</v>
      </c>
      <c r="AN241" s="43">
        <v>45001</v>
      </c>
      <c r="AO241" s="38" t="s">
        <v>5506</v>
      </c>
      <c r="AP241" s="43">
        <v>44997</v>
      </c>
      <c r="AQ241" s="38">
        <v>1</v>
      </c>
      <c r="AR241" s="38"/>
      <c r="AS241" s="38" t="s">
        <v>6766</v>
      </c>
      <c r="AT241" s="38" t="s">
        <v>5508</v>
      </c>
      <c r="AU241" s="43">
        <v>44996</v>
      </c>
      <c r="AV241" s="43" t="s">
        <v>6767</v>
      </c>
      <c r="AW241" s="43" t="s">
        <v>6768</v>
      </c>
      <c r="AX241" s="43">
        <v>44998</v>
      </c>
      <c r="AY241" s="38" t="s">
        <v>5492</v>
      </c>
      <c r="AZ241" s="38" t="s">
        <v>5492</v>
      </c>
      <c r="BA241" s="43" t="s">
        <v>5597</v>
      </c>
      <c r="BB241" s="43" t="s">
        <v>5522</v>
      </c>
      <c r="BC241" s="38" t="s">
        <v>5492</v>
      </c>
      <c r="BD241" s="38" t="s">
        <v>35</v>
      </c>
      <c r="BE241" s="38" t="s">
        <v>5494</v>
      </c>
    </row>
    <row r="242" spans="1:57" ht="17.45" customHeight="1" x14ac:dyDescent="0.25">
      <c r="A242" s="81">
        <v>2023</v>
      </c>
      <c r="B242" s="35">
        <v>250</v>
      </c>
      <c r="C242" s="36">
        <v>1811</v>
      </c>
      <c r="D242" s="29" t="s">
        <v>1165</v>
      </c>
      <c r="E242" s="37" t="s">
        <v>5497</v>
      </c>
      <c r="F242" s="38" t="s">
        <v>39</v>
      </c>
      <c r="G242" s="35" t="s">
        <v>54</v>
      </c>
      <c r="H242" s="37" t="s">
        <v>6183</v>
      </c>
      <c r="I242" s="38" t="s">
        <v>6769</v>
      </c>
      <c r="J242" s="39" t="s">
        <v>6770</v>
      </c>
      <c r="K242" s="41">
        <v>0</v>
      </c>
      <c r="L242" s="42" t="s">
        <v>191</v>
      </c>
      <c r="M242" s="43">
        <v>44998.54415509259</v>
      </c>
      <c r="N242" s="38">
        <v>8</v>
      </c>
      <c r="O242" s="43">
        <v>45006</v>
      </c>
      <c r="P242" s="43">
        <v>45250</v>
      </c>
      <c r="Q242" s="54" t="s">
        <v>98</v>
      </c>
      <c r="R242" s="29" t="s">
        <v>98</v>
      </c>
      <c r="S242" s="74" t="s">
        <v>6185</v>
      </c>
      <c r="T242" s="39" t="s">
        <v>5488</v>
      </c>
      <c r="U242" s="39" t="s">
        <v>6186</v>
      </c>
      <c r="V242" s="39" t="s">
        <v>6091</v>
      </c>
      <c r="W242" s="53">
        <v>20235400001223</v>
      </c>
      <c r="X242" s="38">
        <v>82198</v>
      </c>
      <c r="Y242" s="38">
        <v>6</v>
      </c>
      <c r="Z242" s="46">
        <v>4800000</v>
      </c>
      <c r="AA242" s="42" t="s">
        <v>6657</v>
      </c>
      <c r="AB242" s="42" t="s">
        <v>5503</v>
      </c>
      <c r="AC242" s="43">
        <v>44985</v>
      </c>
      <c r="AD242" s="42">
        <v>20235420003823</v>
      </c>
      <c r="AE242" s="47" t="e">
        <v>#N/A</v>
      </c>
      <c r="AF242" s="42" t="s">
        <v>5490</v>
      </c>
      <c r="AG242" s="48" t="s">
        <v>5491</v>
      </c>
      <c r="AH242" s="49">
        <v>44998.54415509259</v>
      </c>
      <c r="AI242" s="38" t="s">
        <v>6771</v>
      </c>
      <c r="AJ242" s="38">
        <v>-244</v>
      </c>
      <c r="AK242" s="38" t="s">
        <v>5506</v>
      </c>
      <c r="AL242" s="38">
        <v>522</v>
      </c>
      <c r="AM242" s="43">
        <v>44957</v>
      </c>
      <c r="AN242" s="43">
        <v>45001</v>
      </c>
      <c r="AO242" s="38" t="s">
        <v>5506</v>
      </c>
      <c r="AP242" s="43">
        <v>45000</v>
      </c>
      <c r="AQ242" s="38">
        <v>1</v>
      </c>
      <c r="AR242" s="38"/>
      <c r="AS242" s="38" t="s">
        <v>6772</v>
      </c>
      <c r="AT242" s="38" t="s">
        <v>5508</v>
      </c>
      <c r="AU242" s="43">
        <v>44998</v>
      </c>
      <c r="AV242" s="43" t="s">
        <v>6326</v>
      </c>
      <c r="AW242" s="43" t="s">
        <v>6773</v>
      </c>
      <c r="AX242" s="43">
        <v>44998</v>
      </c>
      <c r="AY242" s="38" t="s">
        <v>5492</v>
      </c>
      <c r="AZ242" s="38" t="s">
        <v>5506</v>
      </c>
      <c r="BA242" s="43" t="s">
        <v>5597</v>
      </c>
      <c r="BB242" s="43" t="s">
        <v>5512</v>
      </c>
      <c r="BC242" s="38" t="s">
        <v>5492</v>
      </c>
      <c r="BD242" s="38" t="s">
        <v>35</v>
      </c>
      <c r="BE242" s="38" t="s">
        <v>5494</v>
      </c>
    </row>
    <row r="243" spans="1:57" ht="17.45" customHeight="1" x14ac:dyDescent="0.25">
      <c r="A243" s="81">
        <v>2023</v>
      </c>
      <c r="B243" s="35">
        <v>251</v>
      </c>
      <c r="C243" s="36">
        <v>1824</v>
      </c>
      <c r="D243" s="29" t="s">
        <v>37</v>
      </c>
      <c r="E243" s="37" t="s">
        <v>5497</v>
      </c>
      <c r="F243" s="38" t="s">
        <v>39</v>
      </c>
      <c r="G243" s="35" t="s">
        <v>54</v>
      </c>
      <c r="H243" s="37" t="s">
        <v>1399</v>
      </c>
      <c r="I243" s="38" t="s">
        <v>6774</v>
      </c>
      <c r="J243" s="39" t="s">
        <v>4270</v>
      </c>
      <c r="K243" s="41">
        <v>8</v>
      </c>
      <c r="L243" s="42" t="s">
        <v>269</v>
      </c>
      <c r="M243" s="43">
        <v>44995.752245370371</v>
      </c>
      <c r="N243" s="38">
        <v>9</v>
      </c>
      <c r="O243" s="43">
        <v>45002</v>
      </c>
      <c r="P243" s="43">
        <v>45276</v>
      </c>
      <c r="Q243" s="54" t="s">
        <v>98</v>
      </c>
      <c r="R243" s="29" t="s">
        <v>98</v>
      </c>
      <c r="S243" s="39" t="s">
        <v>5823</v>
      </c>
      <c r="T243" s="39" t="s">
        <v>5488</v>
      </c>
      <c r="U243" s="39" t="s">
        <v>50</v>
      </c>
      <c r="V243" s="39" t="s">
        <v>5824</v>
      </c>
      <c r="W243" s="51">
        <v>20235420004813</v>
      </c>
      <c r="X243" s="38">
        <v>82181</v>
      </c>
      <c r="Y243" s="38">
        <v>24</v>
      </c>
      <c r="Z243" s="46">
        <v>2400000</v>
      </c>
      <c r="AA243" s="42" t="s">
        <v>6775</v>
      </c>
      <c r="AB243" s="42" t="s">
        <v>5503</v>
      </c>
      <c r="AC243" s="43">
        <v>44993</v>
      </c>
      <c r="AD243" s="42">
        <v>20235410000183</v>
      </c>
      <c r="AE243" s="47" t="e">
        <v>#N/A</v>
      </c>
      <c r="AF243" s="42" t="s">
        <v>5490</v>
      </c>
      <c r="AG243" s="48" t="s">
        <v>5491</v>
      </c>
      <c r="AH243" s="49">
        <v>44995.752245370371</v>
      </c>
      <c r="AI243" s="38" t="s">
        <v>6776</v>
      </c>
      <c r="AJ243" s="38">
        <v>-274</v>
      </c>
      <c r="AK243" s="38" t="s">
        <v>5506</v>
      </c>
      <c r="AL243" s="38">
        <v>260</v>
      </c>
      <c r="AM243" s="43">
        <v>44948</v>
      </c>
      <c r="AN243" s="43">
        <v>45001</v>
      </c>
      <c r="AO243" s="38" t="s">
        <v>5506</v>
      </c>
      <c r="AP243" s="43">
        <v>45001</v>
      </c>
      <c r="AQ243" s="38">
        <v>4</v>
      </c>
      <c r="AR243" s="38"/>
      <c r="AS243" s="38" t="s">
        <v>6777</v>
      </c>
      <c r="AT243" s="38" t="s">
        <v>5508</v>
      </c>
      <c r="AU243" s="43">
        <v>44998</v>
      </c>
      <c r="AV243" s="43" t="s">
        <v>6326</v>
      </c>
      <c r="AW243" s="43" t="s">
        <v>6778</v>
      </c>
      <c r="AX243" s="43">
        <v>44999</v>
      </c>
      <c r="AY243" s="38" t="s">
        <v>5492</v>
      </c>
      <c r="AZ243" s="38" t="s">
        <v>5492</v>
      </c>
      <c r="BA243" s="43" t="s">
        <v>5560</v>
      </c>
      <c r="BB243" s="43" t="s">
        <v>5522</v>
      </c>
      <c r="BC243" s="38" t="s">
        <v>5492</v>
      </c>
      <c r="BD243" s="38" t="s">
        <v>35</v>
      </c>
      <c r="BE243" s="38" t="s">
        <v>5494</v>
      </c>
    </row>
    <row r="244" spans="1:57" ht="17.45" customHeight="1" x14ac:dyDescent="0.25">
      <c r="A244" s="81">
        <v>2023</v>
      </c>
      <c r="B244" s="35">
        <v>252</v>
      </c>
      <c r="C244" s="36">
        <v>1868</v>
      </c>
      <c r="D244" s="29" t="s">
        <v>359</v>
      </c>
      <c r="E244" s="37" t="s">
        <v>5497</v>
      </c>
      <c r="F244" s="38" t="s">
        <v>39</v>
      </c>
      <c r="G244" s="35" t="s">
        <v>54</v>
      </c>
      <c r="H244" s="37" t="s">
        <v>900</v>
      </c>
      <c r="I244" s="38" t="s">
        <v>6779</v>
      </c>
      <c r="J244" s="39" t="s">
        <v>4635</v>
      </c>
      <c r="K244" s="41">
        <v>7</v>
      </c>
      <c r="L244" s="42" t="s">
        <v>269</v>
      </c>
      <c r="M244" s="43">
        <v>44995.752372685187</v>
      </c>
      <c r="N244" s="38">
        <v>10</v>
      </c>
      <c r="O244" s="43">
        <v>45002</v>
      </c>
      <c r="P244" s="43">
        <v>45291</v>
      </c>
      <c r="Q244" s="54" t="s">
        <v>98</v>
      </c>
      <c r="R244" s="29" t="s">
        <v>98</v>
      </c>
      <c r="S244" s="39" t="s">
        <v>6350</v>
      </c>
      <c r="T244" s="39" t="s">
        <v>5488</v>
      </c>
      <c r="U244" s="39" t="s">
        <v>365</v>
      </c>
      <c r="V244" s="39" t="s">
        <v>5740</v>
      </c>
      <c r="W244" s="51">
        <v>20235420004573</v>
      </c>
      <c r="X244" s="38">
        <v>82329</v>
      </c>
      <c r="Y244" s="38">
        <v>20</v>
      </c>
      <c r="Z244" s="46">
        <v>2500000</v>
      </c>
      <c r="AA244" s="42" t="s">
        <v>6775</v>
      </c>
      <c r="AB244" s="42" t="s">
        <v>5503</v>
      </c>
      <c r="AC244" s="43">
        <v>44994</v>
      </c>
      <c r="AD244" s="42">
        <v>20235410000183</v>
      </c>
      <c r="AE244" s="47" t="e">
        <v>#N/A</v>
      </c>
      <c r="AF244" s="42" t="s">
        <v>5490</v>
      </c>
      <c r="AG244" s="48" t="s">
        <v>5491</v>
      </c>
      <c r="AH244" s="49">
        <v>44995.752372685187</v>
      </c>
      <c r="AI244" s="38" t="s">
        <v>6780</v>
      </c>
      <c r="AJ244" s="38">
        <v>-289</v>
      </c>
      <c r="AK244" s="38" t="s">
        <v>5506</v>
      </c>
      <c r="AL244" s="38">
        <v>261</v>
      </c>
      <c r="AM244" s="43">
        <v>44948</v>
      </c>
      <c r="AN244" s="43">
        <v>45001</v>
      </c>
      <c r="AO244" s="38" t="s">
        <v>5506</v>
      </c>
      <c r="AP244" s="43">
        <v>45001</v>
      </c>
      <c r="AQ244" s="38">
        <v>4</v>
      </c>
      <c r="AR244" s="38"/>
      <c r="AS244" s="38" t="s">
        <v>6781</v>
      </c>
      <c r="AT244" s="38" t="s">
        <v>5508</v>
      </c>
      <c r="AU244" s="43">
        <v>44999</v>
      </c>
      <c r="AV244" s="43" t="s">
        <v>6622</v>
      </c>
      <c r="AW244" s="43" t="s">
        <v>6623</v>
      </c>
      <c r="AX244" s="43">
        <v>45001</v>
      </c>
      <c r="AY244" s="38" t="s">
        <v>5492</v>
      </c>
      <c r="AZ244" s="38" t="s">
        <v>5492</v>
      </c>
      <c r="BA244" s="43" t="s">
        <v>5560</v>
      </c>
      <c r="BB244" s="43" t="s">
        <v>5512</v>
      </c>
      <c r="BC244" s="38" t="s">
        <v>5492</v>
      </c>
      <c r="BD244" s="38" t="s">
        <v>35</v>
      </c>
      <c r="BE244" s="38" t="s">
        <v>5494</v>
      </c>
    </row>
    <row r="245" spans="1:57" ht="17.45" customHeight="1" x14ac:dyDescent="0.25">
      <c r="A245" s="81">
        <v>2023</v>
      </c>
      <c r="B245" s="35">
        <v>253</v>
      </c>
      <c r="C245" s="36">
        <v>1873</v>
      </c>
      <c r="D245" s="102" t="s">
        <v>5496</v>
      </c>
      <c r="E245" s="37" t="s">
        <v>5497</v>
      </c>
      <c r="F245" s="38" t="s">
        <v>39</v>
      </c>
      <c r="G245" s="35" t="s">
        <v>54</v>
      </c>
      <c r="H245" s="37" t="s">
        <v>6321</v>
      </c>
      <c r="I245" s="38" t="s">
        <v>6782</v>
      </c>
      <c r="J245" s="39" t="s">
        <v>6783</v>
      </c>
      <c r="K245" s="41">
        <v>1</v>
      </c>
      <c r="L245" s="42" t="s">
        <v>345</v>
      </c>
      <c r="M245" s="43">
        <v>44998.543981481482</v>
      </c>
      <c r="N245" s="38">
        <v>7</v>
      </c>
      <c r="O245" s="43">
        <v>45006</v>
      </c>
      <c r="P245" s="43">
        <v>45219</v>
      </c>
      <c r="Q245" s="54" t="s">
        <v>98</v>
      </c>
      <c r="R245" s="29" t="s">
        <v>98</v>
      </c>
      <c r="S245" s="74" t="s">
        <v>6323</v>
      </c>
      <c r="T245" s="39" t="s">
        <v>5488</v>
      </c>
      <c r="U245" s="39" t="s">
        <v>579</v>
      </c>
      <c r="V245" s="39" t="s">
        <v>2001</v>
      </c>
      <c r="W245" s="51">
        <v>20235420005143</v>
      </c>
      <c r="X245" s="38">
        <v>88526</v>
      </c>
      <c r="Y245" s="38">
        <v>3</v>
      </c>
      <c r="Z245" s="46">
        <v>2725000</v>
      </c>
      <c r="AA245" s="42" t="s">
        <v>5557</v>
      </c>
      <c r="AB245" s="42" t="s">
        <v>5503</v>
      </c>
      <c r="AC245" s="43">
        <v>44995</v>
      </c>
      <c r="AD245" s="42">
        <v>20235420003963</v>
      </c>
      <c r="AE245" s="47" t="e">
        <v>#N/A</v>
      </c>
      <c r="AF245" s="42" t="s">
        <v>5490</v>
      </c>
      <c r="AG245" s="48" t="s">
        <v>5491</v>
      </c>
      <c r="AH245" s="49">
        <v>44998.543981481482</v>
      </c>
      <c r="AI245" s="38" t="s">
        <v>6784</v>
      </c>
      <c r="AJ245" s="38">
        <v>-213</v>
      </c>
      <c r="AK245" s="38" t="s">
        <v>5506</v>
      </c>
      <c r="AL245" s="38">
        <v>756</v>
      </c>
      <c r="AM245" s="43">
        <v>44992</v>
      </c>
      <c r="AN245" s="43">
        <v>45006</v>
      </c>
      <c r="AO245" s="38" t="s">
        <v>5506</v>
      </c>
      <c r="AP245" s="43">
        <v>45000</v>
      </c>
      <c r="AQ245" s="38">
        <v>5</v>
      </c>
      <c r="AR245" s="38"/>
      <c r="AS245" s="38" t="s">
        <v>6785</v>
      </c>
      <c r="AT245" s="38" t="s">
        <v>5508</v>
      </c>
      <c r="AU245" s="43">
        <v>44998</v>
      </c>
      <c r="AV245" s="43" t="s">
        <v>6326</v>
      </c>
      <c r="AW245" s="43" t="s">
        <v>6786</v>
      </c>
      <c r="AX245" s="43">
        <v>44998</v>
      </c>
      <c r="AY245" s="38" t="s">
        <v>5492</v>
      </c>
      <c r="AZ245" s="38" t="s">
        <v>5492</v>
      </c>
      <c r="BA245" s="43" t="s">
        <v>5560</v>
      </c>
      <c r="BB245" s="43" t="s">
        <v>5522</v>
      </c>
      <c r="BC245" s="38" t="s">
        <v>5492</v>
      </c>
      <c r="BD245" s="38" t="s">
        <v>35</v>
      </c>
      <c r="BE245" s="38" t="s">
        <v>5494</v>
      </c>
    </row>
    <row r="246" spans="1:57" ht="17.45" customHeight="1" x14ac:dyDescent="0.25">
      <c r="A246" s="81">
        <v>2023</v>
      </c>
      <c r="B246" s="35">
        <v>254</v>
      </c>
      <c r="C246" s="36">
        <v>1801</v>
      </c>
      <c r="D246" s="29" t="s">
        <v>2219</v>
      </c>
      <c r="E246" s="37" t="s">
        <v>5497</v>
      </c>
      <c r="F246" s="38" t="s">
        <v>39</v>
      </c>
      <c r="G246" s="35" t="s">
        <v>54</v>
      </c>
      <c r="H246" s="37" t="s">
        <v>6787</v>
      </c>
      <c r="I246" s="38" t="s">
        <v>6788</v>
      </c>
      <c r="J246" s="39" t="s">
        <v>6789</v>
      </c>
      <c r="K246" s="41">
        <v>3</v>
      </c>
      <c r="L246" s="42" t="s">
        <v>2761</v>
      </c>
      <c r="M246" s="43">
        <v>44999.752662037034</v>
      </c>
      <c r="N246" s="38">
        <v>5</v>
      </c>
      <c r="O246" s="43">
        <v>45007</v>
      </c>
      <c r="P246" s="43">
        <v>45159</v>
      </c>
      <c r="Q246" s="45" t="s">
        <v>5504</v>
      </c>
      <c r="R246" s="29" t="s">
        <v>5504</v>
      </c>
      <c r="S246" s="74" t="s">
        <v>6790</v>
      </c>
      <c r="T246" s="39" t="s">
        <v>5488</v>
      </c>
      <c r="U246" s="39" t="s">
        <v>1753</v>
      </c>
      <c r="V246" s="39" t="s">
        <v>2287</v>
      </c>
      <c r="W246" s="51">
        <v>20235420004693</v>
      </c>
      <c r="X246" s="38">
        <v>85029</v>
      </c>
      <c r="Y246" s="38">
        <v>1</v>
      </c>
      <c r="Z246" s="46">
        <v>2725000</v>
      </c>
      <c r="AA246" s="42" t="s">
        <v>6706</v>
      </c>
      <c r="AB246" s="42" t="s">
        <v>5503</v>
      </c>
      <c r="AC246" s="43">
        <v>44992</v>
      </c>
      <c r="AD246" s="42">
        <v>20235420004133</v>
      </c>
      <c r="AE246" s="47" t="e">
        <v>#N/A</v>
      </c>
      <c r="AF246" s="42"/>
      <c r="AG246" s="48" t="s">
        <v>5491</v>
      </c>
      <c r="AH246" s="49">
        <v>44999.752662037034</v>
      </c>
      <c r="AI246" s="38" t="s">
        <v>6791</v>
      </c>
      <c r="AJ246" s="38">
        <v>-152</v>
      </c>
      <c r="AK246" s="38" t="s">
        <v>5506</v>
      </c>
      <c r="AL246" s="38">
        <v>247</v>
      </c>
      <c r="AM246" s="43">
        <v>44948</v>
      </c>
      <c r="AN246" s="43">
        <v>45007</v>
      </c>
      <c r="AO246" s="38" t="s">
        <v>5506</v>
      </c>
      <c r="AP246" s="43">
        <v>45002</v>
      </c>
      <c r="AQ246" s="38">
        <v>3</v>
      </c>
      <c r="AR246" s="38"/>
      <c r="AS246" s="38" t="s">
        <v>6792</v>
      </c>
      <c r="AT246" s="38" t="s">
        <v>5508</v>
      </c>
      <c r="AU246" s="43">
        <v>45001</v>
      </c>
      <c r="AV246" s="43" t="s">
        <v>6793</v>
      </c>
      <c r="AW246" s="43" t="s">
        <v>5723</v>
      </c>
      <c r="AX246" s="43">
        <v>45001</v>
      </c>
      <c r="AY246" s="38" t="s">
        <v>5492</v>
      </c>
      <c r="AZ246" s="38" t="s">
        <v>5506</v>
      </c>
      <c r="BA246" s="43" t="s">
        <v>5560</v>
      </c>
      <c r="BB246" s="43" t="s">
        <v>5512</v>
      </c>
      <c r="BC246" s="38" t="s">
        <v>5492</v>
      </c>
      <c r="BD246" s="38" t="s">
        <v>35</v>
      </c>
      <c r="BE246" s="38" t="s">
        <v>5494</v>
      </c>
    </row>
    <row r="247" spans="1:57" ht="17.45" customHeight="1" x14ac:dyDescent="0.25">
      <c r="A247" s="81">
        <v>2023</v>
      </c>
      <c r="B247" s="35">
        <v>255</v>
      </c>
      <c r="C247" s="36">
        <v>1824</v>
      </c>
      <c r="D247" s="29" t="s">
        <v>37</v>
      </c>
      <c r="E247" s="37" t="s">
        <v>5497</v>
      </c>
      <c r="F247" s="38" t="s">
        <v>39</v>
      </c>
      <c r="G247" s="35" t="s">
        <v>54</v>
      </c>
      <c r="H247" s="37" t="s">
        <v>1399</v>
      </c>
      <c r="I247" s="35" t="s">
        <v>6794</v>
      </c>
      <c r="J247" s="39" t="s">
        <v>6795</v>
      </c>
      <c r="K247" s="41">
        <v>0</v>
      </c>
      <c r="L247" s="42" t="s">
        <v>269</v>
      </c>
      <c r="M247" s="43">
        <v>44998.54414351852</v>
      </c>
      <c r="N247" s="38">
        <v>7</v>
      </c>
      <c r="O247" s="43">
        <v>45002</v>
      </c>
      <c r="P247" s="43">
        <v>45215</v>
      </c>
      <c r="Q247" s="82" t="s">
        <v>48</v>
      </c>
      <c r="R247" s="102" t="s">
        <v>98</v>
      </c>
      <c r="S247" s="39" t="s">
        <v>5823</v>
      </c>
      <c r="T247" s="39" t="s">
        <v>5488</v>
      </c>
      <c r="U247" s="39" t="s">
        <v>50</v>
      </c>
      <c r="V247" s="39" t="s">
        <v>5824</v>
      </c>
      <c r="W247" s="51">
        <v>20235420004813</v>
      </c>
      <c r="X247" s="38">
        <v>82181</v>
      </c>
      <c r="Y247" s="38">
        <v>24</v>
      </c>
      <c r="Z247" s="46">
        <v>2400000</v>
      </c>
      <c r="AA247" s="42" t="s">
        <v>6657</v>
      </c>
      <c r="AB247" s="42" t="s">
        <v>5503</v>
      </c>
      <c r="AC247" s="43">
        <v>44987</v>
      </c>
      <c r="AD247" s="42">
        <v>20235410000183</v>
      </c>
      <c r="AE247" s="47" t="e">
        <v>#N/A</v>
      </c>
      <c r="AF247" s="42" t="s">
        <v>5490</v>
      </c>
      <c r="AG247" s="48" t="s">
        <v>5491</v>
      </c>
      <c r="AH247" s="49">
        <v>44998.54414351852</v>
      </c>
      <c r="AI247" s="38" t="s">
        <v>6796</v>
      </c>
      <c r="AJ247" s="38">
        <v>-213</v>
      </c>
      <c r="AK247" s="38" t="s">
        <v>5506</v>
      </c>
      <c r="AL247" s="38">
        <v>260</v>
      </c>
      <c r="AM247" s="43">
        <v>44948</v>
      </c>
      <c r="AN247" s="43">
        <v>45001</v>
      </c>
      <c r="AO247" s="38" t="s">
        <v>5506</v>
      </c>
      <c r="AP247" s="43">
        <v>45001</v>
      </c>
      <c r="AQ247" s="38">
        <v>4</v>
      </c>
      <c r="AR247" s="38"/>
      <c r="AS247" s="38" t="s">
        <v>6797</v>
      </c>
      <c r="AT247" s="38" t="s">
        <v>5508</v>
      </c>
      <c r="AU247" s="43">
        <v>44999</v>
      </c>
      <c r="AV247" s="43" t="s">
        <v>6622</v>
      </c>
      <c r="AW247" s="43" t="s">
        <v>6415</v>
      </c>
      <c r="AX247" s="43">
        <v>44999</v>
      </c>
      <c r="AY247" s="38" t="s">
        <v>5492</v>
      </c>
      <c r="AZ247" s="38" t="s">
        <v>5492</v>
      </c>
      <c r="BA247" s="43" t="s">
        <v>5560</v>
      </c>
      <c r="BB247" s="43" t="s">
        <v>5522</v>
      </c>
      <c r="BC247" s="38" t="s">
        <v>5492</v>
      </c>
      <c r="BD247" s="38" t="s">
        <v>35</v>
      </c>
      <c r="BE247" s="38" t="s">
        <v>5494</v>
      </c>
    </row>
    <row r="248" spans="1:57" ht="17.45" customHeight="1" x14ac:dyDescent="0.25">
      <c r="A248" s="81">
        <v>2023</v>
      </c>
      <c r="B248" s="35">
        <v>256</v>
      </c>
      <c r="C248" s="36">
        <v>1819</v>
      </c>
      <c r="D248" s="29" t="s">
        <v>53</v>
      </c>
      <c r="E248" s="37" t="s">
        <v>5497</v>
      </c>
      <c r="F248" s="38" t="s">
        <v>39</v>
      </c>
      <c r="G248" s="35" t="s">
        <v>54</v>
      </c>
      <c r="H248" s="37" t="s">
        <v>4544</v>
      </c>
      <c r="I248" s="38" t="s">
        <v>6798</v>
      </c>
      <c r="J248" s="39" t="s">
        <v>6799</v>
      </c>
      <c r="K248" s="41">
        <v>2</v>
      </c>
      <c r="L248" s="42" t="s">
        <v>138</v>
      </c>
      <c r="M248" s="43">
        <v>44998.794317129628</v>
      </c>
      <c r="N248" s="38">
        <v>10</v>
      </c>
      <c r="O248" s="43">
        <v>45002</v>
      </c>
      <c r="P248" s="43">
        <v>45291</v>
      </c>
      <c r="Q248" s="54" t="s">
        <v>98</v>
      </c>
      <c r="R248" s="29" t="s">
        <v>98</v>
      </c>
      <c r="S248" s="74" t="s">
        <v>6733</v>
      </c>
      <c r="T248" s="39" t="s">
        <v>5488</v>
      </c>
      <c r="U248" s="39" t="s">
        <v>62</v>
      </c>
      <c r="V248" s="39" t="s">
        <v>63</v>
      </c>
      <c r="W248" s="51">
        <v>20235420004633</v>
      </c>
      <c r="X248" s="38">
        <v>87965</v>
      </c>
      <c r="Y248" s="38">
        <v>11</v>
      </c>
      <c r="Z248" s="46">
        <v>2400000</v>
      </c>
      <c r="AA248" s="42" t="s">
        <v>6500</v>
      </c>
      <c r="AB248" s="42" t="s">
        <v>5503</v>
      </c>
      <c r="AC248" s="43">
        <v>44979</v>
      </c>
      <c r="AD248" s="42">
        <v>20235420003963</v>
      </c>
      <c r="AE248" s="47" t="e">
        <v>#N/A</v>
      </c>
      <c r="AF248" s="42" t="s">
        <v>5490</v>
      </c>
      <c r="AG248" s="48" t="s">
        <v>5491</v>
      </c>
      <c r="AH248" s="49">
        <v>44998.794317129628</v>
      </c>
      <c r="AI248" s="38" t="s">
        <v>6800</v>
      </c>
      <c r="AJ248" s="38">
        <v>-289</v>
      </c>
      <c r="AK248" s="38" t="s">
        <v>5506</v>
      </c>
      <c r="AL248" s="38">
        <v>709</v>
      </c>
      <c r="AM248" s="43">
        <v>44991</v>
      </c>
      <c r="AN248" s="43">
        <v>45002</v>
      </c>
      <c r="AO248" s="38" t="s">
        <v>5506</v>
      </c>
      <c r="AP248" s="43">
        <v>45001</v>
      </c>
      <c r="AQ248" s="38">
        <v>4</v>
      </c>
      <c r="AR248" s="38"/>
      <c r="AS248" s="38" t="s">
        <v>6801</v>
      </c>
      <c r="AT248" s="38" t="s">
        <v>5508</v>
      </c>
      <c r="AU248" s="43">
        <v>44999</v>
      </c>
      <c r="AV248" s="43" t="s">
        <v>6622</v>
      </c>
      <c r="AW248" s="43" t="s">
        <v>6802</v>
      </c>
      <c r="AX248" s="43">
        <v>45001</v>
      </c>
      <c r="AY248" s="38" t="s">
        <v>5492</v>
      </c>
      <c r="AZ248" s="38" t="s">
        <v>5492</v>
      </c>
      <c r="BA248" s="43" t="s">
        <v>5560</v>
      </c>
      <c r="BB248" s="43" t="s">
        <v>5512</v>
      </c>
      <c r="BC248" s="38" t="s">
        <v>5492</v>
      </c>
      <c r="BD248" s="38" t="s">
        <v>35</v>
      </c>
      <c r="BE248" s="38" t="s">
        <v>5494</v>
      </c>
    </row>
    <row r="249" spans="1:57" ht="17.45" customHeight="1" x14ac:dyDescent="0.25">
      <c r="A249" s="81">
        <v>2023</v>
      </c>
      <c r="B249" s="35">
        <v>257</v>
      </c>
      <c r="C249" s="36">
        <v>1819</v>
      </c>
      <c r="D249" s="29" t="s">
        <v>53</v>
      </c>
      <c r="E249" s="37" t="s">
        <v>5497</v>
      </c>
      <c r="F249" s="38" t="s">
        <v>39</v>
      </c>
      <c r="G249" s="35" t="s">
        <v>54</v>
      </c>
      <c r="H249" s="37" t="s">
        <v>4544</v>
      </c>
      <c r="I249" s="38" t="s">
        <v>6803</v>
      </c>
      <c r="J249" s="39" t="s">
        <v>6804</v>
      </c>
      <c r="K249" s="41">
        <v>5</v>
      </c>
      <c r="L249" s="42" t="s">
        <v>138</v>
      </c>
      <c r="M249" s="43">
        <v>44998.544039351851</v>
      </c>
      <c r="N249" s="38">
        <v>5</v>
      </c>
      <c r="O249" s="43">
        <v>45002</v>
      </c>
      <c r="P249" s="43">
        <v>45154</v>
      </c>
      <c r="Q249" s="174" t="s">
        <v>60</v>
      </c>
      <c r="R249" s="102" t="s">
        <v>60</v>
      </c>
      <c r="S249" s="74" t="s">
        <v>6733</v>
      </c>
      <c r="T249" s="39" t="s">
        <v>5488</v>
      </c>
      <c r="U249" s="39" t="s">
        <v>62</v>
      </c>
      <c r="V249" s="39" t="s">
        <v>63</v>
      </c>
      <c r="W249" s="51">
        <v>20235420004633</v>
      </c>
      <c r="X249" s="38">
        <v>87965</v>
      </c>
      <c r="Y249" s="38">
        <v>11</v>
      </c>
      <c r="Z249" s="46">
        <v>2400000</v>
      </c>
      <c r="AA249" s="42" t="s">
        <v>6500</v>
      </c>
      <c r="AB249" s="42" t="s">
        <v>5503</v>
      </c>
      <c r="AC249" s="43">
        <v>44979</v>
      </c>
      <c r="AD249" s="42">
        <v>20235420003963</v>
      </c>
      <c r="AE249" s="47" t="e">
        <v>#N/A</v>
      </c>
      <c r="AF249" s="42"/>
      <c r="AG249" s="48" t="s">
        <v>5491</v>
      </c>
      <c r="AH249" s="49">
        <v>44998.544039351851</v>
      </c>
      <c r="AI249" s="38" t="s">
        <v>6805</v>
      </c>
      <c r="AJ249" s="38">
        <v>-152</v>
      </c>
      <c r="AK249" s="38" t="s">
        <v>5506</v>
      </c>
      <c r="AL249" s="38">
        <v>709</v>
      </c>
      <c r="AM249" s="43">
        <v>44991</v>
      </c>
      <c r="AN249" s="43">
        <v>45002</v>
      </c>
      <c r="AO249" s="38" t="s">
        <v>5506</v>
      </c>
      <c r="AP249" s="43">
        <v>45001</v>
      </c>
      <c r="AQ249" s="38">
        <v>4</v>
      </c>
      <c r="AR249" s="38"/>
      <c r="AS249" s="38" t="s">
        <v>6806</v>
      </c>
      <c r="AT249" s="38" t="s">
        <v>5508</v>
      </c>
      <c r="AU249" s="43">
        <v>44998</v>
      </c>
      <c r="AV249" s="43" t="s">
        <v>6326</v>
      </c>
      <c r="AW249" s="43" t="s">
        <v>5723</v>
      </c>
      <c r="AX249" s="43">
        <v>45001</v>
      </c>
      <c r="AY249" s="38" t="s">
        <v>5492</v>
      </c>
      <c r="AZ249" s="38" t="s">
        <v>5492</v>
      </c>
      <c r="BA249" s="43" t="s">
        <v>5560</v>
      </c>
      <c r="BB249" s="43" t="s">
        <v>5512</v>
      </c>
      <c r="BC249" s="38" t="s">
        <v>5492</v>
      </c>
      <c r="BD249" s="38" t="s">
        <v>35</v>
      </c>
      <c r="BE249" s="38" t="s">
        <v>5494</v>
      </c>
    </row>
    <row r="250" spans="1:57" ht="17.45" customHeight="1" x14ac:dyDescent="0.25">
      <c r="A250" s="81">
        <v>2023</v>
      </c>
      <c r="B250" s="35">
        <v>258</v>
      </c>
      <c r="C250" s="36">
        <v>1819</v>
      </c>
      <c r="D250" s="29" t="s">
        <v>53</v>
      </c>
      <c r="E250" s="37" t="s">
        <v>5497</v>
      </c>
      <c r="F250" s="38" t="s">
        <v>39</v>
      </c>
      <c r="G250" s="35" t="s">
        <v>54</v>
      </c>
      <c r="H250" s="37" t="s">
        <v>4544</v>
      </c>
      <c r="I250" s="35" t="s">
        <v>6807</v>
      </c>
      <c r="J250" s="39" t="s">
        <v>4855</v>
      </c>
      <c r="K250" s="41">
        <v>2</v>
      </c>
      <c r="L250" s="42" t="s">
        <v>138</v>
      </c>
      <c r="M250" s="43">
        <v>44998.543935185182</v>
      </c>
      <c r="N250" s="38">
        <v>7</v>
      </c>
      <c r="O250" s="43">
        <v>45006</v>
      </c>
      <c r="P250" s="43">
        <v>45219</v>
      </c>
      <c r="Q250" s="82" t="s">
        <v>48</v>
      </c>
      <c r="R250" s="102" t="s">
        <v>98</v>
      </c>
      <c r="S250" s="74" t="s">
        <v>6733</v>
      </c>
      <c r="T250" s="39" t="s">
        <v>5488</v>
      </c>
      <c r="U250" s="39" t="s">
        <v>62</v>
      </c>
      <c r="V250" s="39" t="s">
        <v>63</v>
      </c>
      <c r="W250" s="51">
        <v>20235420004633</v>
      </c>
      <c r="X250" s="38">
        <v>87965</v>
      </c>
      <c r="Y250" s="38">
        <v>11</v>
      </c>
      <c r="Z250" s="46">
        <v>2400000</v>
      </c>
      <c r="AA250" s="42" t="s">
        <v>6657</v>
      </c>
      <c r="AB250" s="42" t="s">
        <v>5503</v>
      </c>
      <c r="AC250" s="43">
        <v>44985</v>
      </c>
      <c r="AD250" s="42">
        <v>20235420003963</v>
      </c>
      <c r="AE250" s="47" t="e">
        <v>#N/A</v>
      </c>
      <c r="AF250" s="42" t="s">
        <v>5490</v>
      </c>
      <c r="AG250" s="48" t="s">
        <v>5491</v>
      </c>
      <c r="AH250" s="49">
        <v>44998.543935185182</v>
      </c>
      <c r="AI250" s="38" t="s">
        <v>6808</v>
      </c>
      <c r="AJ250" s="38">
        <v>-213</v>
      </c>
      <c r="AK250" s="38" t="s">
        <v>5506</v>
      </c>
      <c r="AL250" s="38">
        <v>709</v>
      </c>
      <c r="AM250" s="43">
        <v>44991</v>
      </c>
      <c r="AN250" s="43">
        <v>45002</v>
      </c>
      <c r="AO250" s="38" t="s">
        <v>5506</v>
      </c>
      <c r="AP250" s="43">
        <v>45001</v>
      </c>
      <c r="AQ250" s="38">
        <v>4</v>
      </c>
      <c r="AR250" s="38"/>
      <c r="AS250" s="38" t="s">
        <v>6809</v>
      </c>
      <c r="AT250" s="38" t="s">
        <v>5508</v>
      </c>
      <c r="AU250" s="43">
        <v>44998</v>
      </c>
      <c r="AV250" s="43" t="s">
        <v>6326</v>
      </c>
      <c r="AW250" s="43" t="s">
        <v>6444</v>
      </c>
      <c r="AX250" s="43">
        <v>45006</v>
      </c>
      <c r="AY250" s="38" t="s">
        <v>5492</v>
      </c>
      <c r="AZ250" s="38" t="s">
        <v>5506</v>
      </c>
      <c r="BA250" s="43" t="s">
        <v>5560</v>
      </c>
      <c r="BB250" s="43" t="s">
        <v>5512</v>
      </c>
      <c r="BC250" s="38" t="s">
        <v>5492</v>
      </c>
      <c r="BD250" s="38" t="s">
        <v>35</v>
      </c>
      <c r="BE250" s="38" t="s">
        <v>5494</v>
      </c>
    </row>
    <row r="251" spans="1:57" ht="17.45" customHeight="1" x14ac:dyDescent="0.25">
      <c r="A251" s="81">
        <v>2023</v>
      </c>
      <c r="B251" s="35">
        <v>259</v>
      </c>
      <c r="C251" s="36">
        <v>1852</v>
      </c>
      <c r="D251" s="29" t="s">
        <v>404</v>
      </c>
      <c r="E251" s="37" t="s">
        <v>5497</v>
      </c>
      <c r="F251" s="38" t="s">
        <v>39</v>
      </c>
      <c r="G251" s="35" t="s">
        <v>54</v>
      </c>
      <c r="H251" s="37" t="s">
        <v>6617</v>
      </c>
      <c r="I251" s="38" t="s">
        <v>6810</v>
      </c>
      <c r="J251" s="39" t="s">
        <v>6811</v>
      </c>
      <c r="K251" s="41">
        <v>2</v>
      </c>
      <c r="L251" s="42" t="s">
        <v>138</v>
      </c>
      <c r="M251" s="43">
        <v>44998.835844907408</v>
      </c>
      <c r="N251" s="38">
        <v>8</v>
      </c>
      <c r="O251" s="43">
        <v>45001</v>
      </c>
      <c r="P251" s="43">
        <v>45245</v>
      </c>
      <c r="Q251" s="54" t="s">
        <v>48</v>
      </c>
      <c r="R251" s="29" t="s">
        <v>6812</v>
      </c>
      <c r="S251" s="74" t="s">
        <v>6619</v>
      </c>
      <c r="T251" s="39" t="s">
        <v>5488</v>
      </c>
      <c r="U251" s="39" t="s">
        <v>390</v>
      </c>
      <c r="V251" s="39" t="s">
        <v>5860</v>
      </c>
      <c r="W251" s="51">
        <v>20235420004803</v>
      </c>
      <c r="X251" s="38">
        <v>87860</v>
      </c>
      <c r="Y251" s="38">
        <v>3</v>
      </c>
      <c r="Z251" s="46">
        <v>4800000</v>
      </c>
      <c r="AA251" s="42" t="s">
        <v>6650</v>
      </c>
      <c r="AB251" s="42" t="s">
        <v>5503</v>
      </c>
      <c r="AC251" s="43">
        <v>44980</v>
      </c>
      <c r="AD251" s="42">
        <v>20235420003963</v>
      </c>
      <c r="AE251" s="47" t="e">
        <v>#N/A</v>
      </c>
      <c r="AF251" s="42" t="s">
        <v>5490</v>
      </c>
      <c r="AG251" s="48" t="s">
        <v>5491</v>
      </c>
      <c r="AH251" s="49">
        <v>44998.835844907408</v>
      </c>
      <c r="AI251" s="38" t="s">
        <v>6813</v>
      </c>
      <c r="AJ251" s="38">
        <v>-244</v>
      </c>
      <c r="AK251" s="38" t="s">
        <v>5506</v>
      </c>
      <c r="AL251" s="38">
        <v>711</v>
      </c>
      <c r="AM251" s="43">
        <v>44991</v>
      </c>
      <c r="AN251" s="43">
        <v>45002</v>
      </c>
      <c r="AO251" s="38" t="s">
        <v>5506</v>
      </c>
      <c r="AP251" s="43">
        <v>45000</v>
      </c>
      <c r="AQ251" s="38">
        <v>1</v>
      </c>
      <c r="AR251" s="38"/>
      <c r="AS251" s="38" t="s">
        <v>6814</v>
      </c>
      <c r="AT251" s="38" t="s">
        <v>5508</v>
      </c>
      <c r="AU251" s="43">
        <v>44989</v>
      </c>
      <c r="AV251" s="43" t="s">
        <v>6622</v>
      </c>
      <c r="AW251" s="43" t="s">
        <v>6683</v>
      </c>
      <c r="AX251" s="43">
        <v>44991</v>
      </c>
      <c r="AY251" s="38" t="s">
        <v>5492</v>
      </c>
      <c r="AZ251" s="38" t="s">
        <v>5492</v>
      </c>
      <c r="BA251" s="43" t="s">
        <v>5597</v>
      </c>
      <c r="BB251" s="43" t="s">
        <v>5522</v>
      </c>
      <c r="BC251" s="38" t="s">
        <v>5492</v>
      </c>
      <c r="BD251" s="38" t="s">
        <v>35</v>
      </c>
      <c r="BE251" s="38" t="s">
        <v>5494</v>
      </c>
    </row>
    <row r="252" spans="1:57" ht="17.45" customHeight="1" x14ac:dyDescent="0.25">
      <c r="A252" s="81">
        <v>2023</v>
      </c>
      <c r="B252" s="35">
        <v>260</v>
      </c>
      <c r="C252" s="36">
        <v>1867</v>
      </c>
      <c r="D252" s="29" t="s">
        <v>1972</v>
      </c>
      <c r="E252" s="37" t="s">
        <v>5497</v>
      </c>
      <c r="F252" s="38" t="s">
        <v>39</v>
      </c>
      <c r="G252" s="35" t="s">
        <v>54</v>
      </c>
      <c r="H252" s="37" t="s">
        <v>1973</v>
      </c>
      <c r="I252" s="38" t="s">
        <v>6815</v>
      </c>
      <c r="J252" s="39" t="s">
        <v>6816</v>
      </c>
      <c r="K252" s="41">
        <v>9</v>
      </c>
      <c r="L252" s="42" t="s">
        <v>138</v>
      </c>
      <c r="M252" s="43">
        <v>44998.794282407405</v>
      </c>
      <c r="N252" s="38">
        <v>6</v>
      </c>
      <c r="O252" s="43">
        <v>45002</v>
      </c>
      <c r="P252" s="43">
        <v>45185</v>
      </c>
      <c r="Q252" s="54" t="s">
        <v>48</v>
      </c>
      <c r="R252" s="29" t="s">
        <v>98</v>
      </c>
      <c r="S252" s="39" t="s">
        <v>6817</v>
      </c>
      <c r="T252" s="39" t="s">
        <v>5488</v>
      </c>
      <c r="U252" s="39" t="s">
        <v>62</v>
      </c>
      <c r="V252" s="39" t="s">
        <v>63</v>
      </c>
      <c r="W252" s="51">
        <v>20235420004633</v>
      </c>
      <c r="X252" s="38">
        <v>87935</v>
      </c>
      <c r="Y252" s="38">
        <v>1</v>
      </c>
      <c r="Z252" s="46">
        <v>3900000</v>
      </c>
      <c r="AA252" s="42" t="s">
        <v>6657</v>
      </c>
      <c r="AB252" s="42" t="s">
        <v>5503</v>
      </c>
      <c r="AC252" s="43">
        <v>44991</v>
      </c>
      <c r="AD252" s="42">
        <v>20235420003963</v>
      </c>
      <c r="AE252" s="47" t="e">
        <v>#N/A</v>
      </c>
      <c r="AF252" s="42" t="s">
        <v>5490</v>
      </c>
      <c r="AG252" s="48" t="s">
        <v>5491</v>
      </c>
      <c r="AH252" s="49">
        <v>44998.794282407405</v>
      </c>
      <c r="AI252" s="38" t="s">
        <v>6818</v>
      </c>
      <c r="AJ252" s="38">
        <v>-183</v>
      </c>
      <c r="AK252" s="38" t="s">
        <v>5506</v>
      </c>
      <c r="AL252" s="38">
        <v>746</v>
      </c>
      <c r="AM252" s="43">
        <v>44992</v>
      </c>
      <c r="AN252" s="43">
        <v>45002</v>
      </c>
      <c r="AO252" s="38" t="s">
        <v>5506</v>
      </c>
      <c r="AP252" s="43">
        <v>45001</v>
      </c>
      <c r="AQ252" s="38">
        <v>4</v>
      </c>
      <c r="AR252" s="38"/>
      <c r="AS252" s="38" t="s">
        <v>6819</v>
      </c>
      <c r="AT252" s="38" t="s">
        <v>5508</v>
      </c>
      <c r="AU252" s="43">
        <v>44999</v>
      </c>
      <c r="AV252" s="43" t="s">
        <v>6622</v>
      </c>
      <c r="AW252" s="43" t="s">
        <v>5589</v>
      </c>
      <c r="AX252" s="43">
        <v>45001</v>
      </c>
      <c r="AY252" s="38" t="s">
        <v>5492</v>
      </c>
      <c r="AZ252" s="38" t="s">
        <v>5492</v>
      </c>
      <c r="BA252" s="43" t="s">
        <v>5511</v>
      </c>
      <c r="BB252" s="43" t="s">
        <v>5522</v>
      </c>
      <c r="BC252" s="38" t="s">
        <v>5492</v>
      </c>
      <c r="BD252" s="38" t="s">
        <v>35</v>
      </c>
      <c r="BE252" s="38" t="s">
        <v>5494</v>
      </c>
    </row>
    <row r="253" spans="1:57" ht="17.45" customHeight="1" x14ac:dyDescent="0.25">
      <c r="A253" s="81">
        <v>2023</v>
      </c>
      <c r="B253" s="35">
        <v>261</v>
      </c>
      <c r="C253" s="36">
        <v>1873</v>
      </c>
      <c r="D253" s="102" t="s">
        <v>5496</v>
      </c>
      <c r="E253" s="37" t="s">
        <v>5497</v>
      </c>
      <c r="F253" s="38" t="s">
        <v>39</v>
      </c>
      <c r="G253" s="35" t="s">
        <v>54</v>
      </c>
      <c r="H253" s="37" t="s">
        <v>6820</v>
      </c>
      <c r="I253" s="38" t="s">
        <v>6821</v>
      </c>
      <c r="J253" s="39" t="s">
        <v>6822</v>
      </c>
      <c r="K253" s="41">
        <v>3</v>
      </c>
      <c r="L253" s="42" t="s">
        <v>2761</v>
      </c>
      <c r="M253" s="43">
        <v>45002.543981481482</v>
      </c>
      <c r="N253" s="38">
        <v>2</v>
      </c>
      <c r="O253" s="43">
        <v>45012</v>
      </c>
      <c r="P253" s="43">
        <v>45072</v>
      </c>
      <c r="Q253" s="174" t="s">
        <v>60</v>
      </c>
      <c r="R253" s="102" t="s">
        <v>60</v>
      </c>
      <c r="S253" s="74" t="s">
        <v>6823</v>
      </c>
      <c r="T253" s="39" t="s">
        <v>5488</v>
      </c>
      <c r="U253" s="39" t="s">
        <v>74</v>
      </c>
      <c r="V253" s="39" t="s">
        <v>1021</v>
      </c>
      <c r="W253" s="51">
        <v>20235420006213</v>
      </c>
      <c r="X253" s="38">
        <v>88260</v>
      </c>
      <c r="Y253" s="38">
        <v>1</v>
      </c>
      <c r="Z253" s="46">
        <v>4500000</v>
      </c>
      <c r="AA253" s="42" t="s">
        <v>6706</v>
      </c>
      <c r="AB253" s="42" t="s">
        <v>5503</v>
      </c>
      <c r="AC253" s="43">
        <v>44993</v>
      </c>
      <c r="AD253" s="42">
        <v>20235420004223</v>
      </c>
      <c r="AE253" s="47" t="e">
        <v>#N/A</v>
      </c>
      <c r="AF253" s="42" t="s">
        <v>5490</v>
      </c>
      <c r="AG253" s="48" t="s">
        <v>5491</v>
      </c>
      <c r="AH253" s="49">
        <v>45002.543981481482</v>
      </c>
      <c r="AI253" s="38" t="s">
        <v>6824</v>
      </c>
      <c r="AJ253" s="38">
        <v>-60</v>
      </c>
      <c r="AK253" s="38" t="s">
        <v>5506</v>
      </c>
      <c r="AL253" s="38">
        <v>751</v>
      </c>
      <c r="AM253" s="43">
        <v>44992</v>
      </c>
      <c r="AN253" s="43">
        <v>45012</v>
      </c>
      <c r="AO253" s="38" t="s">
        <v>5506</v>
      </c>
      <c r="AP253" s="43">
        <v>45006</v>
      </c>
      <c r="AQ253" s="38">
        <v>1</v>
      </c>
      <c r="AR253" s="38"/>
      <c r="AS253" s="38" t="s">
        <v>6825</v>
      </c>
      <c r="AT253" s="38" t="s">
        <v>5508</v>
      </c>
      <c r="AU253" s="43">
        <v>45006</v>
      </c>
      <c r="AV253" s="43" t="s">
        <v>6826</v>
      </c>
      <c r="AW253" s="43" t="s">
        <v>6411</v>
      </c>
      <c r="AX253" s="43">
        <v>45009</v>
      </c>
      <c r="AY253" s="38" t="s">
        <v>5492</v>
      </c>
      <c r="AZ253" s="38" t="s">
        <v>5506</v>
      </c>
      <c r="BA253" s="43" t="s">
        <v>5511</v>
      </c>
      <c r="BB253" s="43" t="s">
        <v>5512</v>
      </c>
      <c r="BC253" s="38" t="s">
        <v>5492</v>
      </c>
      <c r="BD253" s="38" t="s">
        <v>35</v>
      </c>
      <c r="BE253" s="38" t="s">
        <v>5494</v>
      </c>
    </row>
    <row r="254" spans="1:57" ht="17.45" customHeight="1" x14ac:dyDescent="0.25">
      <c r="A254" s="81">
        <v>2023</v>
      </c>
      <c r="B254" s="35">
        <v>262</v>
      </c>
      <c r="C254" s="36">
        <v>1873</v>
      </c>
      <c r="D254" s="102" t="s">
        <v>5496</v>
      </c>
      <c r="E254" s="37" t="s">
        <v>5497</v>
      </c>
      <c r="F254" s="38" t="s">
        <v>39</v>
      </c>
      <c r="G254" s="35" t="s">
        <v>54</v>
      </c>
      <c r="H254" s="37" t="s">
        <v>6827</v>
      </c>
      <c r="I254" s="38" t="s">
        <v>6828</v>
      </c>
      <c r="J254" s="39" t="s">
        <v>870</v>
      </c>
      <c r="K254" s="41">
        <v>1</v>
      </c>
      <c r="L254" s="42" t="s">
        <v>170</v>
      </c>
      <c r="M254" s="43">
        <v>44999.71056712963</v>
      </c>
      <c r="N254" s="38">
        <v>9</v>
      </c>
      <c r="O254" s="43">
        <v>45007</v>
      </c>
      <c r="P254" s="43">
        <v>45281</v>
      </c>
      <c r="Q254" s="54" t="s">
        <v>98</v>
      </c>
      <c r="R254" s="29" t="s">
        <v>98</v>
      </c>
      <c r="S254" s="39" t="s">
        <v>6829</v>
      </c>
      <c r="T254" s="39" t="s">
        <v>5488</v>
      </c>
      <c r="U254" s="39" t="s">
        <v>6830</v>
      </c>
      <c r="V254" s="39" t="s">
        <v>4754</v>
      </c>
      <c r="W254" s="51">
        <v>20235420004643</v>
      </c>
      <c r="X254" s="38">
        <v>87113</v>
      </c>
      <c r="Y254" s="38">
        <v>1</v>
      </c>
      <c r="Z254" s="46">
        <v>3000000</v>
      </c>
      <c r="AA254" s="42" t="e">
        <v>#N/A</v>
      </c>
      <c r="AB254" s="42" t="e">
        <v>#N/A</v>
      </c>
      <c r="AC254" s="43" t="s">
        <v>46</v>
      </c>
      <c r="AD254" s="42" t="e">
        <v>#N/A</v>
      </c>
      <c r="AE254" s="47" t="e">
        <v>#N/A</v>
      </c>
      <c r="AF254" s="42" t="s">
        <v>5490</v>
      </c>
      <c r="AG254" s="48" t="s">
        <v>5491</v>
      </c>
      <c r="AH254" s="49">
        <v>44999.71056712963</v>
      </c>
      <c r="AI254" s="38" t="s">
        <v>6831</v>
      </c>
      <c r="AJ254" s="38">
        <v>-274</v>
      </c>
      <c r="AK254" s="38" t="s">
        <v>5506</v>
      </c>
      <c r="AL254" s="38">
        <v>656</v>
      </c>
      <c r="AM254" s="43">
        <v>44977</v>
      </c>
      <c r="AN254" s="43">
        <v>45007</v>
      </c>
      <c r="AO254" s="38" t="s">
        <v>5506</v>
      </c>
      <c r="AP254" s="43">
        <v>44952</v>
      </c>
      <c r="AQ254" s="38">
        <v>4</v>
      </c>
      <c r="AR254" s="38"/>
      <c r="AS254" s="38" t="s">
        <v>6832</v>
      </c>
      <c r="AT254" s="38" t="s">
        <v>5508</v>
      </c>
      <c r="AU254" s="43">
        <v>44950</v>
      </c>
      <c r="AV254" s="43" t="s">
        <v>5509</v>
      </c>
      <c r="AW254" s="43" t="s">
        <v>6833</v>
      </c>
      <c r="AX254" s="43">
        <v>44952</v>
      </c>
      <c r="AY254" s="38" t="s">
        <v>5492</v>
      </c>
      <c r="AZ254" s="38" t="s">
        <v>5492</v>
      </c>
      <c r="BA254" s="43" t="s">
        <v>5511</v>
      </c>
      <c r="BB254" s="38" t="s">
        <v>5522</v>
      </c>
      <c r="BC254" s="38" t="s">
        <v>5492</v>
      </c>
      <c r="BD254" s="38" t="s">
        <v>35</v>
      </c>
      <c r="BE254" s="38" t="s">
        <v>5494</v>
      </c>
    </row>
    <row r="255" spans="1:57" ht="17.45" customHeight="1" x14ac:dyDescent="0.25">
      <c r="A255" s="81">
        <v>2023</v>
      </c>
      <c r="B255" s="35">
        <v>263</v>
      </c>
      <c r="C255" s="36">
        <v>1824</v>
      </c>
      <c r="D255" s="29" t="s">
        <v>37</v>
      </c>
      <c r="E255" s="37" t="s">
        <v>5497</v>
      </c>
      <c r="F255" s="38" t="s">
        <v>39</v>
      </c>
      <c r="G255" s="35" t="s">
        <v>54</v>
      </c>
      <c r="H255" s="37" t="s">
        <v>1399</v>
      </c>
      <c r="I255" s="38" t="s">
        <v>6834</v>
      </c>
      <c r="J255" s="39" t="s">
        <v>6835</v>
      </c>
      <c r="K255" s="41">
        <v>9</v>
      </c>
      <c r="L255" s="42" t="s">
        <v>269</v>
      </c>
      <c r="M255" s="43">
        <v>45001.585451388892</v>
      </c>
      <c r="N255" s="38">
        <v>4</v>
      </c>
      <c r="O255" s="43">
        <v>45009</v>
      </c>
      <c r="P255" s="43">
        <v>45130</v>
      </c>
      <c r="Q255" s="174" t="s">
        <v>60</v>
      </c>
      <c r="R255" s="102" t="s">
        <v>60</v>
      </c>
      <c r="S255" s="39" t="s">
        <v>5823</v>
      </c>
      <c r="T255" s="39" t="s">
        <v>5488</v>
      </c>
      <c r="U255" s="39" t="s">
        <v>50</v>
      </c>
      <c r="V255" s="39" t="s">
        <v>5824</v>
      </c>
      <c r="W255" s="51">
        <v>20235420004813</v>
      </c>
      <c r="X255" s="38">
        <v>82181</v>
      </c>
      <c r="Y255" s="38">
        <v>24</v>
      </c>
      <c r="Z255" s="46">
        <v>2400000</v>
      </c>
      <c r="AA255" s="42" t="s">
        <v>6657</v>
      </c>
      <c r="AB255" s="42" t="s">
        <v>5503</v>
      </c>
      <c r="AC255" s="43">
        <v>44985</v>
      </c>
      <c r="AD255" s="42">
        <v>20235420004153</v>
      </c>
      <c r="AE255" s="47" t="e">
        <v>#N/A</v>
      </c>
      <c r="AF255" s="42"/>
      <c r="AG255" s="48" t="s">
        <v>5491</v>
      </c>
      <c r="AH255" s="49">
        <v>45001.585451388892</v>
      </c>
      <c r="AI255" s="38" t="s">
        <v>6836</v>
      </c>
      <c r="AJ255" s="38">
        <v>-121</v>
      </c>
      <c r="AK255" s="38" t="s">
        <v>5506</v>
      </c>
      <c r="AL255" s="38">
        <v>260</v>
      </c>
      <c r="AM255" s="43">
        <v>44948</v>
      </c>
      <c r="AN255" s="43">
        <v>45007</v>
      </c>
      <c r="AO255" s="38" t="s">
        <v>5506</v>
      </c>
      <c r="AP255" s="43">
        <v>45002</v>
      </c>
      <c r="AQ255" s="38">
        <v>4</v>
      </c>
      <c r="AR255" s="38"/>
      <c r="AS255" s="38" t="s">
        <v>6837</v>
      </c>
      <c r="AT255" s="38" t="s">
        <v>5508</v>
      </c>
      <c r="AU255" s="43">
        <v>45005</v>
      </c>
      <c r="AV255" s="43" t="s">
        <v>6838</v>
      </c>
      <c r="AW255" s="43" t="s">
        <v>6839</v>
      </c>
      <c r="AX255" s="43">
        <v>45007</v>
      </c>
      <c r="AY255" s="38" t="s">
        <v>5492</v>
      </c>
      <c r="AZ255" s="38" t="s">
        <v>5492</v>
      </c>
      <c r="BA255" s="43" t="s">
        <v>5560</v>
      </c>
      <c r="BB255" s="43" t="s">
        <v>5522</v>
      </c>
      <c r="BC255" s="38" t="s">
        <v>5492</v>
      </c>
      <c r="BD255" s="38" t="s">
        <v>35</v>
      </c>
      <c r="BE255" s="38" t="s">
        <v>5494</v>
      </c>
    </row>
    <row r="256" spans="1:57" ht="17.45" customHeight="1" x14ac:dyDescent="0.25">
      <c r="A256" s="81">
        <v>2023</v>
      </c>
      <c r="B256" s="35">
        <v>264</v>
      </c>
      <c r="C256" s="36">
        <v>1873</v>
      </c>
      <c r="D256" s="102" t="s">
        <v>5496</v>
      </c>
      <c r="E256" s="37" t="s">
        <v>5497</v>
      </c>
      <c r="F256" s="38" t="s">
        <v>39</v>
      </c>
      <c r="G256" s="35" t="s">
        <v>54</v>
      </c>
      <c r="H256" s="37" t="s">
        <v>6674</v>
      </c>
      <c r="I256" s="35" t="s">
        <v>6840</v>
      </c>
      <c r="J256" s="39" t="s">
        <v>6841</v>
      </c>
      <c r="K256" s="41">
        <v>0</v>
      </c>
      <c r="L256" s="42" t="s">
        <v>5549</v>
      </c>
      <c r="M256" s="43">
        <v>45051</v>
      </c>
      <c r="N256" s="38">
        <v>6</v>
      </c>
      <c r="O256" s="43">
        <v>45056</v>
      </c>
      <c r="P256" s="43">
        <v>45239</v>
      </c>
      <c r="Q256" s="82" t="s">
        <v>48</v>
      </c>
      <c r="R256" s="102" t="s">
        <v>98</v>
      </c>
      <c r="S256" s="70" t="s">
        <v>6842</v>
      </c>
      <c r="T256" s="39" t="s">
        <v>5488</v>
      </c>
      <c r="U256" s="39" t="s">
        <v>6631</v>
      </c>
      <c r="V256" s="39" t="s">
        <v>264</v>
      </c>
      <c r="W256" s="51">
        <v>20235420008033</v>
      </c>
      <c r="X256" s="38">
        <v>88822</v>
      </c>
      <c r="Y256" s="38">
        <v>2</v>
      </c>
      <c r="Z256" s="46">
        <v>3700000</v>
      </c>
      <c r="AA256" s="42" t="s">
        <v>6843</v>
      </c>
      <c r="AB256" s="42" t="s">
        <v>5503</v>
      </c>
      <c r="AC256" s="43">
        <v>45037</v>
      </c>
      <c r="AD256" s="42">
        <v>20235420007123</v>
      </c>
      <c r="AE256" s="47">
        <v>45054</v>
      </c>
      <c r="AF256" s="42" t="s">
        <v>5490</v>
      </c>
      <c r="AG256" s="48" t="s">
        <v>5491</v>
      </c>
      <c r="AH256" s="49">
        <v>45051</v>
      </c>
      <c r="AI256" s="38" t="s">
        <v>6844</v>
      </c>
      <c r="AJ256" s="38">
        <v>-183</v>
      </c>
      <c r="AK256" s="38" t="s">
        <v>5506</v>
      </c>
      <c r="AL256" s="38">
        <v>793</v>
      </c>
      <c r="AM256" s="43">
        <v>45008</v>
      </c>
      <c r="AN256" s="43">
        <v>45055</v>
      </c>
      <c r="AO256" s="38" t="s">
        <v>5506</v>
      </c>
      <c r="AP256" s="43">
        <v>45055</v>
      </c>
      <c r="AQ256" s="38">
        <v>3</v>
      </c>
      <c r="AR256" s="38"/>
      <c r="AS256" s="38" t="s">
        <v>6845</v>
      </c>
      <c r="AT256" s="38" t="s">
        <v>6425</v>
      </c>
      <c r="AU256" s="43">
        <v>45051</v>
      </c>
      <c r="AV256" s="43">
        <v>45051</v>
      </c>
      <c r="AW256" s="43">
        <v>45419</v>
      </c>
      <c r="AX256" s="43">
        <v>45055</v>
      </c>
      <c r="AY256" s="38" t="s">
        <v>5492</v>
      </c>
      <c r="AZ256" s="38" t="s">
        <v>5492</v>
      </c>
      <c r="BA256" s="43" t="s">
        <v>5511</v>
      </c>
      <c r="BB256" s="43" t="s">
        <v>5512</v>
      </c>
      <c r="BC256" s="38" t="s">
        <v>5492</v>
      </c>
      <c r="BD256" s="38" t="s">
        <v>35</v>
      </c>
      <c r="BE256" s="38" t="s">
        <v>5494</v>
      </c>
    </row>
    <row r="257" spans="1:57" ht="17.45" customHeight="1" x14ac:dyDescent="0.25">
      <c r="A257" s="81">
        <v>2023</v>
      </c>
      <c r="B257" s="35">
        <v>265</v>
      </c>
      <c r="C257" s="36">
        <v>1873</v>
      </c>
      <c r="D257" s="102" t="s">
        <v>5496</v>
      </c>
      <c r="E257" s="37" t="s">
        <v>5497</v>
      </c>
      <c r="F257" s="38" t="s">
        <v>39</v>
      </c>
      <c r="G257" s="35" t="s">
        <v>54</v>
      </c>
      <c r="H257" s="37" t="s">
        <v>6846</v>
      </c>
      <c r="I257" s="38" t="s">
        <v>6847</v>
      </c>
      <c r="J257" s="39" t="s">
        <v>1854</v>
      </c>
      <c r="K257" s="41">
        <v>1</v>
      </c>
      <c r="L257" s="42" t="s">
        <v>170</v>
      </c>
      <c r="M257" s="43">
        <v>45001.668773148151</v>
      </c>
      <c r="N257" s="38">
        <v>9</v>
      </c>
      <c r="O257" s="43">
        <v>45009</v>
      </c>
      <c r="P257" s="43">
        <v>45283</v>
      </c>
      <c r="Q257" s="54" t="s">
        <v>98</v>
      </c>
      <c r="R257" s="29" t="s">
        <v>98</v>
      </c>
      <c r="S257" s="39" t="s">
        <v>6848</v>
      </c>
      <c r="T257" s="39" t="s">
        <v>5488</v>
      </c>
      <c r="U257" s="39" t="s">
        <v>6849</v>
      </c>
      <c r="V257" s="39" t="s">
        <v>595</v>
      </c>
      <c r="W257" s="51">
        <v>20235420004613</v>
      </c>
      <c r="X257" s="38">
        <v>88203</v>
      </c>
      <c r="Y257" s="38">
        <v>1</v>
      </c>
      <c r="Z257" s="46">
        <v>7000000</v>
      </c>
      <c r="AA257" s="42" t="e">
        <v>#N/A</v>
      </c>
      <c r="AB257" s="42" t="e">
        <v>#N/A</v>
      </c>
      <c r="AC257" s="43" t="s">
        <v>46</v>
      </c>
      <c r="AD257" s="42">
        <v>20235420004243</v>
      </c>
      <c r="AE257" s="47" t="e">
        <v>#N/A</v>
      </c>
      <c r="AF257" s="42" t="s">
        <v>5490</v>
      </c>
      <c r="AG257" s="48" t="s">
        <v>5491</v>
      </c>
      <c r="AH257" s="49">
        <v>45001.668773148151</v>
      </c>
      <c r="AI257" s="38" t="s">
        <v>6850</v>
      </c>
      <c r="AJ257" s="38">
        <v>-274</v>
      </c>
      <c r="AK257" s="38" t="s">
        <v>5506</v>
      </c>
      <c r="AL257" s="38">
        <v>721</v>
      </c>
      <c r="AM257" s="43">
        <v>44991</v>
      </c>
      <c r="AN257" s="43">
        <v>45009</v>
      </c>
      <c r="AO257" s="38" t="s">
        <v>5506</v>
      </c>
      <c r="AP257" s="43">
        <v>45002</v>
      </c>
      <c r="AQ257" s="38">
        <v>1</v>
      </c>
      <c r="AR257" s="38"/>
      <c r="AS257" s="38" t="s">
        <v>6851</v>
      </c>
      <c r="AT257" s="38" t="s">
        <v>5508</v>
      </c>
      <c r="AU257" s="43">
        <v>45001</v>
      </c>
      <c r="AV257" s="43" t="s">
        <v>6793</v>
      </c>
      <c r="AW257" s="43" t="s">
        <v>6852</v>
      </c>
      <c r="AX257" s="43">
        <v>45007</v>
      </c>
      <c r="AY257" s="38" t="s">
        <v>5492</v>
      </c>
      <c r="AZ257" s="38" t="s">
        <v>5506</v>
      </c>
      <c r="BA257" s="43" t="s">
        <v>5597</v>
      </c>
      <c r="BB257" s="43" t="s">
        <v>5512</v>
      </c>
      <c r="BC257" s="38" t="s">
        <v>5492</v>
      </c>
      <c r="BD257" s="38" t="s">
        <v>35</v>
      </c>
      <c r="BE257" s="38" t="s">
        <v>5494</v>
      </c>
    </row>
    <row r="258" spans="1:57" ht="17.45" customHeight="1" x14ac:dyDescent="0.25">
      <c r="A258" s="81">
        <v>2023</v>
      </c>
      <c r="B258" s="35">
        <v>266</v>
      </c>
      <c r="C258" s="36">
        <v>1873</v>
      </c>
      <c r="D258" s="102" t="s">
        <v>5496</v>
      </c>
      <c r="E258" s="37" t="s">
        <v>5497</v>
      </c>
      <c r="F258" s="38" t="s">
        <v>39</v>
      </c>
      <c r="G258" s="35" t="s">
        <v>54</v>
      </c>
      <c r="H258" s="37" t="s">
        <v>92</v>
      </c>
      <c r="I258" s="38" t="s">
        <v>6853</v>
      </c>
      <c r="J258" s="39" t="s">
        <v>6854</v>
      </c>
      <c r="K258" s="41">
        <v>5</v>
      </c>
      <c r="L258" s="42" t="s">
        <v>2761</v>
      </c>
      <c r="M258" s="43">
        <v>45002.544305555559</v>
      </c>
      <c r="N258" s="38">
        <v>7</v>
      </c>
      <c r="O258" s="43">
        <v>45012</v>
      </c>
      <c r="P258" s="43">
        <v>45225</v>
      </c>
      <c r="Q258" s="45" t="s">
        <v>5504</v>
      </c>
      <c r="R258" s="29" t="s">
        <v>5504</v>
      </c>
      <c r="S258" s="39" t="s">
        <v>6692</v>
      </c>
      <c r="T258" s="39" t="s">
        <v>5488</v>
      </c>
      <c r="U258" s="39" t="s">
        <v>100</v>
      </c>
      <c r="V258" s="39" t="s">
        <v>5577</v>
      </c>
      <c r="W258" s="51">
        <v>20235400000673</v>
      </c>
      <c r="X258" s="38">
        <v>87968</v>
      </c>
      <c r="Y258" s="38">
        <v>4</v>
      </c>
      <c r="Z258" s="46">
        <v>5000000</v>
      </c>
      <c r="AA258" s="42" t="s">
        <v>6706</v>
      </c>
      <c r="AB258" s="42" t="s">
        <v>5503</v>
      </c>
      <c r="AC258" s="43">
        <v>44993</v>
      </c>
      <c r="AD258" s="42">
        <v>20235420004223</v>
      </c>
      <c r="AE258" s="47" t="e">
        <v>#N/A</v>
      </c>
      <c r="AF258" s="42"/>
      <c r="AG258" s="48" t="s">
        <v>5491</v>
      </c>
      <c r="AH258" s="49">
        <v>45002.544305555559</v>
      </c>
      <c r="AI258" s="38" t="s">
        <v>6855</v>
      </c>
      <c r="AJ258" s="38">
        <v>-213</v>
      </c>
      <c r="AK258" s="38" t="s">
        <v>5506</v>
      </c>
      <c r="AL258" s="38">
        <v>715</v>
      </c>
      <c r="AM258" s="43">
        <v>44991</v>
      </c>
      <c r="AN258" s="43">
        <v>45012</v>
      </c>
      <c r="AO258" s="38" t="s">
        <v>5506</v>
      </c>
      <c r="AP258" s="43">
        <v>45006</v>
      </c>
      <c r="AQ258" s="38">
        <v>1</v>
      </c>
      <c r="AR258" s="38"/>
      <c r="AS258" s="38" t="s">
        <v>6856</v>
      </c>
      <c r="AT258" s="38" t="s">
        <v>5508</v>
      </c>
      <c r="AU258" s="43">
        <v>45002</v>
      </c>
      <c r="AV258" s="43" t="s">
        <v>6857</v>
      </c>
      <c r="AW258" s="43" t="s">
        <v>6431</v>
      </c>
      <c r="AX258" s="43">
        <v>45007</v>
      </c>
      <c r="AY258" s="38" t="s">
        <v>5492</v>
      </c>
      <c r="AZ258" s="38" t="s">
        <v>5492</v>
      </c>
      <c r="BA258" s="43" t="s">
        <v>5597</v>
      </c>
      <c r="BB258" s="43" t="s">
        <v>5522</v>
      </c>
      <c r="BC258" s="38" t="s">
        <v>5492</v>
      </c>
      <c r="BD258" s="38" t="s">
        <v>35</v>
      </c>
      <c r="BE258" s="38" t="s">
        <v>5494</v>
      </c>
    </row>
    <row r="259" spans="1:57" ht="17.45" customHeight="1" x14ac:dyDescent="0.25">
      <c r="A259" s="81">
        <v>2023</v>
      </c>
      <c r="B259" s="35">
        <v>267</v>
      </c>
      <c r="C259" s="36">
        <v>1873</v>
      </c>
      <c r="D259" s="102" t="s">
        <v>5496</v>
      </c>
      <c r="E259" s="37" t="s">
        <v>5497</v>
      </c>
      <c r="F259" s="38" t="s">
        <v>39</v>
      </c>
      <c r="G259" s="35" t="s">
        <v>54</v>
      </c>
      <c r="H259" s="37" t="s">
        <v>6005</v>
      </c>
      <c r="I259" s="35" t="s">
        <v>6858</v>
      </c>
      <c r="J259" s="39" t="s">
        <v>6859</v>
      </c>
      <c r="K259" s="41">
        <v>7</v>
      </c>
      <c r="L259" s="42" t="s">
        <v>351</v>
      </c>
      <c r="M259" s="43">
        <v>45009.335798611108</v>
      </c>
      <c r="N259" s="38">
        <v>3</v>
      </c>
      <c r="O259" s="43">
        <v>45014</v>
      </c>
      <c r="P259" s="43">
        <v>45105</v>
      </c>
      <c r="Q259" s="82" t="s">
        <v>48</v>
      </c>
      <c r="R259" s="102" t="s">
        <v>98</v>
      </c>
      <c r="S259" s="39" t="s">
        <v>6532</v>
      </c>
      <c r="T259" s="39" t="s">
        <v>5488</v>
      </c>
      <c r="U259" s="39" t="s">
        <v>175</v>
      </c>
      <c r="V259" s="39" t="s">
        <v>5501</v>
      </c>
      <c r="W259" s="51">
        <v>20235420006373</v>
      </c>
      <c r="X259" s="67">
        <v>87788</v>
      </c>
      <c r="Y259" s="35">
        <v>2</v>
      </c>
      <c r="Z259" s="63">
        <v>5500000</v>
      </c>
      <c r="AA259" s="62" t="e">
        <v>#N/A</v>
      </c>
      <c r="AB259" s="42" t="s">
        <v>6533</v>
      </c>
      <c r="AC259" s="42" t="s">
        <v>6860</v>
      </c>
      <c r="AD259" s="42">
        <v>20235420009613</v>
      </c>
      <c r="AE259" s="47">
        <v>45092</v>
      </c>
      <c r="AF259" s="42" t="s">
        <v>5490</v>
      </c>
      <c r="AG259" s="48" t="s">
        <v>5491</v>
      </c>
      <c r="AH259" s="43">
        <v>45009</v>
      </c>
      <c r="AI259" s="109" t="s">
        <v>6861</v>
      </c>
      <c r="AJ259" s="109">
        <v>-91</v>
      </c>
      <c r="AK259" s="109" t="s">
        <v>5506</v>
      </c>
      <c r="AL259" s="109">
        <v>649</v>
      </c>
      <c r="AM259" s="110">
        <v>44977</v>
      </c>
      <c r="AN259" s="110">
        <v>45014</v>
      </c>
      <c r="AO259" s="109" t="s">
        <v>5506</v>
      </c>
      <c r="AP259" s="110">
        <v>45009</v>
      </c>
      <c r="AQ259" s="109">
        <v>1</v>
      </c>
      <c r="AR259" s="109" t="s">
        <v>3198</v>
      </c>
      <c r="AS259" s="109" t="s">
        <v>6862</v>
      </c>
      <c r="AT259" s="109" t="s">
        <v>5508</v>
      </c>
      <c r="AU259" s="110">
        <v>45009</v>
      </c>
      <c r="AV259" s="110">
        <v>45009</v>
      </c>
      <c r="AW259" s="110">
        <v>45291</v>
      </c>
      <c r="AX259" s="110">
        <v>45013</v>
      </c>
      <c r="AY259" s="109" t="s">
        <v>5492</v>
      </c>
      <c r="AZ259" s="109" t="s">
        <v>5506</v>
      </c>
      <c r="BA259" s="109" t="s">
        <v>5597</v>
      </c>
      <c r="BB259" s="109" t="s">
        <v>5512</v>
      </c>
      <c r="BC259" s="109" t="s">
        <v>5492</v>
      </c>
      <c r="BD259" s="109" t="s">
        <v>35</v>
      </c>
      <c r="BE259" s="109" t="s">
        <v>5494</v>
      </c>
    </row>
    <row r="260" spans="1:57" ht="17.45" customHeight="1" x14ac:dyDescent="0.25">
      <c r="A260" s="81">
        <v>2023</v>
      </c>
      <c r="B260" s="35">
        <v>268</v>
      </c>
      <c r="C260" s="36">
        <v>1868</v>
      </c>
      <c r="D260" s="29" t="s">
        <v>359</v>
      </c>
      <c r="E260" s="37" t="s">
        <v>5497</v>
      </c>
      <c r="F260" s="38" t="s">
        <v>39</v>
      </c>
      <c r="G260" s="35" t="s">
        <v>54</v>
      </c>
      <c r="H260" s="37" t="s">
        <v>900</v>
      </c>
      <c r="I260" s="38" t="s">
        <v>6863</v>
      </c>
      <c r="J260" s="39" t="s">
        <v>4410</v>
      </c>
      <c r="K260" s="41">
        <v>0</v>
      </c>
      <c r="L260" s="42" t="s">
        <v>2761</v>
      </c>
      <c r="M260" s="43">
        <v>45006.668749999997</v>
      </c>
      <c r="N260" s="38">
        <v>7</v>
      </c>
      <c r="O260" s="43">
        <v>45009</v>
      </c>
      <c r="P260" s="43">
        <v>45222</v>
      </c>
      <c r="Q260" s="54" t="s">
        <v>98</v>
      </c>
      <c r="R260" s="29" t="s">
        <v>98</v>
      </c>
      <c r="S260" s="39" t="s">
        <v>6350</v>
      </c>
      <c r="T260" s="39" t="s">
        <v>5488</v>
      </c>
      <c r="U260" s="39" t="s">
        <v>365</v>
      </c>
      <c r="V260" s="39" t="s">
        <v>5740</v>
      </c>
      <c r="W260" s="51">
        <v>20235420004573</v>
      </c>
      <c r="X260" s="38">
        <v>82329</v>
      </c>
      <c r="Y260" s="38">
        <v>20</v>
      </c>
      <c r="Z260" s="46">
        <v>2500000</v>
      </c>
      <c r="AA260" s="42" t="s">
        <v>6706</v>
      </c>
      <c r="AB260" s="42" t="s">
        <v>5503</v>
      </c>
      <c r="AC260" s="43">
        <v>44993</v>
      </c>
      <c r="AD260" s="42">
        <v>20235420004403</v>
      </c>
      <c r="AE260" s="47" t="e">
        <v>#N/A</v>
      </c>
      <c r="AF260" s="42" t="s">
        <v>5490</v>
      </c>
      <c r="AG260" s="48" t="s">
        <v>5491</v>
      </c>
      <c r="AH260" s="49">
        <v>45006.668749999997</v>
      </c>
      <c r="AI260" s="38" t="s">
        <v>6864</v>
      </c>
      <c r="AJ260" s="38">
        <v>-213</v>
      </c>
      <c r="AK260" s="38" t="s">
        <v>5506</v>
      </c>
      <c r="AL260" s="38">
        <v>261</v>
      </c>
      <c r="AM260" s="43">
        <v>44948</v>
      </c>
      <c r="AN260" s="43">
        <v>45009</v>
      </c>
      <c r="AO260" s="38" t="s">
        <v>5506</v>
      </c>
      <c r="AP260" s="43">
        <v>45008</v>
      </c>
      <c r="AQ260" s="38">
        <v>4</v>
      </c>
      <c r="AR260" s="38"/>
      <c r="AS260" s="38" t="s">
        <v>6865</v>
      </c>
      <c r="AT260" s="38" t="s">
        <v>5508</v>
      </c>
      <c r="AU260" s="43">
        <v>45007</v>
      </c>
      <c r="AV260" s="43" t="s">
        <v>6748</v>
      </c>
      <c r="AW260" s="43" t="s">
        <v>6383</v>
      </c>
      <c r="AX260" s="43">
        <v>45009</v>
      </c>
      <c r="AY260" s="38" t="s">
        <v>5492</v>
      </c>
      <c r="AZ260" s="38" t="s">
        <v>5492</v>
      </c>
      <c r="BA260" s="43" t="s">
        <v>5560</v>
      </c>
      <c r="BB260" s="43" t="s">
        <v>5522</v>
      </c>
      <c r="BC260" s="38" t="s">
        <v>5492</v>
      </c>
      <c r="BD260" s="38" t="s">
        <v>35</v>
      </c>
      <c r="BE260" s="38" t="s">
        <v>5494</v>
      </c>
    </row>
    <row r="261" spans="1:57" ht="17.45" customHeight="1" x14ac:dyDescent="0.25">
      <c r="A261" s="81">
        <v>2023</v>
      </c>
      <c r="B261" s="35">
        <v>269</v>
      </c>
      <c r="C261" s="36">
        <v>1873</v>
      </c>
      <c r="D261" s="102" t="s">
        <v>5496</v>
      </c>
      <c r="E261" s="37" t="s">
        <v>5497</v>
      </c>
      <c r="F261" s="38" t="s">
        <v>39</v>
      </c>
      <c r="G261" s="35" t="s">
        <v>54</v>
      </c>
      <c r="H261" s="37" t="s">
        <v>6866</v>
      </c>
      <c r="I261" s="38" t="s">
        <v>6867</v>
      </c>
      <c r="J261" s="39" t="s">
        <v>6868</v>
      </c>
      <c r="K261" s="41">
        <v>7</v>
      </c>
      <c r="L261" s="42" t="s">
        <v>191</v>
      </c>
      <c r="M261" s="43">
        <v>45001.752372685187</v>
      </c>
      <c r="N261" s="38">
        <v>4</v>
      </c>
      <c r="O261" s="43">
        <v>45007</v>
      </c>
      <c r="P261" s="43">
        <v>45128</v>
      </c>
      <c r="Q261" s="45" t="s">
        <v>5504</v>
      </c>
      <c r="R261" s="29" t="s">
        <v>5504</v>
      </c>
      <c r="S261" s="39" t="s">
        <v>6869</v>
      </c>
      <c r="T261" s="39" t="s">
        <v>5488</v>
      </c>
      <c r="U261" s="39" t="s">
        <v>286</v>
      </c>
      <c r="V261" s="39" t="s">
        <v>287</v>
      </c>
      <c r="W261" s="51">
        <v>20235420004843</v>
      </c>
      <c r="X261" s="38">
        <v>87661</v>
      </c>
      <c r="Y261" s="38">
        <v>2</v>
      </c>
      <c r="Z261" s="46">
        <v>6800000</v>
      </c>
      <c r="AA261" s="42" t="s">
        <v>5651</v>
      </c>
      <c r="AB261" s="42" t="s">
        <v>5503</v>
      </c>
      <c r="AC261" s="43">
        <v>44998</v>
      </c>
      <c r="AD261" s="42">
        <v>20235420004153</v>
      </c>
      <c r="AE261" s="47" t="e">
        <v>#N/A</v>
      </c>
      <c r="AF261" s="42"/>
      <c r="AG261" s="48" t="s">
        <v>5491</v>
      </c>
      <c r="AH261" s="49">
        <v>45001.752372685187</v>
      </c>
      <c r="AI261" s="38" t="s">
        <v>6870</v>
      </c>
      <c r="AJ261" s="38">
        <v>-121</v>
      </c>
      <c r="AK261" s="38" t="s">
        <v>5506</v>
      </c>
      <c r="AL261" s="38">
        <v>714</v>
      </c>
      <c r="AM261" s="43">
        <v>44991</v>
      </c>
      <c r="AN261" s="43">
        <v>45007</v>
      </c>
      <c r="AO261" s="38" t="s">
        <v>5506</v>
      </c>
      <c r="AP261" s="43">
        <v>45002</v>
      </c>
      <c r="AQ261" s="38">
        <v>4</v>
      </c>
      <c r="AR261" s="38"/>
      <c r="AS261" s="38" t="s">
        <v>6871</v>
      </c>
      <c r="AT261" s="38" t="s">
        <v>5508</v>
      </c>
      <c r="AU261" s="43">
        <v>45002</v>
      </c>
      <c r="AV261" s="43" t="s">
        <v>6857</v>
      </c>
      <c r="AW261" s="43" t="s">
        <v>5510</v>
      </c>
      <c r="AX261" s="43">
        <v>45006</v>
      </c>
      <c r="AY261" s="38" t="s">
        <v>5492</v>
      </c>
      <c r="AZ261" s="38" t="s">
        <v>5506</v>
      </c>
      <c r="BA261" s="43" t="s">
        <v>5597</v>
      </c>
      <c r="BB261" s="43" t="s">
        <v>5522</v>
      </c>
      <c r="BC261" s="38" t="s">
        <v>5492</v>
      </c>
      <c r="BD261" s="38" t="s">
        <v>35</v>
      </c>
      <c r="BE261" s="38" t="s">
        <v>5494</v>
      </c>
    </row>
    <row r="262" spans="1:57" ht="17.45" customHeight="1" x14ac:dyDescent="0.25">
      <c r="A262" s="81">
        <v>2023</v>
      </c>
      <c r="B262" s="35">
        <v>270</v>
      </c>
      <c r="C262" s="36">
        <v>1826</v>
      </c>
      <c r="D262" s="29" t="s">
        <v>294</v>
      </c>
      <c r="E262" s="37" t="s">
        <v>5497</v>
      </c>
      <c r="F262" s="38" t="s">
        <v>39</v>
      </c>
      <c r="G262" s="35" t="s">
        <v>54</v>
      </c>
      <c r="H262" s="37" t="s">
        <v>2329</v>
      </c>
      <c r="I262" s="38" t="s">
        <v>6872</v>
      </c>
      <c r="J262" s="39" t="s">
        <v>6873</v>
      </c>
      <c r="K262" s="41">
        <v>7</v>
      </c>
      <c r="L262" s="42" t="s">
        <v>269</v>
      </c>
      <c r="M262" s="43">
        <v>45016.627476851849</v>
      </c>
      <c r="N262" s="38">
        <v>5</v>
      </c>
      <c r="O262" s="43">
        <v>45029</v>
      </c>
      <c r="P262" s="43">
        <v>45181</v>
      </c>
      <c r="Q262" s="174" t="s">
        <v>60</v>
      </c>
      <c r="R262" s="102" t="s">
        <v>60</v>
      </c>
      <c r="S262" s="39" t="s">
        <v>6222</v>
      </c>
      <c r="T262" s="39" t="s">
        <v>5488</v>
      </c>
      <c r="U262" s="39" t="s">
        <v>6178</v>
      </c>
      <c r="V262" s="39" t="s">
        <v>303</v>
      </c>
      <c r="W262" s="51">
        <v>20235420006193</v>
      </c>
      <c r="X262" s="38">
        <v>85455</v>
      </c>
      <c r="Y262" s="38">
        <v>3</v>
      </c>
      <c r="Z262" s="46">
        <v>2725000</v>
      </c>
      <c r="AA262" s="42" t="s">
        <v>6500</v>
      </c>
      <c r="AB262" s="42" t="s">
        <v>5503</v>
      </c>
      <c r="AC262" s="43">
        <v>44980</v>
      </c>
      <c r="AD262" s="42">
        <v>20235420005373</v>
      </c>
      <c r="AE262" s="47">
        <v>45026</v>
      </c>
      <c r="AF262" s="42"/>
      <c r="AG262" s="48" t="s">
        <v>5491</v>
      </c>
      <c r="AH262" s="49">
        <v>45016.627476851849</v>
      </c>
      <c r="AI262" s="38" t="s">
        <v>6874</v>
      </c>
      <c r="AJ262" s="38">
        <v>-152</v>
      </c>
      <c r="AK262" s="38" t="s">
        <v>5506</v>
      </c>
      <c r="AL262" s="38">
        <v>491</v>
      </c>
      <c r="AM262" s="43">
        <v>44951</v>
      </c>
      <c r="AN262" s="43">
        <v>45029</v>
      </c>
      <c r="AO262" s="38" t="s">
        <v>5506</v>
      </c>
      <c r="AP262" s="43">
        <v>45026</v>
      </c>
      <c r="AQ262" s="38">
        <v>4</v>
      </c>
      <c r="AR262" s="38"/>
      <c r="AS262" s="38" t="s">
        <v>6875</v>
      </c>
      <c r="AT262" s="38" t="s">
        <v>5508</v>
      </c>
      <c r="AU262" s="43">
        <v>45026</v>
      </c>
      <c r="AV262" s="43" t="s">
        <v>6876</v>
      </c>
      <c r="AW262" s="43" t="s">
        <v>6115</v>
      </c>
      <c r="AX262" s="43">
        <v>45027</v>
      </c>
      <c r="AY262" s="38" t="s">
        <v>5492</v>
      </c>
      <c r="AZ262" s="38" t="s">
        <v>5492</v>
      </c>
      <c r="BA262" s="43" t="s">
        <v>5560</v>
      </c>
      <c r="BB262" s="43" t="s">
        <v>5512</v>
      </c>
      <c r="BC262" s="38" t="s">
        <v>5492</v>
      </c>
      <c r="BD262" s="38" t="s">
        <v>35</v>
      </c>
      <c r="BE262" s="38" t="s">
        <v>5494</v>
      </c>
    </row>
    <row r="263" spans="1:57" ht="17.45" customHeight="1" x14ac:dyDescent="0.25">
      <c r="A263" s="81">
        <v>2023</v>
      </c>
      <c r="B263" s="35">
        <v>271</v>
      </c>
      <c r="C263" s="36">
        <v>1873</v>
      </c>
      <c r="D263" s="102" t="s">
        <v>5496</v>
      </c>
      <c r="E263" s="37" t="s">
        <v>5497</v>
      </c>
      <c r="F263" s="38" t="s">
        <v>39</v>
      </c>
      <c r="G263" s="35" t="s">
        <v>54</v>
      </c>
      <c r="H263" s="37" t="s">
        <v>6475</v>
      </c>
      <c r="I263" s="38" t="s">
        <v>6877</v>
      </c>
      <c r="J263" s="39" t="s">
        <v>6878</v>
      </c>
      <c r="K263" s="41">
        <v>2</v>
      </c>
      <c r="L263" s="42" t="s">
        <v>463</v>
      </c>
      <c r="M263" s="43">
        <v>45002.419386574074</v>
      </c>
      <c r="N263" s="38">
        <v>7</v>
      </c>
      <c r="O263" s="43">
        <v>45007</v>
      </c>
      <c r="P263" s="43">
        <v>45220</v>
      </c>
      <c r="Q263" s="54" t="s">
        <v>98</v>
      </c>
      <c r="R263" s="29" t="s">
        <v>98</v>
      </c>
      <c r="S263" s="39" t="s">
        <v>6478</v>
      </c>
      <c r="T263" s="39" t="s">
        <v>5488</v>
      </c>
      <c r="U263" s="39" t="s">
        <v>100</v>
      </c>
      <c r="V263" s="39" t="s">
        <v>5577</v>
      </c>
      <c r="W263" s="51">
        <v>20235400000673</v>
      </c>
      <c r="X263" s="38">
        <v>85145</v>
      </c>
      <c r="Y263" s="38">
        <v>9</v>
      </c>
      <c r="Z263" s="46">
        <v>5700000</v>
      </c>
      <c r="AA263" s="42" t="s">
        <v>6706</v>
      </c>
      <c r="AB263" s="42" t="s">
        <v>5503</v>
      </c>
      <c r="AC263" s="43">
        <v>44987</v>
      </c>
      <c r="AD263" s="42">
        <v>20235420004173</v>
      </c>
      <c r="AE263" s="47" t="e">
        <v>#N/A</v>
      </c>
      <c r="AF263" s="42" t="s">
        <v>5490</v>
      </c>
      <c r="AG263" s="48" t="s">
        <v>5491</v>
      </c>
      <c r="AH263" s="49">
        <v>45002.419386574074</v>
      </c>
      <c r="AI263" s="38" t="s">
        <v>6879</v>
      </c>
      <c r="AJ263" s="38">
        <v>-213</v>
      </c>
      <c r="AK263" s="38" t="s">
        <v>5506</v>
      </c>
      <c r="AL263" s="38">
        <v>496</v>
      </c>
      <c r="AM263" s="43">
        <v>44951</v>
      </c>
      <c r="AN263" s="43">
        <v>45007</v>
      </c>
      <c r="AO263" s="38" t="s">
        <v>5506</v>
      </c>
      <c r="AP263" s="43">
        <v>45002</v>
      </c>
      <c r="AQ263" s="38">
        <v>4</v>
      </c>
      <c r="AR263" s="38"/>
      <c r="AS263" s="38" t="s">
        <v>6880</v>
      </c>
      <c r="AT263" s="38" t="s">
        <v>5508</v>
      </c>
      <c r="AU263" s="43">
        <v>45002</v>
      </c>
      <c r="AV263" s="43" t="s">
        <v>6857</v>
      </c>
      <c r="AW263" s="43" t="s">
        <v>6431</v>
      </c>
      <c r="AX263" s="43">
        <v>45006</v>
      </c>
      <c r="AY263" s="38" t="s">
        <v>5492</v>
      </c>
      <c r="AZ263" s="38" t="s">
        <v>5506</v>
      </c>
      <c r="BA263" s="43" t="s">
        <v>5597</v>
      </c>
      <c r="BB263" s="43" t="s">
        <v>5522</v>
      </c>
      <c r="BC263" s="38" t="s">
        <v>5492</v>
      </c>
      <c r="BD263" s="38" t="s">
        <v>35</v>
      </c>
      <c r="BE263" s="38" t="s">
        <v>5494</v>
      </c>
    </row>
    <row r="264" spans="1:57" ht="17.45" customHeight="1" x14ac:dyDescent="0.25">
      <c r="A264" s="81">
        <v>2023</v>
      </c>
      <c r="B264" s="35">
        <v>272</v>
      </c>
      <c r="C264" s="36">
        <v>1873</v>
      </c>
      <c r="D264" s="102" t="s">
        <v>5496</v>
      </c>
      <c r="E264" s="37" t="s">
        <v>5497</v>
      </c>
      <c r="F264" s="38" t="s">
        <v>39</v>
      </c>
      <c r="G264" s="35" t="s">
        <v>54</v>
      </c>
      <c r="H264" s="37" t="s">
        <v>6475</v>
      </c>
      <c r="I264" s="38" t="s">
        <v>6881</v>
      </c>
      <c r="J264" s="39" t="s">
        <v>4735</v>
      </c>
      <c r="K264" s="41">
        <v>1</v>
      </c>
      <c r="L264" s="42" t="s">
        <v>463</v>
      </c>
      <c r="M264" s="43">
        <v>45002.377280092594</v>
      </c>
      <c r="N264" s="38">
        <v>10</v>
      </c>
      <c r="O264" s="43">
        <v>45007</v>
      </c>
      <c r="P264" s="43">
        <v>45291</v>
      </c>
      <c r="Q264" s="54" t="s">
        <v>98</v>
      </c>
      <c r="R264" s="29" t="s">
        <v>98</v>
      </c>
      <c r="S264" s="39" t="s">
        <v>6478</v>
      </c>
      <c r="T264" s="39" t="s">
        <v>5488</v>
      </c>
      <c r="U264" s="39" t="s">
        <v>100</v>
      </c>
      <c r="V264" s="39" t="s">
        <v>5577</v>
      </c>
      <c r="W264" s="51">
        <v>20235400000673</v>
      </c>
      <c r="X264" s="38">
        <v>85145</v>
      </c>
      <c r="Y264" s="38">
        <v>9</v>
      </c>
      <c r="Z264" s="46">
        <v>5700000</v>
      </c>
      <c r="AA264" s="42" t="s">
        <v>6706</v>
      </c>
      <c r="AB264" s="42" t="s">
        <v>5503</v>
      </c>
      <c r="AC264" s="43">
        <v>44987</v>
      </c>
      <c r="AD264" s="42">
        <v>20235420004173</v>
      </c>
      <c r="AE264" s="47" t="e">
        <v>#N/A</v>
      </c>
      <c r="AF264" s="42" t="s">
        <v>5490</v>
      </c>
      <c r="AG264" s="48" t="s">
        <v>5491</v>
      </c>
      <c r="AH264" s="49">
        <v>45002.377280092594</v>
      </c>
      <c r="AI264" s="38" t="s">
        <v>6882</v>
      </c>
      <c r="AJ264" s="38">
        <v>-284</v>
      </c>
      <c r="AK264" s="38" t="s">
        <v>5506</v>
      </c>
      <c r="AL264" s="38">
        <v>496</v>
      </c>
      <c r="AM264" s="43">
        <v>44951</v>
      </c>
      <c r="AN264" s="43">
        <v>45007</v>
      </c>
      <c r="AO264" s="38" t="s">
        <v>5506</v>
      </c>
      <c r="AP264" s="43">
        <v>45002</v>
      </c>
      <c r="AQ264" s="38">
        <v>4</v>
      </c>
      <c r="AR264" s="38"/>
      <c r="AS264" s="38" t="s">
        <v>6883</v>
      </c>
      <c r="AT264" s="38" t="s">
        <v>5508</v>
      </c>
      <c r="AU264" s="43">
        <v>45006</v>
      </c>
      <c r="AV264" s="43" t="s">
        <v>6826</v>
      </c>
      <c r="AW264" s="43" t="s">
        <v>6884</v>
      </c>
      <c r="AX264" s="43">
        <v>45007</v>
      </c>
      <c r="AY264" s="38" t="s">
        <v>5492</v>
      </c>
      <c r="AZ264" s="38" t="s">
        <v>5492</v>
      </c>
      <c r="BA264" s="43" t="s">
        <v>5597</v>
      </c>
      <c r="BB264" s="43" t="s">
        <v>5522</v>
      </c>
      <c r="BC264" s="38" t="s">
        <v>5492</v>
      </c>
      <c r="BD264" s="38" t="s">
        <v>35</v>
      </c>
      <c r="BE264" s="38" t="s">
        <v>5494</v>
      </c>
    </row>
    <row r="265" spans="1:57" ht="17.45" customHeight="1" x14ac:dyDescent="0.25">
      <c r="A265" s="81">
        <v>2023</v>
      </c>
      <c r="B265" s="35">
        <v>273</v>
      </c>
      <c r="C265" s="36">
        <v>1826</v>
      </c>
      <c r="D265" s="29" t="s">
        <v>294</v>
      </c>
      <c r="E265" s="37" t="s">
        <v>5497</v>
      </c>
      <c r="F265" s="38" t="s">
        <v>39</v>
      </c>
      <c r="G265" s="35" t="s">
        <v>54</v>
      </c>
      <c r="H265" s="37" t="s">
        <v>6468</v>
      </c>
      <c r="I265" s="35" t="s">
        <v>6885</v>
      </c>
      <c r="J265" s="39" t="s">
        <v>6886</v>
      </c>
      <c r="K265" s="41">
        <v>7</v>
      </c>
      <c r="L265" s="42" t="s">
        <v>269</v>
      </c>
      <c r="M265" s="43">
        <v>45001.877337962964</v>
      </c>
      <c r="N265" s="38">
        <v>4</v>
      </c>
      <c r="O265" s="43">
        <v>45009</v>
      </c>
      <c r="P265" s="43">
        <v>45130</v>
      </c>
      <c r="Q265" s="82" t="s">
        <v>48</v>
      </c>
      <c r="R265" s="102" t="s">
        <v>98</v>
      </c>
      <c r="S265" s="39" t="s">
        <v>6887</v>
      </c>
      <c r="T265" s="39" t="s">
        <v>5488</v>
      </c>
      <c r="U265" s="39" t="s">
        <v>6178</v>
      </c>
      <c r="V265" s="39" t="s">
        <v>303</v>
      </c>
      <c r="W265" s="51">
        <v>20235400001643</v>
      </c>
      <c r="X265" s="38">
        <v>88212</v>
      </c>
      <c r="Y265" s="38">
        <v>1</v>
      </c>
      <c r="Z265" s="46">
        <v>4800000</v>
      </c>
      <c r="AA265" s="42" t="s">
        <v>5651</v>
      </c>
      <c r="AB265" s="42" t="s">
        <v>5503</v>
      </c>
      <c r="AC265" s="43">
        <v>44999</v>
      </c>
      <c r="AD265" s="42">
        <v>20235420004233</v>
      </c>
      <c r="AE265" s="47" t="e">
        <v>#N/A</v>
      </c>
      <c r="AF265" s="42" t="s">
        <v>5490</v>
      </c>
      <c r="AG265" s="48" t="s">
        <v>5491</v>
      </c>
      <c r="AH265" s="49">
        <v>45001.877337962964</v>
      </c>
      <c r="AI265" s="38" t="s">
        <v>6888</v>
      </c>
      <c r="AJ265" s="38">
        <v>-121</v>
      </c>
      <c r="AK265" s="38" t="s">
        <v>5506</v>
      </c>
      <c r="AL265" s="38">
        <v>712</v>
      </c>
      <c r="AM265" s="43">
        <v>44991</v>
      </c>
      <c r="AN265" s="43">
        <v>45009</v>
      </c>
      <c r="AO265" s="38" t="s">
        <v>5506</v>
      </c>
      <c r="AP265" s="43">
        <v>45002</v>
      </c>
      <c r="AQ265" s="38">
        <v>3</v>
      </c>
      <c r="AR265" s="38"/>
      <c r="AS265" s="38" t="s">
        <v>6889</v>
      </c>
      <c r="AT265" s="38" t="s">
        <v>5518</v>
      </c>
      <c r="AU265" s="43">
        <v>45006</v>
      </c>
      <c r="AV265" s="43" t="s">
        <v>6826</v>
      </c>
      <c r="AW265" s="43" t="s">
        <v>6890</v>
      </c>
      <c r="AX265" s="43">
        <v>45006</v>
      </c>
      <c r="AY265" s="38" t="s">
        <v>5492</v>
      </c>
      <c r="AZ265" s="38" t="s">
        <v>5506</v>
      </c>
      <c r="BA265" s="43" t="s">
        <v>5597</v>
      </c>
      <c r="BB265" s="43" t="s">
        <v>5522</v>
      </c>
      <c r="BC265" s="38" t="s">
        <v>5492</v>
      </c>
      <c r="BD265" s="38" t="s">
        <v>35</v>
      </c>
      <c r="BE265" s="38" t="s">
        <v>5494</v>
      </c>
    </row>
    <row r="266" spans="1:57" ht="17.45" customHeight="1" x14ac:dyDescent="0.25">
      <c r="A266" s="81">
        <v>2023</v>
      </c>
      <c r="B266" s="35">
        <v>274</v>
      </c>
      <c r="C266" s="36">
        <v>1871</v>
      </c>
      <c r="D266" s="29" t="s">
        <v>279</v>
      </c>
      <c r="E266" s="37" t="s">
        <v>5497</v>
      </c>
      <c r="F266" s="38" t="s">
        <v>39</v>
      </c>
      <c r="G266" s="35" t="s">
        <v>54</v>
      </c>
      <c r="H266" s="37" t="s">
        <v>2935</v>
      </c>
      <c r="I266" s="38" t="s">
        <v>6891</v>
      </c>
      <c r="J266" s="39" t="s">
        <v>6892</v>
      </c>
      <c r="K266" s="41">
        <v>4</v>
      </c>
      <c r="L266" s="42" t="s">
        <v>463</v>
      </c>
      <c r="M266" s="43">
        <v>45006.335532407407</v>
      </c>
      <c r="N266" s="38">
        <v>8</v>
      </c>
      <c r="O266" s="43">
        <v>45007</v>
      </c>
      <c r="P266" s="43">
        <v>45265</v>
      </c>
      <c r="Q266" s="54" t="s">
        <v>48</v>
      </c>
      <c r="R266" s="29" t="s">
        <v>98</v>
      </c>
      <c r="S266" s="39" t="s">
        <v>5932</v>
      </c>
      <c r="T266" s="39" t="s">
        <v>5488</v>
      </c>
      <c r="U266" s="39" t="s">
        <v>286</v>
      </c>
      <c r="V266" s="39" t="s">
        <v>287</v>
      </c>
      <c r="W266" s="51">
        <v>20235420006273</v>
      </c>
      <c r="X266" s="38">
        <v>82109</v>
      </c>
      <c r="Y266" s="38">
        <v>4</v>
      </c>
      <c r="Z266" s="46">
        <v>2725000</v>
      </c>
      <c r="AA266" s="42" t="s">
        <v>6500</v>
      </c>
      <c r="AB266" s="42" t="s">
        <v>5503</v>
      </c>
      <c r="AC266" s="43">
        <v>44981</v>
      </c>
      <c r="AD266" s="42">
        <v>20235420004173</v>
      </c>
      <c r="AE266" s="47" t="e">
        <v>#N/A</v>
      </c>
      <c r="AF266" s="42" t="s">
        <v>5490</v>
      </c>
      <c r="AG266" s="48" t="s">
        <v>5491</v>
      </c>
      <c r="AH266" s="49">
        <v>45006.335532407407</v>
      </c>
      <c r="AI266" s="38" t="s">
        <v>6893</v>
      </c>
      <c r="AJ266" s="38">
        <v>-258</v>
      </c>
      <c r="AK266" s="38" t="s">
        <v>5506</v>
      </c>
      <c r="AL266" s="38">
        <v>263</v>
      </c>
      <c r="AM266" s="43">
        <v>44948</v>
      </c>
      <c r="AN266" s="43">
        <v>45007</v>
      </c>
      <c r="AO266" s="38" t="s">
        <v>5506</v>
      </c>
      <c r="AP266" s="43">
        <v>45002</v>
      </c>
      <c r="AQ266" s="38">
        <v>4</v>
      </c>
      <c r="AR266" s="38"/>
      <c r="AS266" s="38" t="s">
        <v>6894</v>
      </c>
      <c r="AT266" s="38" t="s">
        <v>5508</v>
      </c>
      <c r="AU266" s="43">
        <v>45006</v>
      </c>
      <c r="AV266" s="43" t="s">
        <v>6826</v>
      </c>
      <c r="AW266" s="43" t="s">
        <v>6895</v>
      </c>
      <c r="AX266" s="43">
        <v>45007</v>
      </c>
      <c r="AY266" s="38" t="s">
        <v>5492</v>
      </c>
      <c r="AZ266" s="38" t="s">
        <v>5492</v>
      </c>
      <c r="BA266" s="43" t="s">
        <v>5560</v>
      </c>
      <c r="BB266" s="43" t="s">
        <v>5522</v>
      </c>
      <c r="BC266" s="38" t="s">
        <v>5492</v>
      </c>
      <c r="BD266" s="38" t="s">
        <v>35</v>
      </c>
      <c r="BE266" s="38" t="s">
        <v>5494</v>
      </c>
    </row>
    <row r="267" spans="1:57" ht="17.45" customHeight="1" x14ac:dyDescent="0.25">
      <c r="A267" s="81">
        <v>2023</v>
      </c>
      <c r="B267" s="35">
        <v>275</v>
      </c>
      <c r="C267" s="36">
        <v>1873</v>
      </c>
      <c r="D267" s="102" t="s">
        <v>5496</v>
      </c>
      <c r="E267" s="37" t="s">
        <v>5497</v>
      </c>
      <c r="F267" s="38" t="s">
        <v>39</v>
      </c>
      <c r="G267" s="35" t="s">
        <v>54</v>
      </c>
      <c r="H267" s="37" t="s">
        <v>6242</v>
      </c>
      <c r="I267" s="38" t="s">
        <v>6896</v>
      </c>
      <c r="J267" s="39" t="s">
        <v>6897</v>
      </c>
      <c r="K267" s="41">
        <v>8</v>
      </c>
      <c r="L267" s="42" t="s">
        <v>2761</v>
      </c>
      <c r="M267" s="43">
        <v>45001.835428240738</v>
      </c>
      <c r="N267" s="38">
        <v>5</v>
      </c>
      <c r="O267" s="43">
        <v>45013</v>
      </c>
      <c r="P267" s="43">
        <v>45165</v>
      </c>
      <c r="Q267" s="198" t="s">
        <v>60</v>
      </c>
      <c r="R267" s="29" t="s">
        <v>60</v>
      </c>
      <c r="S267" s="39" t="s">
        <v>6245</v>
      </c>
      <c r="T267" s="39" t="s">
        <v>5488</v>
      </c>
      <c r="U267" s="39" t="s">
        <v>564</v>
      </c>
      <c r="V267" s="39" t="s">
        <v>2001</v>
      </c>
      <c r="W267" s="51">
        <v>20235420006123</v>
      </c>
      <c r="X267" s="38">
        <v>85467</v>
      </c>
      <c r="Y267" s="38">
        <v>3</v>
      </c>
      <c r="Z267" s="46">
        <v>2725000</v>
      </c>
      <c r="AA267" s="42" t="s">
        <v>5557</v>
      </c>
      <c r="AB267" s="42" t="s">
        <v>5503</v>
      </c>
      <c r="AC267" s="43">
        <v>44997</v>
      </c>
      <c r="AD267" s="42">
        <v>20235420004183</v>
      </c>
      <c r="AE267" s="47" t="e">
        <v>#N/A</v>
      </c>
      <c r="AF267" s="42"/>
      <c r="AG267" s="48" t="s">
        <v>5491</v>
      </c>
      <c r="AH267" s="49">
        <v>45001.835428240738</v>
      </c>
      <c r="AI267" s="38" t="s">
        <v>6898</v>
      </c>
      <c r="AJ267" s="38">
        <v>-152</v>
      </c>
      <c r="AK267" s="38" t="s">
        <v>5506</v>
      </c>
      <c r="AL267" s="38">
        <v>154</v>
      </c>
      <c r="AM267" s="43">
        <v>44946</v>
      </c>
      <c r="AN267" s="43">
        <v>45013</v>
      </c>
      <c r="AO267" s="38" t="s">
        <v>5506</v>
      </c>
      <c r="AP267" s="43">
        <v>45002</v>
      </c>
      <c r="AQ267" s="38">
        <v>1</v>
      </c>
      <c r="AR267" s="38"/>
      <c r="AS267" s="38" t="s">
        <v>6899</v>
      </c>
      <c r="AT267" s="38" t="s">
        <v>5508</v>
      </c>
      <c r="AU267" s="43">
        <v>45002</v>
      </c>
      <c r="AV267" s="43" t="s">
        <v>6857</v>
      </c>
      <c r="AW267" s="43" t="s">
        <v>6577</v>
      </c>
      <c r="AX267" s="43">
        <v>45002</v>
      </c>
      <c r="AY267" s="38" t="s">
        <v>5492</v>
      </c>
      <c r="AZ267" s="38" t="s">
        <v>5506</v>
      </c>
      <c r="BA267" s="43" t="s">
        <v>5560</v>
      </c>
      <c r="BB267" s="43" t="s">
        <v>5512</v>
      </c>
      <c r="BC267" s="38" t="s">
        <v>5492</v>
      </c>
      <c r="BD267" s="38" t="s">
        <v>35</v>
      </c>
      <c r="BE267" s="38" t="s">
        <v>5494</v>
      </c>
    </row>
    <row r="268" spans="1:57" ht="17.45" customHeight="1" x14ac:dyDescent="0.25">
      <c r="A268" s="81">
        <v>2023</v>
      </c>
      <c r="B268" s="35">
        <v>276</v>
      </c>
      <c r="C268" s="36">
        <v>1873</v>
      </c>
      <c r="D268" s="102" t="s">
        <v>5496</v>
      </c>
      <c r="E268" s="37" t="s">
        <v>5497</v>
      </c>
      <c r="F268" s="38" t="s">
        <v>39</v>
      </c>
      <c r="G268" s="35" t="s">
        <v>54</v>
      </c>
      <c r="H268" s="37" t="s">
        <v>6900</v>
      </c>
      <c r="I268" s="38" t="s">
        <v>6901</v>
      </c>
      <c r="J268" s="39" t="s">
        <v>6902</v>
      </c>
      <c r="K268" s="41">
        <v>8</v>
      </c>
      <c r="L268" s="42" t="s">
        <v>170</v>
      </c>
      <c r="M268" s="43">
        <v>45006.669340277775</v>
      </c>
      <c r="N268" s="38">
        <v>6</v>
      </c>
      <c r="O268" s="43">
        <v>45009</v>
      </c>
      <c r="P268" s="43">
        <v>45192</v>
      </c>
      <c r="Q268" s="54" t="s">
        <v>98</v>
      </c>
      <c r="R268" s="29" t="s">
        <v>98</v>
      </c>
      <c r="S268" s="74" t="s">
        <v>6903</v>
      </c>
      <c r="T268" s="39" t="s">
        <v>5488</v>
      </c>
      <c r="U268" s="39" t="s">
        <v>579</v>
      </c>
      <c r="V268" s="39" t="s">
        <v>2001</v>
      </c>
      <c r="W268" s="51">
        <v>20235420005143</v>
      </c>
      <c r="X268" s="38">
        <v>88524</v>
      </c>
      <c r="Y268" s="38">
        <v>3</v>
      </c>
      <c r="Z268" s="46">
        <v>2500000</v>
      </c>
      <c r="AA268" s="42" t="s">
        <v>5651</v>
      </c>
      <c r="AB268" s="42" t="s">
        <v>5503</v>
      </c>
      <c r="AC268" s="43">
        <v>44998</v>
      </c>
      <c r="AD268" s="42">
        <v>20235420004243</v>
      </c>
      <c r="AE268" s="47" t="e">
        <v>#N/A</v>
      </c>
      <c r="AF268" s="42" t="s">
        <v>5490</v>
      </c>
      <c r="AG268" s="48" t="s">
        <v>5491</v>
      </c>
      <c r="AH268" s="49">
        <v>45006.669340277775</v>
      </c>
      <c r="AI268" s="38" t="s">
        <v>6904</v>
      </c>
      <c r="AJ268" s="38">
        <v>-183</v>
      </c>
      <c r="AK268" s="38" t="s">
        <v>5506</v>
      </c>
      <c r="AL268" s="38">
        <v>755</v>
      </c>
      <c r="AM268" s="43">
        <v>44992</v>
      </c>
      <c r="AN268" s="43">
        <v>45009</v>
      </c>
      <c r="AO268" s="38" t="s">
        <v>5506</v>
      </c>
      <c r="AP268" s="43">
        <v>45007</v>
      </c>
      <c r="AQ268" s="38">
        <v>1</v>
      </c>
      <c r="AR268" s="38"/>
      <c r="AS268" s="38" t="s">
        <v>6905</v>
      </c>
      <c r="AT268" s="38" t="s">
        <v>5508</v>
      </c>
      <c r="AU268" s="43">
        <v>45006</v>
      </c>
      <c r="AV268" s="43" t="s">
        <v>6826</v>
      </c>
      <c r="AW268" s="43" t="s">
        <v>5626</v>
      </c>
      <c r="AX268" s="43">
        <v>45006</v>
      </c>
      <c r="AY268" s="38" t="s">
        <v>5492</v>
      </c>
      <c r="AZ268" s="38" t="s">
        <v>5506</v>
      </c>
      <c r="BA268" s="43" t="s">
        <v>5560</v>
      </c>
      <c r="BB268" s="43" t="s">
        <v>5512</v>
      </c>
      <c r="BC268" s="38" t="s">
        <v>5492</v>
      </c>
      <c r="BD268" s="38" t="s">
        <v>35</v>
      </c>
      <c r="BE268" s="38" t="s">
        <v>5494</v>
      </c>
    </row>
    <row r="269" spans="1:57" ht="17.45" customHeight="1" x14ac:dyDescent="0.25">
      <c r="A269" s="81">
        <v>2023</v>
      </c>
      <c r="B269" s="35">
        <v>277</v>
      </c>
      <c r="C269" s="36">
        <v>1824</v>
      </c>
      <c r="D269" s="29" t="s">
        <v>37</v>
      </c>
      <c r="E269" s="37" t="s">
        <v>5497</v>
      </c>
      <c r="F269" s="38" t="s">
        <v>39</v>
      </c>
      <c r="G269" s="35" t="s">
        <v>54</v>
      </c>
      <c r="H269" s="37" t="s">
        <v>1399</v>
      </c>
      <c r="I269" s="38" t="s">
        <v>6906</v>
      </c>
      <c r="J269" s="39" t="s">
        <v>1633</v>
      </c>
      <c r="K269" s="41">
        <v>4</v>
      </c>
      <c r="L269" s="42" t="s">
        <v>269</v>
      </c>
      <c r="M269" s="43">
        <v>45002.752546296295</v>
      </c>
      <c r="N269" s="38">
        <v>7</v>
      </c>
      <c r="O269" s="43">
        <v>45009</v>
      </c>
      <c r="P269" s="43">
        <v>45222</v>
      </c>
      <c r="Q269" s="54" t="s">
        <v>98</v>
      </c>
      <c r="R269" s="29" t="s">
        <v>98</v>
      </c>
      <c r="S269" s="39" t="s">
        <v>5823</v>
      </c>
      <c r="T269" s="39" t="s">
        <v>5488</v>
      </c>
      <c r="U269" s="39" t="s">
        <v>50</v>
      </c>
      <c r="V269" s="39" t="s">
        <v>5824</v>
      </c>
      <c r="W269" s="51">
        <v>20235420004813</v>
      </c>
      <c r="X269" s="38">
        <v>82181</v>
      </c>
      <c r="Y269" s="38">
        <v>24</v>
      </c>
      <c r="Z269" s="46">
        <v>2400000</v>
      </c>
      <c r="AA269" s="42" t="s">
        <v>5651</v>
      </c>
      <c r="AB269" s="42" t="s">
        <v>5503</v>
      </c>
      <c r="AC269" s="43">
        <v>44999</v>
      </c>
      <c r="AD269" s="42">
        <v>20235420004233</v>
      </c>
      <c r="AE269" s="47" t="e">
        <v>#N/A</v>
      </c>
      <c r="AF269" s="42" t="s">
        <v>5490</v>
      </c>
      <c r="AG269" s="48" t="s">
        <v>5491</v>
      </c>
      <c r="AH269" s="49">
        <v>45002.752546296295</v>
      </c>
      <c r="AI269" s="38" t="s">
        <v>6907</v>
      </c>
      <c r="AJ269" s="38">
        <v>-213</v>
      </c>
      <c r="AK269" s="38" t="s">
        <v>5506</v>
      </c>
      <c r="AL269" s="38">
        <v>260</v>
      </c>
      <c r="AM269" s="43">
        <v>44948</v>
      </c>
      <c r="AN269" s="43">
        <v>45009</v>
      </c>
      <c r="AO269" s="38" t="s">
        <v>5506</v>
      </c>
      <c r="AP269" s="43">
        <v>45006</v>
      </c>
      <c r="AQ269" s="38">
        <v>4</v>
      </c>
      <c r="AR269" s="38"/>
      <c r="AS269" s="38" t="s">
        <v>6908</v>
      </c>
      <c r="AT269" s="38" t="s">
        <v>5508</v>
      </c>
      <c r="AU269" s="43">
        <v>45006</v>
      </c>
      <c r="AV269" s="43" t="s">
        <v>6826</v>
      </c>
      <c r="AW269" s="43" t="s">
        <v>6383</v>
      </c>
      <c r="AX269" s="43">
        <v>45006</v>
      </c>
      <c r="AY269" s="38" t="s">
        <v>5492</v>
      </c>
      <c r="AZ269" s="38" t="s">
        <v>5492</v>
      </c>
      <c r="BA269" s="43" t="s">
        <v>5560</v>
      </c>
      <c r="BB269" s="43" t="s">
        <v>5512</v>
      </c>
      <c r="BC269" s="38" t="s">
        <v>5492</v>
      </c>
      <c r="BD269" s="38" t="s">
        <v>35</v>
      </c>
      <c r="BE269" s="38" t="s">
        <v>5494</v>
      </c>
    </row>
    <row r="270" spans="1:57" ht="17.45" customHeight="1" x14ac:dyDescent="0.25">
      <c r="A270" s="81">
        <v>2023</v>
      </c>
      <c r="B270" s="35">
        <v>278</v>
      </c>
      <c r="C270" s="36">
        <v>1824</v>
      </c>
      <c r="D270" s="29" t="s">
        <v>37</v>
      </c>
      <c r="E270" s="37" t="s">
        <v>5497</v>
      </c>
      <c r="F270" s="38" t="s">
        <v>39</v>
      </c>
      <c r="G270" s="35" t="s">
        <v>54</v>
      </c>
      <c r="H270" s="37" t="s">
        <v>1399</v>
      </c>
      <c r="I270" s="38" t="s">
        <v>6909</v>
      </c>
      <c r="J270" s="39" t="s">
        <v>3577</v>
      </c>
      <c r="K270" s="41">
        <v>3</v>
      </c>
      <c r="L270" s="42" t="s">
        <v>269</v>
      </c>
      <c r="M270" s="43">
        <v>45002.752083333333</v>
      </c>
      <c r="N270" s="38">
        <v>9</v>
      </c>
      <c r="O270" s="43">
        <v>45009</v>
      </c>
      <c r="P270" s="43">
        <v>45283</v>
      </c>
      <c r="Q270" s="54" t="s">
        <v>98</v>
      </c>
      <c r="R270" s="29" t="s">
        <v>98</v>
      </c>
      <c r="S270" s="39" t="s">
        <v>5823</v>
      </c>
      <c r="T270" s="39" t="s">
        <v>5488</v>
      </c>
      <c r="U270" s="39" t="s">
        <v>50</v>
      </c>
      <c r="V270" s="39" t="s">
        <v>5824</v>
      </c>
      <c r="W270" s="51">
        <v>20235420004813</v>
      </c>
      <c r="X270" s="38">
        <v>82181</v>
      </c>
      <c r="Y270" s="38">
        <v>24</v>
      </c>
      <c r="Z270" s="46">
        <v>2400000</v>
      </c>
      <c r="AA270" s="42" t="s">
        <v>5651</v>
      </c>
      <c r="AB270" s="42" t="s">
        <v>5503</v>
      </c>
      <c r="AC270" s="43">
        <v>44999</v>
      </c>
      <c r="AD270" s="42">
        <v>20235420004233</v>
      </c>
      <c r="AE270" s="47" t="e">
        <v>#N/A</v>
      </c>
      <c r="AF270" s="42" t="s">
        <v>5490</v>
      </c>
      <c r="AG270" s="48" t="s">
        <v>5491</v>
      </c>
      <c r="AH270" s="49">
        <v>45002.752083333333</v>
      </c>
      <c r="AI270" s="38" t="s">
        <v>6910</v>
      </c>
      <c r="AJ270" s="38">
        <v>-274</v>
      </c>
      <c r="AK270" s="38" t="s">
        <v>5506</v>
      </c>
      <c r="AL270" s="38">
        <v>260</v>
      </c>
      <c r="AM270" s="43">
        <v>44948</v>
      </c>
      <c r="AN270" s="43">
        <v>45009</v>
      </c>
      <c r="AO270" s="38" t="s">
        <v>5506</v>
      </c>
      <c r="AP270" s="43">
        <v>45006</v>
      </c>
      <c r="AQ270" s="38">
        <v>4</v>
      </c>
      <c r="AR270" s="38"/>
      <c r="AS270" s="38" t="s">
        <v>6911</v>
      </c>
      <c r="AT270" s="38" t="s">
        <v>5508</v>
      </c>
      <c r="AU270" s="43">
        <v>45003</v>
      </c>
      <c r="AV270" s="43" t="s">
        <v>6912</v>
      </c>
      <c r="AW270" s="43" t="s">
        <v>6802</v>
      </c>
      <c r="AX270" s="43">
        <v>45006</v>
      </c>
      <c r="AY270" s="38" t="s">
        <v>5492</v>
      </c>
      <c r="AZ270" s="38" t="s">
        <v>5506</v>
      </c>
      <c r="BA270" s="43" t="s">
        <v>5560</v>
      </c>
      <c r="BB270" s="43" t="s">
        <v>5522</v>
      </c>
      <c r="BC270" s="38" t="s">
        <v>5492</v>
      </c>
      <c r="BD270" s="38" t="s">
        <v>35</v>
      </c>
      <c r="BE270" s="38" t="s">
        <v>5494</v>
      </c>
    </row>
    <row r="271" spans="1:57" ht="17.45" customHeight="1" x14ac:dyDescent="0.25">
      <c r="A271" s="81">
        <v>2023</v>
      </c>
      <c r="B271" s="35">
        <v>279</v>
      </c>
      <c r="C271" s="36">
        <v>1873</v>
      </c>
      <c r="D271" s="102" t="s">
        <v>5496</v>
      </c>
      <c r="E271" s="37" t="s">
        <v>5497</v>
      </c>
      <c r="F271" s="38" t="s">
        <v>39</v>
      </c>
      <c r="G271" s="35" t="s">
        <v>54</v>
      </c>
      <c r="H271" s="37" t="s">
        <v>6913</v>
      </c>
      <c r="I271" s="38" t="s">
        <v>6914</v>
      </c>
      <c r="J271" s="39" t="s">
        <v>2368</v>
      </c>
      <c r="K271" s="41">
        <v>6</v>
      </c>
      <c r="L271" s="42" t="s">
        <v>2761</v>
      </c>
      <c r="M271" s="43">
        <v>45057</v>
      </c>
      <c r="N271" s="38">
        <v>8</v>
      </c>
      <c r="O271" s="43">
        <v>45058</v>
      </c>
      <c r="P271" s="43">
        <v>45291</v>
      </c>
      <c r="Q271" s="54" t="s">
        <v>98</v>
      </c>
      <c r="R271" s="29" t="s">
        <v>98</v>
      </c>
      <c r="S271" s="74" t="s">
        <v>6915</v>
      </c>
      <c r="T271" s="39" t="s">
        <v>5488</v>
      </c>
      <c r="U271" s="39" t="s">
        <v>74</v>
      </c>
      <c r="V271" s="39" t="s">
        <v>6916</v>
      </c>
      <c r="W271" s="51">
        <v>20235400001913</v>
      </c>
      <c r="X271" s="38">
        <v>89343</v>
      </c>
      <c r="Y271" s="38">
        <v>1</v>
      </c>
      <c r="Z271" s="46">
        <v>6000000</v>
      </c>
      <c r="AA271" s="42" t="s">
        <v>6452</v>
      </c>
      <c r="AB271" s="42" t="s">
        <v>5503</v>
      </c>
      <c r="AC271" s="43">
        <v>45049</v>
      </c>
      <c r="AD271" s="42"/>
      <c r="AE271" s="47"/>
      <c r="AF271" s="42" t="s">
        <v>5490</v>
      </c>
      <c r="AG271" s="48" t="s">
        <v>5491</v>
      </c>
      <c r="AH271" s="49">
        <v>45057</v>
      </c>
      <c r="AI271" s="38" t="s">
        <v>6917</v>
      </c>
      <c r="AJ271" s="38">
        <v>-233</v>
      </c>
      <c r="AK271" s="38" t="s">
        <v>5506</v>
      </c>
      <c r="AL271" s="38">
        <v>846</v>
      </c>
      <c r="AM271" s="43">
        <v>45030</v>
      </c>
      <c r="AN271" s="43">
        <v>45058</v>
      </c>
      <c r="AO271" s="38" t="s">
        <v>5506</v>
      </c>
      <c r="AP271" s="43">
        <v>45058</v>
      </c>
      <c r="AQ271" s="38">
        <v>1</v>
      </c>
      <c r="AR271" s="38"/>
      <c r="AS271" s="38" t="s">
        <v>6918</v>
      </c>
      <c r="AT271" s="38" t="s">
        <v>5508</v>
      </c>
      <c r="AU271" s="43">
        <v>45058</v>
      </c>
      <c r="AV271" s="43">
        <v>45057</v>
      </c>
      <c r="AW271" s="43">
        <v>45493</v>
      </c>
      <c r="AX271" s="43">
        <v>45058</v>
      </c>
      <c r="AY271" s="38" t="s">
        <v>5492</v>
      </c>
      <c r="AZ271" s="38" t="s">
        <v>5506</v>
      </c>
      <c r="BA271" s="43" t="s">
        <v>5597</v>
      </c>
      <c r="BB271" s="43" t="s">
        <v>5512</v>
      </c>
      <c r="BC271" s="38" t="s">
        <v>5492</v>
      </c>
      <c r="BD271" s="38" t="s">
        <v>35</v>
      </c>
      <c r="BE271" s="38" t="s">
        <v>5494</v>
      </c>
    </row>
    <row r="272" spans="1:57" ht="17.45" customHeight="1" x14ac:dyDescent="0.25">
      <c r="A272" s="81">
        <v>2023</v>
      </c>
      <c r="B272" s="35">
        <v>280</v>
      </c>
      <c r="C272" s="36">
        <v>1871</v>
      </c>
      <c r="D272" s="29" t="s">
        <v>279</v>
      </c>
      <c r="E272" s="37" t="s">
        <v>5497</v>
      </c>
      <c r="F272" s="38" t="s">
        <v>39</v>
      </c>
      <c r="G272" s="35" t="s">
        <v>54</v>
      </c>
      <c r="H272" s="37" t="s">
        <v>1718</v>
      </c>
      <c r="I272" s="35" t="s">
        <v>6919</v>
      </c>
      <c r="J272" s="39" t="s">
        <v>6920</v>
      </c>
      <c r="K272" s="41">
        <v>7</v>
      </c>
      <c r="L272" s="42" t="s">
        <v>5829</v>
      </c>
      <c r="M272" s="43">
        <v>45006.835798611108</v>
      </c>
      <c r="N272" s="38">
        <v>4</v>
      </c>
      <c r="O272" s="43">
        <v>45083</v>
      </c>
      <c r="P272" s="43">
        <v>45204</v>
      </c>
      <c r="Q272" s="82" t="s">
        <v>48</v>
      </c>
      <c r="R272" s="102" t="s">
        <v>98</v>
      </c>
      <c r="S272" s="74" t="s">
        <v>6637</v>
      </c>
      <c r="T272" s="39" t="s">
        <v>5488</v>
      </c>
      <c r="U272" s="39" t="s">
        <v>286</v>
      </c>
      <c r="V272" s="39" t="s">
        <v>287</v>
      </c>
      <c r="W272" s="51">
        <v>20235400000773</v>
      </c>
      <c r="X272" s="38">
        <v>82102</v>
      </c>
      <c r="Y272" s="38">
        <v>13</v>
      </c>
      <c r="Z272" s="46">
        <v>2400000</v>
      </c>
      <c r="AA272" s="42" t="s">
        <v>5651</v>
      </c>
      <c r="AB272" s="42" t="s">
        <v>5503</v>
      </c>
      <c r="AC272" s="43">
        <v>45001</v>
      </c>
      <c r="AD272" s="42">
        <v>20235420004363</v>
      </c>
      <c r="AE272" s="47" t="e">
        <v>#N/A</v>
      </c>
      <c r="AF272" s="42" t="s">
        <v>5490</v>
      </c>
      <c r="AG272" s="48" t="s">
        <v>5491</v>
      </c>
      <c r="AH272" s="49">
        <v>45006.835798611108</v>
      </c>
      <c r="AI272" s="38" t="s">
        <v>6921</v>
      </c>
      <c r="AJ272" s="38">
        <v>-121</v>
      </c>
      <c r="AK272" s="38" t="s">
        <v>5492</v>
      </c>
      <c r="AL272" s="38">
        <v>262</v>
      </c>
      <c r="AM272" s="43">
        <v>44948</v>
      </c>
      <c r="AN272" s="43">
        <v>45009</v>
      </c>
      <c r="AO272" s="38" t="s">
        <v>5506</v>
      </c>
      <c r="AP272" s="43">
        <v>45084</v>
      </c>
      <c r="AQ272" s="38">
        <v>4</v>
      </c>
      <c r="AR272" s="38"/>
      <c r="AS272" s="38" t="s">
        <v>6922</v>
      </c>
      <c r="AT272" s="38" t="s">
        <v>5508</v>
      </c>
      <c r="AU272" s="43">
        <v>45082</v>
      </c>
      <c r="AV272" s="43">
        <v>45082</v>
      </c>
      <c r="AW272" s="43">
        <v>45397</v>
      </c>
      <c r="AX272" s="43">
        <v>45082</v>
      </c>
      <c r="AY272" s="38" t="s">
        <v>5492</v>
      </c>
      <c r="AZ272" s="38" t="s">
        <v>5492</v>
      </c>
      <c r="BA272" s="43" t="s">
        <v>5560</v>
      </c>
      <c r="BB272" s="43" t="s">
        <v>5522</v>
      </c>
      <c r="BC272" s="38" t="s">
        <v>6923</v>
      </c>
      <c r="BD272" s="38" t="s">
        <v>35</v>
      </c>
      <c r="BE272" s="38" t="s">
        <v>5494</v>
      </c>
    </row>
    <row r="273" spans="1:57" ht="17.45" customHeight="1" x14ac:dyDescent="0.25">
      <c r="A273" s="81">
        <v>2023</v>
      </c>
      <c r="B273" s="35">
        <v>281</v>
      </c>
      <c r="C273" s="36">
        <v>1873</v>
      </c>
      <c r="D273" s="102" t="s">
        <v>5496</v>
      </c>
      <c r="E273" s="37" t="s">
        <v>5497</v>
      </c>
      <c r="F273" s="38" t="s">
        <v>39</v>
      </c>
      <c r="G273" s="35" t="s">
        <v>54</v>
      </c>
      <c r="H273" s="37" t="s">
        <v>92</v>
      </c>
      <c r="I273" s="35" t="s">
        <v>6924</v>
      </c>
      <c r="J273" s="39" t="s">
        <v>6925</v>
      </c>
      <c r="K273" s="41">
        <v>2</v>
      </c>
      <c r="L273" s="42" t="s">
        <v>191</v>
      </c>
      <c r="M273" s="43">
        <v>45008.669062499997</v>
      </c>
      <c r="N273" s="38">
        <v>6</v>
      </c>
      <c r="O273" s="43">
        <v>45015</v>
      </c>
      <c r="P273" s="43">
        <v>45198</v>
      </c>
      <c r="Q273" s="82" t="s">
        <v>48</v>
      </c>
      <c r="R273" s="102" t="s">
        <v>98</v>
      </c>
      <c r="S273" s="39" t="s">
        <v>6692</v>
      </c>
      <c r="T273" s="39" t="s">
        <v>5488</v>
      </c>
      <c r="U273" s="39" t="s">
        <v>100</v>
      </c>
      <c r="V273" s="39" t="s">
        <v>5577</v>
      </c>
      <c r="W273" s="51">
        <v>20235400000673</v>
      </c>
      <c r="X273" s="38">
        <v>87968</v>
      </c>
      <c r="Y273" s="38">
        <v>4</v>
      </c>
      <c r="Z273" s="46">
        <v>5000000</v>
      </c>
      <c r="AA273" s="42" t="s">
        <v>5651</v>
      </c>
      <c r="AB273" s="42" t="s">
        <v>5503</v>
      </c>
      <c r="AC273" s="43">
        <v>44999</v>
      </c>
      <c r="AD273" s="42">
        <v>20235420004493</v>
      </c>
      <c r="AE273" s="47">
        <v>45009</v>
      </c>
      <c r="AF273" s="42" t="s">
        <v>5490</v>
      </c>
      <c r="AG273" s="48" t="s">
        <v>5491</v>
      </c>
      <c r="AH273" s="49">
        <v>45008.669062499997</v>
      </c>
      <c r="AI273" s="38" t="s">
        <v>6926</v>
      </c>
      <c r="AJ273" s="38">
        <v>-183</v>
      </c>
      <c r="AK273" s="38" t="s">
        <v>5492</v>
      </c>
      <c r="AL273" s="38">
        <v>715</v>
      </c>
      <c r="AM273" s="43">
        <v>44991</v>
      </c>
      <c r="AN273" s="43">
        <v>45014</v>
      </c>
      <c r="AO273" s="38" t="s">
        <v>5506</v>
      </c>
      <c r="AP273" s="43">
        <v>45012</v>
      </c>
      <c r="AQ273" s="38">
        <v>1</v>
      </c>
      <c r="AR273" s="38"/>
      <c r="AS273" s="38" t="s">
        <v>6927</v>
      </c>
      <c r="AT273" s="38" t="s">
        <v>5508</v>
      </c>
      <c r="AU273" s="43">
        <v>45008</v>
      </c>
      <c r="AV273" s="43" t="s">
        <v>6928</v>
      </c>
      <c r="AW273" s="43" t="s">
        <v>6833</v>
      </c>
      <c r="AX273" s="43">
        <v>45014</v>
      </c>
      <c r="AY273" s="38" t="s">
        <v>5492</v>
      </c>
      <c r="AZ273" s="38" t="s">
        <v>5492</v>
      </c>
      <c r="BA273" s="43" t="s">
        <v>5597</v>
      </c>
      <c r="BB273" s="43" t="s">
        <v>5512</v>
      </c>
      <c r="BC273" s="38" t="s">
        <v>5492</v>
      </c>
      <c r="BD273" s="38" t="s">
        <v>35</v>
      </c>
      <c r="BE273" s="38" t="s">
        <v>5494</v>
      </c>
    </row>
    <row r="274" spans="1:57" ht="17.45" customHeight="1" x14ac:dyDescent="0.25">
      <c r="A274" s="81">
        <v>2023</v>
      </c>
      <c r="B274" s="35">
        <v>282</v>
      </c>
      <c r="C274" s="36">
        <v>1824</v>
      </c>
      <c r="D274" s="29" t="s">
        <v>37</v>
      </c>
      <c r="E274" s="37" t="s">
        <v>5497</v>
      </c>
      <c r="F274" s="38" t="s">
        <v>39</v>
      </c>
      <c r="G274" s="35" t="s">
        <v>54</v>
      </c>
      <c r="H274" s="37" t="s">
        <v>1399</v>
      </c>
      <c r="I274" s="38" t="s">
        <v>6929</v>
      </c>
      <c r="J274" s="39" t="s">
        <v>6930</v>
      </c>
      <c r="K274" s="41">
        <v>4</v>
      </c>
      <c r="L274" s="42" t="s">
        <v>269</v>
      </c>
      <c r="M274" s="43">
        <v>45006.627685185187</v>
      </c>
      <c r="N274" s="38">
        <v>6</v>
      </c>
      <c r="O274" s="43">
        <v>45009</v>
      </c>
      <c r="P274" s="43">
        <v>45192</v>
      </c>
      <c r="Q274" s="54" t="s">
        <v>98</v>
      </c>
      <c r="R274" s="29" t="s">
        <v>98</v>
      </c>
      <c r="S274" s="39" t="s">
        <v>5823</v>
      </c>
      <c r="T274" s="39" t="s">
        <v>5488</v>
      </c>
      <c r="U274" s="39" t="s">
        <v>50</v>
      </c>
      <c r="V274" s="39" t="s">
        <v>5824</v>
      </c>
      <c r="W274" s="51">
        <v>20235420004813</v>
      </c>
      <c r="X274" s="38">
        <v>82181</v>
      </c>
      <c r="Y274" s="38">
        <v>24</v>
      </c>
      <c r="Z274" s="46">
        <v>2400000</v>
      </c>
      <c r="AA274" s="42" t="s">
        <v>5651</v>
      </c>
      <c r="AB274" s="42" t="s">
        <v>5503</v>
      </c>
      <c r="AC274" s="43">
        <v>44999</v>
      </c>
      <c r="AD274" s="42">
        <v>20235420004363</v>
      </c>
      <c r="AE274" s="47" t="e">
        <v>#N/A</v>
      </c>
      <c r="AF274" s="42" t="s">
        <v>5490</v>
      </c>
      <c r="AG274" s="48" t="s">
        <v>5491</v>
      </c>
      <c r="AH274" s="49">
        <v>45006.627685185187</v>
      </c>
      <c r="AI274" s="38" t="s">
        <v>6931</v>
      </c>
      <c r="AJ274" s="38">
        <v>-183</v>
      </c>
      <c r="AK274" s="38" t="s">
        <v>5506</v>
      </c>
      <c r="AL274" s="38">
        <v>260</v>
      </c>
      <c r="AM274" s="43">
        <v>44948</v>
      </c>
      <c r="AN274" s="43">
        <v>45009</v>
      </c>
      <c r="AO274" s="38" t="s">
        <v>5506</v>
      </c>
      <c r="AP274" s="43">
        <v>45007</v>
      </c>
      <c r="AQ274" s="38">
        <v>4</v>
      </c>
      <c r="AR274" s="38"/>
      <c r="AS274" s="38" t="s">
        <v>6932</v>
      </c>
      <c r="AT274" s="38" t="s">
        <v>5508</v>
      </c>
      <c r="AU274" s="43">
        <v>45007</v>
      </c>
      <c r="AV274" s="43" t="s">
        <v>6748</v>
      </c>
      <c r="AW274" s="43" t="s">
        <v>6933</v>
      </c>
      <c r="AX274" s="43">
        <v>45008</v>
      </c>
      <c r="AY274" s="38" t="s">
        <v>5492</v>
      </c>
      <c r="AZ274" s="38" t="s">
        <v>5492</v>
      </c>
      <c r="BA274" s="43" t="s">
        <v>5560</v>
      </c>
      <c r="BB274" s="43" t="s">
        <v>5522</v>
      </c>
      <c r="BC274" s="38" t="s">
        <v>5492</v>
      </c>
      <c r="BD274" s="38" t="s">
        <v>35</v>
      </c>
      <c r="BE274" s="38" t="s">
        <v>5494</v>
      </c>
    </row>
    <row r="275" spans="1:57" ht="17.45" customHeight="1" x14ac:dyDescent="0.25">
      <c r="A275" s="81">
        <v>2023</v>
      </c>
      <c r="B275" s="35">
        <v>283</v>
      </c>
      <c r="C275" s="36">
        <v>1873</v>
      </c>
      <c r="D275" s="102" t="s">
        <v>5496</v>
      </c>
      <c r="E275" s="37" t="s">
        <v>5497</v>
      </c>
      <c r="F275" s="38" t="s">
        <v>39</v>
      </c>
      <c r="G275" s="35" t="s">
        <v>54</v>
      </c>
      <c r="H275" s="37" t="s">
        <v>6328</v>
      </c>
      <c r="I275" s="38" t="s">
        <v>6934</v>
      </c>
      <c r="J275" s="39" t="s">
        <v>6073</v>
      </c>
      <c r="K275" s="41">
        <v>2</v>
      </c>
      <c r="L275" s="42" t="s">
        <v>351</v>
      </c>
      <c r="M275" s="43">
        <v>45006.586076388892</v>
      </c>
      <c r="N275" s="38">
        <v>5</v>
      </c>
      <c r="O275" s="43">
        <v>45009</v>
      </c>
      <c r="P275" s="43">
        <v>45161</v>
      </c>
      <c r="Q275" s="45" t="s">
        <v>5504</v>
      </c>
      <c r="R275" s="29" t="s">
        <v>5504</v>
      </c>
      <c r="S275" s="39" t="s">
        <v>6331</v>
      </c>
      <c r="T275" s="39" t="s">
        <v>5488</v>
      </c>
      <c r="U275" s="39" t="s">
        <v>6935</v>
      </c>
      <c r="V275" s="39" t="s">
        <v>316</v>
      </c>
      <c r="W275" s="53">
        <v>20235400001183</v>
      </c>
      <c r="X275" s="38">
        <v>85483</v>
      </c>
      <c r="Y275" s="38">
        <v>2</v>
      </c>
      <c r="Z275" s="46">
        <v>5700000</v>
      </c>
      <c r="AA275" s="42" t="s">
        <v>5557</v>
      </c>
      <c r="AB275" s="42" t="s">
        <v>5503</v>
      </c>
      <c r="AC275" s="43">
        <v>44995</v>
      </c>
      <c r="AD275" s="42">
        <v>20235420004303</v>
      </c>
      <c r="AE275" s="47" t="e">
        <v>#N/A</v>
      </c>
      <c r="AF275" s="42"/>
      <c r="AG275" s="48" t="s">
        <v>5491</v>
      </c>
      <c r="AH275" s="49">
        <v>45006.586076388892</v>
      </c>
      <c r="AI275" s="38" t="s">
        <v>6936</v>
      </c>
      <c r="AJ275" s="38">
        <v>-152</v>
      </c>
      <c r="AK275" s="38" t="s">
        <v>5506</v>
      </c>
      <c r="AL275" s="38">
        <v>216</v>
      </c>
      <c r="AM275" s="43">
        <v>44948</v>
      </c>
      <c r="AN275" s="43">
        <v>45009</v>
      </c>
      <c r="AO275" s="38" t="s">
        <v>5506</v>
      </c>
      <c r="AP275" s="43">
        <v>45009</v>
      </c>
      <c r="AQ275" s="38">
        <v>2</v>
      </c>
      <c r="AR275" s="38"/>
      <c r="AS275" s="38" t="s">
        <v>6937</v>
      </c>
      <c r="AT275" s="38" t="s">
        <v>5508</v>
      </c>
      <c r="AU275" s="43">
        <v>45006</v>
      </c>
      <c r="AV275" s="43" t="s">
        <v>6826</v>
      </c>
      <c r="AW275" s="43" t="s">
        <v>6938</v>
      </c>
      <c r="AX275" s="43">
        <v>45007</v>
      </c>
      <c r="AY275" s="38" t="s">
        <v>5492</v>
      </c>
      <c r="AZ275" s="38" t="s">
        <v>5492</v>
      </c>
      <c r="BA275" s="43" t="s">
        <v>5597</v>
      </c>
      <c r="BB275" s="43" t="s">
        <v>5522</v>
      </c>
      <c r="BC275" s="38" t="s">
        <v>5492</v>
      </c>
      <c r="BD275" s="38" t="s">
        <v>35</v>
      </c>
      <c r="BE275" s="38" t="s">
        <v>5494</v>
      </c>
    </row>
    <row r="276" spans="1:57" ht="17.45" customHeight="1" x14ac:dyDescent="0.25">
      <c r="A276" s="81">
        <v>2023</v>
      </c>
      <c r="B276" s="35">
        <v>284</v>
      </c>
      <c r="C276" s="36">
        <v>1873</v>
      </c>
      <c r="D276" s="102" t="s">
        <v>5496</v>
      </c>
      <c r="E276" s="37" t="s">
        <v>5497</v>
      </c>
      <c r="F276" s="38" t="s">
        <v>39</v>
      </c>
      <c r="G276" s="35" t="s">
        <v>54</v>
      </c>
      <c r="H276" s="37" t="s">
        <v>6242</v>
      </c>
      <c r="I276" s="35" t="s">
        <v>6939</v>
      </c>
      <c r="J276" s="39" t="s">
        <v>6940</v>
      </c>
      <c r="K276" s="41">
        <v>0</v>
      </c>
      <c r="L276" s="42" t="s">
        <v>351</v>
      </c>
      <c r="M276" s="43">
        <v>45006.627650462964</v>
      </c>
      <c r="N276" s="38">
        <v>5</v>
      </c>
      <c r="O276" s="43">
        <v>45009</v>
      </c>
      <c r="P276" s="43">
        <v>45161</v>
      </c>
      <c r="Q276" s="82" t="s">
        <v>48</v>
      </c>
      <c r="R276" s="102" t="s">
        <v>98</v>
      </c>
      <c r="S276" s="39" t="s">
        <v>6245</v>
      </c>
      <c r="T276" s="39" t="s">
        <v>5488</v>
      </c>
      <c r="U276" s="39" t="s">
        <v>564</v>
      </c>
      <c r="V276" s="39" t="s">
        <v>2001</v>
      </c>
      <c r="W276" s="51">
        <v>20235420004663</v>
      </c>
      <c r="X276" s="38">
        <v>85467</v>
      </c>
      <c r="Y276" s="38">
        <v>3</v>
      </c>
      <c r="Z276" s="46">
        <v>2725000</v>
      </c>
      <c r="AA276" s="42" t="s">
        <v>5651</v>
      </c>
      <c r="AB276" s="42" t="s">
        <v>5503</v>
      </c>
      <c r="AC276" s="43">
        <v>44999</v>
      </c>
      <c r="AD276" s="42">
        <v>20235420004303</v>
      </c>
      <c r="AE276" s="47" t="e">
        <v>#N/A</v>
      </c>
      <c r="AF276" s="42" t="s">
        <v>5490</v>
      </c>
      <c r="AG276" s="48" t="s">
        <v>5491</v>
      </c>
      <c r="AH276" s="49">
        <v>45006.627650462964</v>
      </c>
      <c r="AI276" s="38" t="s">
        <v>6941</v>
      </c>
      <c r="AJ276" s="38">
        <v>-152</v>
      </c>
      <c r="AK276" s="38" t="s">
        <v>5506</v>
      </c>
      <c r="AL276" s="38">
        <v>154</v>
      </c>
      <c r="AM276" s="43">
        <v>44946</v>
      </c>
      <c r="AN276" s="43">
        <v>45009</v>
      </c>
      <c r="AO276" s="38" t="s">
        <v>5506</v>
      </c>
      <c r="AP276" s="43">
        <v>45009</v>
      </c>
      <c r="AQ276" s="38">
        <v>1</v>
      </c>
      <c r="AR276" s="38"/>
      <c r="AS276" s="38" t="s">
        <v>6942</v>
      </c>
      <c r="AT276" s="38" t="s">
        <v>5508</v>
      </c>
      <c r="AU276" s="43">
        <v>45007</v>
      </c>
      <c r="AV276" s="43" t="s">
        <v>6748</v>
      </c>
      <c r="AW276" s="43" t="s">
        <v>6943</v>
      </c>
      <c r="AX276" s="43">
        <v>45008</v>
      </c>
      <c r="AY276" s="38" t="s">
        <v>5492</v>
      </c>
      <c r="AZ276" s="38" t="s">
        <v>5506</v>
      </c>
      <c r="BA276" s="43" t="s">
        <v>5560</v>
      </c>
      <c r="BB276" s="43" t="s">
        <v>5512</v>
      </c>
      <c r="BC276" s="38" t="s">
        <v>5492</v>
      </c>
      <c r="BD276" s="38" t="s">
        <v>35</v>
      </c>
      <c r="BE276" s="38" t="s">
        <v>5494</v>
      </c>
    </row>
    <row r="277" spans="1:57" ht="17.45" customHeight="1" x14ac:dyDescent="0.25">
      <c r="A277" s="81">
        <v>2023</v>
      </c>
      <c r="B277" s="35">
        <v>285</v>
      </c>
      <c r="C277" s="36">
        <v>1852</v>
      </c>
      <c r="D277" s="29" t="s">
        <v>404</v>
      </c>
      <c r="E277" s="37" t="s">
        <v>5497</v>
      </c>
      <c r="F277" s="38" t="s">
        <v>39</v>
      </c>
      <c r="G277" s="35" t="s">
        <v>54</v>
      </c>
      <c r="H277" s="37" t="s">
        <v>1855</v>
      </c>
      <c r="I277" s="38" t="s">
        <v>6944</v>
      </c>
      <c r="J277" s="39" t="s">
        <v>5152</v>
      </c>
      <c r="K277" s="41">
        <v>1</v>
      </c>
      <c r="L277" s="42" t="s">
        <v>170</v>
      </c>
      <c r="M277" s="43">
        <v>45007.627546296295</v>
      </c>
      <c r="N277" s="38">
        <v>9</v>
      </c>
      <c r="O277" s="43">
        <v>45030</v>
      </c>
      <c r="P277" s="43">
        <v>45291</v>
      </c>
      <c r="Q277" s="54" t="s">
        <v>98</v>
      </c>
      <c r="R277" s="29" t="s">
        <v>98</v>
      </c>
      <c r="S277" s="39" t="s">
        <v>6720</v>
      </c>
      <c r="T277" s="39" t="s">
        <v>5488</v>
      </c>
      <c r="U277" s="39" t="s">
        <v>390</v>
      </c>
      <c r="V277" s="39" t="s">
        <v>5860</v>
      </c>
      <c r="W277" s="51">
        <v>20235420006263</v>
      </c>
      <c r="X277" s="38">
        <v>87859</v>
      </c>
      <c r="Y277" s="38">
        <v>4</v>
      </c>
      <c r="Z277" s="46">
        <v>4800000</v>
      </c>
      <c r="AA277" s="42" t="s">
        <v>5651</v>
      </c>
      <c r="AB277" s="42" t="s">
        <v>5503</v>
      </c>
      <c r="AC277" s="43">
        <v>44999</v>
      </c>
      <c r="AD277" s="42">
        <v>20235420005493</v>
      </c>
      <c r="AE277" s="47">
        <v>45028</v>
      </c>
      <c r="AF277" s="42" t="s">
        <v>5490</v>
      </c>
      <c r="AG277" s="48" t="s">
        <v>5491</v>
      </c>
      <c r="AH277" s="49">
        <v>45007.627546296295</v>
      </c>
      <c r="AI277" s="38" t="s">
        <v>6945</v>
      </c>
      <c r="AJ277" s="38">
        <v>-261</v>
      </c>
      <c r="AK277" s="38" t="s">
        <v>5506</v>
      </c>
      <c r="AL277" s="38">
        <v>710</v>
      </c>
      <c r="AM277" s="43">
        <v>44991</v>
      </c>
      <c r="AN277" s="43">
        <v>45029</v>
      </c>
      <c r="AO277" s="38" t="s">
        <v>5506</v>
      </c>
      <c r="AP277" s="43">
        <v>45008</v>
      </c>
      <c r="AQ277" s="38">
        <v>2</v>
      </c>
      <c r="AR277" s="38"/>
      <c r="AS277" s="38" t="s">
        <v>6946</v>
      </c>
      <c r="AT277" s="38" t="s">
        <v>5508</v>
      </c>
      <c r="AU277" s="43">
        <v>45026</v>
      </c>
      <c r="AV277" s="43" t="s">
        <v>6876</v>
      </c>
      <c r="AW277" s="43" t="s">
        <v>6947</v>
      </c>
      <c r="AX277" s="43">
        <v>45029</v>
      </c>
      <c r="AY277" s="38" t="s">
        <v>5492</v>
      </c>
      <c r="AZ277" s="38" t="s">
        <v>5492</v>
      </c>
      <c r="BA277" s="43" t="s">
        <v>5597</v>
      </c>
      <c r="BB277" s="43" t="s">
        <v>5512</v>
      </c>
      <c r="BC277" s="38" t="s">
        <v>5492</v>
      </c>
      <c r="BD277" s="38" t="s">
        <v>35</v>
      </c>
      <c r="BE277" s="38" t="s">
        <v>5494</v>
      </c>
    </row>
    <row r="278" spans="1:57" ht="17.45" customHeight="1" x14ac:dyDescent="0.25">
      <c r="A278" s="81">
        <v>2023</v>
      </c>
      <c r="B278" s="35">
        <v>286</v>
      </c>
      <c r="C278" s="36">
        <v>1868</v>
      </c>
      <c r="D278" s="29" t="s">
        <v>359</v>
      </c>
      <c r="E278" s="37" t="s">
        <v>5497</v>
      </c>
      <c r="F278" s="38" t="s">
        <v>39</v>
      </c>
      <c r="G278" s="35" t="s">
        <v>54</v>
      </c>
      <c r="H278" s="37" t="s">
        <v>900</v>
      </c>
      <c r="I278" s="38" t="s">
        <v>6948</v>
      </c>
      <c r="J278" s="39" t="s">
        <v>6949</v>
      </c>
      <c r="K278" s="41">
        <v>0</v>
      </c>
      <c r="L278" s="42" t="s">
        <v>2761</v>
      </c>
      <c r="M278" s="43">
        <v>45014.627256944441</v>
      </c>
      <c r="N278" s="38">
        <v>5</v>
      </c>
      <c r="O278" s="43">
        <v>45030</v>
      </c>
      <c r="P278" s="43">
        <v>45182</v>
      </c>
      <c r="Q278" s="54" t="s">
        <v>48</v>
      </c>
      <c r="R278" s="29" t="s">
        <v>98</v>
      </c>
      <c r="S278" s="39" t="s">
        <v>6350</v>
      </c>
      <c r="T278" s="39" t="s">
        <v>5488</v>
      </c>
      <c r="U278" s="39" t="s">
        <v>365</v>
      </c>
      <c r="V278" s="39" t="s">
        <v>5740</v>
      </c>
      <c r="W278" s="51">
        <v>20235420006083</v>
      </c>
      <c r="X278" s="38">
        <v>82329</v>
      </c>
      <c r="Y278" s="38">
        <v>20</v>
      </c>
      <c r="Z278" s="46">
        <v>2500000</v>
      </c>
      <c r="AA278" s="42" t="s">
        <v>5651</v>
      </c>
      <c r="AB278" s="42" t="s">
        <v>5503</v>
      </c>
      <c r="AC278" s="43">
        <v>44999</v>
      </c>
      <c r="AD278" s="42">
        <v>0</v>
      </c>
      <c r="AE278" s="47" t="e">
        <v>#N/A</v>
      </c>
      <c r="AF278" s="42" t="s">
        <v>5490</v>
      </c>
      <c r="AG278" s="48" t="s">
        <v>5491</v>
      </c>
      <c r="AH278" s="49">
        <v>45014.627256944441</v>
      </c>
      <c r="AI278" s="38" t="s">
        <v>6950</v>
      </c>
      <c r="AJ278" s="38">
        <v>-152</v>
      </c>
      <c r="AK278" s="38" t="s">
        <v>5506</v>
      </c>
      <c r="AL278" s="38">
        <v>261</v>
      </c>
      <c r="AM278" s="43">
        <v>44948</v>
      </c>
      <c r="AN278" s="43">
        <v>45026</v>
      </c>
      <c r="AO278" s="38" t="s">
        <v>5506</v>
      </c>
      <c r="AP278" s="43">
        <v>45015</v>
      </c>
      <c r="AQ278" s="38">
        <v>4</v>
      </c>
      <c r="AR278" s="38"/>
      <c r="AS278" s="38" t="s">
        <v>6951</v>
      </c>
      <c r="AT278" s="38" t="s">
        <v>5508</v>
      </c>
      <c r="AU278" s="43">
        <v>45030</v>
      </c>
      <c r="AV278" s="43" t="s">
        <v>6952</v>
      </c>
      <c r="AW278" s="43" t="s">
        <v>5947</v>
      </c>
      <c r="AX278" s="43">
        <v>45030</v>
      </c>
      <c r="AY278" s="38" t="s">
        <v>5492</v>
      </c>
      <c r="AZ278" s="38" t="s">
        <v>5506</v>
      </c>
      <c r="BA278" s="43" t="s">
        <v>5560</v>
      </c>
      <c r="BB278" s="43" t="s">
        <v>5512</v>
      </c>
      <c r="BC278" s="38" t="s">
        <v>5492</v>
      </c>
      <c r="BD278" s="38" t="s">
        <v>35</v>
      </c>
      <c r="BE278" s="38" t="s">
        <v>5494</v>
      </c>
    </row>
    <row r="279" spans="1:57" ht="17.45" customHeight="1" x14ac:dyDescent="0.25">
      <c r="A279" s="81">
        <v>2023</v>
      </c>
      <c r="B279" s="35">
        <v>287</v>
      </c>
      <c r="C279" s="36">
        <v>1873</v>
      </c>
      <c r="D279" s="102" t="s">
        <v>5496</v>
      </c>
      <c r="E279" s="37" t="s">
        <v>5497</v>
      </c>
      <c r="F279" s="38" t="s">
        <v>39</v>
      </c>
      <c r="G279" s="35" t="s">
        <v>54</v>
      </c>
      <c r="H279" s="37" t="s">
        <v>1368</v>
      </c>
      <c r="I279" s="38" t="s">
        <v>6953</v>
      </c>
      <c r="J279" s="39" t="s">
        <v>3602</v>
      </c>
      <c r="K279" s="41">
        <v>2</v>
      </c>
      <c r="L279" s="42" t="s">
        <v>170</v>
      </c>
      <c r="M279" s="43">
        <v>45007.627280092594</v>
      </c>
      <c r="N279" s="38">
        <v>9</v>
      </c>
      <c r="O279" s="43">
        <v>45009</v>
      </c>
      <c r="P279" s="43">
        <v>45283</v>
      </c>
      <c r="Q279" s="54" t="s">
        <v>98</v>
      </c>
      <c r="R279" s="29" t="s">
        <v>98</v>
      </c>
      <c r="S279" s="74" t="s">
        <v>6954</v>
      </c>
      <c r="T279" s="39" t="s">
        <v>5488</v>
      </c>
      <c r="U279" s="39" t="s">
        <v>459</v>
      </c>
      <c r="V279" s="39" t="s">
        <v>3652</v>
      </c>
      <c r="W279" s="51">
        <v>20235420006243</v>
      </c>
      <c r="X279" s="38">
        <v>88495</v>
      </c>
      <c r="Y279" s="38">
        <v>1</v>
      </c>
      <c r="Z279" s="46">
        <v>6300000</v>
      </c>
      <c r="AA279" s="42" t="s">
        <v>5880</v>
      </c>
      <c r="AB279" s="42" t="e">
        <v>#N/A</v>
      </c>
      <c r="AC279" s="43" t="s">
        <v>46</v>
      </c>
      <c r="AD279" s="42">
        <v>20235420001093</v>
      </c>
      <c r="AE279" s="47" t="e">
        <v>#N/A</v>
      </c>
      <c r="AF279" s="42" t="s">
        <v>5490</v>
      </c>
      <c r="AG279" s="48" t="s">
        <v>5491</v>
      </c>
      <c r="AH279" s="49">
        <v>45007.627280092594</v>
      </c>
      <c r="AI279" s="38" t="s">
        <v>6955</v>
      </c>
      <c r="AJ279" s="38">
        <v>-274</v>
      </c>
      <c r="AK279" s="38" t="s">
        <v>5506</v>
      </c>
      <c r="AL279" s="38">
        <v>156</v>
      </c>
      <c r="AM279" s="43">
        <v>44946</v>
      </c>
      <c r="AN279" s="43">
        <v>45009</v>
      </c>
      <c r="AO279" s="38" t="s">
        <v>5506</v>
      </c>
      <c r="AP279" s="43">
        <v>44959</v>
      </c>
      <c r="AQ279" s="38">
        <v>1</v>
      </c>
      <c r="AR279" s="38"/>
      <c r="AS279" s="38" t="s">
        <v>6956</v>
      </c>
      <c r="AT279" s="38" t="s">
        <v>5508</v>
      </c>
      <c r="AU279" s="43">
        <v>44959</v>
      </c>
      <c r="AV279" s="43" t="s">
        <v>5811</v>
      </c>
      <c r="AW279" s="43" t="s">
        <v>5947</v>
      </c>
      <c r="AX279" s="43">
        <v>44960</v>
      </c>
      <c r="AY279" s="38" t="s">
        <v>5506</v>
      </c>
      <c r="AZ279" s="38" t="s">
        <v>5492</v>
      </c>
      <c r="BA279" s="43" t="s">
        <v>5597</v>
      </c>
      <c r="BB279" s="43" t="s">
        <v>5512</v>
      </c>
      <c r="BC279" s="38" t="s">
        <v>5492</v>
      </c>
      <c r="BD279" s="38" t="s">
        <v>35</v>
      </c>
      <c r="BE279" s="38" t="s">
        <v>5494</v>
      </c>
    </row>
    <row r="280" spans="1:57" ht="17.45" customHeight="1" x14ac:dyDescent="0.25">
      <c r="A280" s="81">
        <v>2023</v>
      </c>
      <c r="B280" s="35">
        <v>288</v>
      </c>
      <c r="C280" s="36">
        <v>1873</v>
      </c>
      <c r="D280" s="102" t="s">
        <v>5496</v>
      </c>
      <c r="E280" s="37" t="s">
        <v>5497</v>
      </c>
      <c r="F280" s="38" t="s">
        <v>39</v>
      </c>
      <c r="G280" s="35" t="s">
        <v>54</v>
      </c>
      <c r="H280" s="37" t="s">
        <v>6957</v>
      </c>
      <c r="I280" s="38" t="s">
        <v>6958</v>
      </c>
      <c r="J280" s="39" t="s">
        <v>5501</v>
      </c>
      <c r="K280" s="41">
        <v>3</v>
      </c>
      <c r="L280" s="42" t="s">
        <v>5549</v>
      </c>
      <c r="M280" s="43">
        <v>45006.752291666664</v>
      </c>
      <c r="N280" s="38">
        <v>3</v>
      </c>
      <c r="O280" s="43">
        <v>45009</v>
      </c>
      <c r="P280" s="43">
        <v>45100</v>
      </c>
      <c r="Q280" s="174" t="s">
        <v>60</v>
      </c>
      <c r="R280" s="102" t="s">
        <v>60</v>
      </c>
      <c r="S280" s="74" t="s">
        <v>6959</v>
      </c>
      <c r="T280" s="39" t="s">
        <v>5488</v>
      </c>
      <c r="U280" s="39" t="s">
        <v>6960</v>
      </c>
      <c r="V280" s="39" t="s">
        <v>75</v>
      </c>
      <c r="W280" s="51">
        <v>20235420004773</v>
      </c>
      <c r="X280" s="38">
        <v>87975</v>
      </c>
      <c r="Y280" s="38">
        <v>1</v>
      </c>
      <c r="Z280" s="46">
        <v>9000000</v>
      </c>
      <c r="AA280" s="42" t="s">
        <v>5651</v>
      </c>
      <c r="AB280" s="42" t="s">
        <v>5503</v>
      </c>
      <c r="AC280" s="43">
        <v>44999</v>
      </c>
      <c r="AD280" s="42">
        <v>20235420004273</v>
      </c>
      <c r="AE280" s="47" t="e">
        <v>#N/A</v>
      </c>
      <c r="AF280" s="42"/>
      <c r="AG280" s="48" t="s">
        <v>5491</v>
      </c>
      <c r="AH280" s="49">
        <v>45006.752291666664</v>
      </c>
      <c r="AI280" s="38" t="s">
        <v>6961</v>
      </c>
      <c r="AJ280" s="38">
        <v>-91</v>
      </c>
      <c r="AK280" s="38" t="s">
        <v>5506</v>
      </c>
      <c r="AL280" s="38">
        <v>718</v>
      </c>
      <c r="AM280" s="43">
        <v>44991</v>
      </c>
      <c r="AN280" s="43">
        <v>45009</v>
      </c>
      <c r="AO280" s="38" t="s">
        <v>5506</v>
      </c>
      <c r="AP280" s="43">
        <v>45007</v>
      </c>
      <c r="AQ280" s="38">
        <v>1</v>
      </c>
      <c r="AR280" s="38"/>
      <c r="AS280" s="38" t="s">
        <v>6962</v>
      </c>
      <c r="AT280" s="38" t="s">
        <v>5508</v>
      </c>
      <c r="AU280" s="43">
        <v>45007</v>
      </c>
      <c r="AV280" s="43" t="s">
        <v>6748</v>
      </c>
      <c r="AW280" s="43" t="s">
        <v>6277</v>
      </c>
      <c r="AX280" s="43">
        <v>45007</v>
      </c>
      <c r="AY280" s="38" t="s">
        <v>5492</v>
      </c>
      <c r="AZ280" s="38" t="s">
        <v>5492</v>
      </c>
      <c r="BA280" s="43" t="s">
        <v>5521</v>
      </c>
      <c r="BB280" s="43" t="s">
        <v>5512</v>
      </c>
      <c r="BC280" s="38" t="s">
        <v>5492</v>
      </c>
      <c r="BD280" s="38" t="s">
        <v>35</v>
      </c>
      <c r="BE280" s="38" t="s">
        <v>5494</v>
      </c>
    </row>
    <row r="281" spans="1:57" ht="17.45" customHeight="1" x14ac:dyDescent="0.25">
      <c r="A281" s="81">
        <v>2023</v>
      </c>
      <c r="B281" s="35">
        <v>289</v>
      </c>
      <c r="C281" s="36">
        <v>1873</v>
      </c>
      <c r="D281" s="102" t="s">
        <v>5496</v>
      </c>
      <c r="E281" s="37" t="s">
        <v>5497</v>
      </c>
      <c r="F281" s="38" t="s">
        <v>39</v>
      </c>
      <c r="G281" s="35" t="s">
        <v>54</v>
      </c>
      <c r="H281" s="37" t="s">
        <v>6963</v>
      </c>
      <c r="I281" s="38" t="s">
        <v>6964</v>
      </c>
      <c r="J281" s="39" t="s">
        <v>1803</v>
      </c>
      <c r="K281" s="41">
        <v>3</v>
      </c>
      <c r="L281" s="42" t="s">
        <v>269</v>
      </c>
      <c r="M281" s="43">
        <v>45007.460925925923</v>
      </c>
      <c r="N281" s="38">
        <v>9</v>
      </c>
      <c r="O281" s="43">
        <v>45009</v>
      </c>
      <c r="P281" s="43">
        <v>45283</v>
      </c>
      <c r="Q281" s="54" t="s">
        <v>98</v>
      </c>
      <c r="R281" s="29" t="s">
        <v>98</v>
      </c>
      <c r="S281" s="74" t="s">
        <v>6965</v>
      </c>
      <c r="T281" s="39" t="s">
        <v>5488</v>
      </c>
      <c r="U281" s="39" t="s">
        <v>315</v>
      </c>
      <c r="V281" s="39" t="s">
        <v>311</v>
      </c>
      <c r="W281" s="51">
        <v>20235400002293</v>
      </c>
      <c r="X281" s="38">
        <v>88249</v>
      </c>
      <c r="Y281" s="38">
        <v>1</v>
      </c>
      <c r="Z281" s="46">
        <v>6000000</v>
      </c>
      <c r="AA281" s="42" t="s">
        <v>5651</v>
      </c>
      <c r="AB281" s="42" t="s">
        <v>5503</v>
      </c>
      <c r="AC281" s="43">
        <v>44999</v>
      </c>
      <c r="AD281" s="42">
        <v>20235420004363</v>
      </c>
      <c r="AE281" s="47" t="e">
        <v>#N/A</v>
      </c>
      <c r="AF281" s="42" t="s">
        <v>5490</v>
      </c>
      <c r="AG281" s="48" t="s">
        <v>5491</v>
      </c>
      <c r="AH281" s="49">
        <v>45007.460925925923</v>
      </c>
      <c r="AI281" s="38" t="s">
        <v>6966</v>
      </c>
      <c r="AJ281" s="38">
        <v>-274</v>
      </c>
      <c r="AK281" s="38" t="s">
        <v>5506</v>
      </c>
      <c r="AL281" s="38">
        <v>745</v>
      </c>
      <c r="AM281" s="43">
        <v>44992</v>
      </c>
      <c r="AN281" s="43">
        <v>45009</v>
      </c>
      <c r="AO281" s="38" t="s">
        <v>5506</v>
      </c>
      <c r="AP281" s="43">
        <v>45007</v>
      </c>
      <c r="AQ281" s="38">
        <v>1</v>
      </c>
      <c r="AR281" s="38"/>
      <c r="AS281" s="38" t="s">
        <v>6967</v>
      </c>
      <c r="AT281" s="38" t="s">
        <v>5508</v>
      </c>
      <c r="AU281" s="43">
        <v>45009</v>
      </c>
      <c r="AV281" s="43" t="s">
        <v>6968</v>
      </c>
      <c r="AW281" s="43" t="s">
        <v>5574</v>
      </c>
      <c r="AX281" s="43">
        <v>45009</v>
      </c>
      <c r="AY281" s="38" t="s">
        <v>5492</v>
      </c>
      <c r="AZ281" s="38" t="s">
        <v>5492</v>
      </c>
      <c r="BA281" s="43" t="s">
        <v>5597</v>
      </c>
      <c r="BB281" s="43" t="s">
        <v>5512</v>
      </c>
      <c r="BC281" s="38" t="s">
        <v>6969</v>
      </c>
      <c r="BD281" s="38" t="s">
        <v>35</v>
      </c>
      <c r="BE281" s="38" t="s">
        <v>5494</v>
      </c>
    </row>
    <row r="282" spans="1:57" ht="17.45" customHeight="1" x14ac:dyDescent="0.25">
      <c r="A282" s="81">
        <v>2023</v>
      </c>
      <c r="B282" s="35">
        <v>290</v>
      </c>
      <c r="C282" s="36">
        <v>1873</v>
      </c>
      <c r="D282" s="102" t="s">
        <v>5496</v>
      </c>
      <c r="E282" s="37" t="s">
        <v>5497</v>
      </c>
      <c r="F282" s="38" t="s">
        <v>39</v>
      </c>
      <c r="G282" s="35" t="s">
        <v>54</v>
      </c>
      <c r="H282" s="37" t="s">
        <v>2927</v>
      </c>
      <c r="I282" s="35" t="s">
        <v>6970</v>
      </c>
      <c r="J282" s="39" t="s">
        <v>3969</v>
      </c>
      <c r="K282" s="41">
        <v>6</v>
      </c>
      <c r="L282" s="42" t="s">
        <v>2761</v>
      </c>
      <c r="M282" s="43">
        <v>45006.877442129633</v>
      </c>
      <c r="N282" s="38">
        <v>4</v>
      </c>
      <c r="O282" s="43">
        <v>45009</v>
      </c>
      <c r="P282" s="43">
        <v>45130</v>
      </c>
      <c r="Q282" s="174" t="s">
        <v>60</v>
      </c>
      <c r="R282" s="102" t="s">
        <v>60</v>
      </c>
      <c r="S282" s="39" t="s">
        <v>6153</v>
      </c>
      <c r="T282" s="39" t="s">
        <v>5488</v>
      </c>
      <c r="U282" s="39" t="s">
        <v>5489</v>
      </c>
      <c r="V282" s="39" t="s">
        <v>4754</v>
      </c>
      <c r="W282" s="51">
        <v>20235420004643</v>
      </c>
      <c r="X282" s="38">
        <v>82163</v>
      </c>
      <c r="Y282" s="38">
        <v>7</v>
      </c>
      <c r="Z282" s="46">
        <v>2725000</v>
      </c>
      <c r="AA282" s="42" t="s">
        <v>5651</v>
      </c>
      <c r="AB282" s="42" t="s">
        <v>5503</v>
      </c>
      <c r="AC282" s="43">
        <v>45002</v>
      </c>
      <c r="AD282" s="42">
        <v>20235420004403</v>
      </c>
      <c r="AE282" s="47" t="e">
        <v>#N/A</v>
      </c>
      <c r="AF282" s="42"/>
      <c r="AG282" s="48" t="s">
        <v>5491</v>
      </c>
      <c r="AH282" s="49">
        <v>45006.877442129633</v>
      </c>
      <c r="AI282" s="38" t="s">
        <v>6971</v>
      </c>
      <c r="AJ282" s="38">
        <v>-121</v>
      </c>
      <c r="AK282" s="38" t="s">
        <v>5506</v>
      </c>
      <c r="AL282" s="38">
        <v>516</v>
      </c>
      <c r="AM282" s="43">
        <v>44957</v>
      </c>
      <c r="AN282" s="43">
        <v>45009</v>
      </c>
      <c r="AO282" s="38" t="s">
        <v>5506</v>
      </c>
      <c r="AP282" s="43">
        <v>45008</v>
      </c>
      <c r="AQ282" s="38">
        <v>5</v>
      </c>
      <c r="AR282" s="38"/>
      <c r="AS282" s="38" t="s">
        <v>6972</v>
      </c>
      <c r="AT282" s="38" t="s">
        <v>5508</v>
      </c>
      <c r="AU282" s="43">
        <v>45007</v>
      </c>
      <c r="AV282" s="43" t="s">
        <v>6748</v>
      </c>
      <c r="AW282" s="43" t="s">
        <v>5510</v>
      </c>
      <c r="AX282" s="43">
        <v>45009</v>
      </c>
      <c r="AY282" s="38" t="s">
        <v>5492</v>
      </c>
      <c r="AZ282" s="38" t="s">
        <v>5492</v>
      </c>
      <c r="BA282" s="43" t="s">
        <v>5560</v>
      </c>
      <c r="BB282" s="43" t="s">
        <v>5522</v>
      </c>
      <c r="BC282" s="38" t="s">
        <v>5492</v>
      </c>
      <c r="BD282" s="38" t="s">
        <v>35</v>
      </c>
      <c r="BE282" s="38" t="s">
        <v>5494</v>
      </c>
    </row>
    <row r="283" spans="1:57" ht="17.45" customHeight="1" x14ac:dyDescent="0.25">
      <c r="A283" s="81">
        <v>2023</v>
      </c>
      <c r="B283" s="35">
        <v>291</v>
      </c>
      <c r="C283" s="36">
        <v>1826</v>
      </c>
      <c r="D283" s="29" t="s">
        <v>294</v>
      </c>
      <c r="E283" s="37" t="s">
        <v>5497</v>
      </c>
      <c r="F283" s="38" t="s">
        <v>39</v>
      </c>
      <c r="G283" s="35" t="s">
        <v>54</v>
      </c>
      <c r="H283" s="37" t="s">
        <v>295</v>
      </c>
      <c r="I283" s="38" t="s">
        <v>6973</v>
      </c>
      <c r="J283" s="39" t="s">
        <v>6974</v>
      </c>
      <c r="K283" s="41">
        <v>7</v>
      </c>
      <c r="L283" s="42" t="s">
        <v>170</v>
      </c>
      <c r="M283" s="43">
        <v>45008.002546296295</v>
      </c>
      <c r="N283" s="38">
        <v>4</v>
      </c>
      <c r="O283" s="43">
        <v>45042</v>
      </c>
      <c r="P283" s="43">
        <v>45163</v>
      </c>
      <c r="Q283" s="198" t="s">
        <v>60</v>
      </c>
      <c r="R283" s="29" t="s">
        <v>60</v>
      </c>
      <c r="S283" s="39" t="s">
        <v>6227</v>
      </c>
      <c r="T283" s="39" t="s">
        <v>5488</v>
      </c>
      <c r="U283" s="39" t="s">
        <v>6178</v>
      </c>
      <c r="V283" s="39" t="s">
        <v>303</v>
      </c>
      <c r="W283" s="51">
        <v>20235420008373</v>
      </c>
      <c r="X283" s="38">
        <v>85714</v>
      </c>
      <c r="Y283" s="38">
        <v>3</v>
      </c>
      <c r="Z283" s="46">
        <v>4800000</v>
      </c>
      <c r="AA283" s="42" t="e">
        <v>#N/A</v>
      </c>
      <c r="AB283" s="42" t="e">
        <v>#N/A</v>
      </c>
      <c r="AC283" s="43" t="s">
        <v>46</v>
      </c>
      <c r="AD283" s="42">
        <v>20235420004303</v>
      </c>
      <c r="AE283" s="47" t="e">
        <v>#N/A</v>
      </c>
      <c r="AF283" s="42"/>
      <c r="AG283" s="48" t="s">
        <v>5491</v>
      </c>
      <c r="AH283" s="49">
        <v>45008.002546296295</v>
      </c>
      <c r="AI283" s="38" t="s">
        <v>6975</v>
      </c>
      <c r="AJ283" s="38">
        <v>-121</v>
      </c>
      <c r="AK283" s="38" t="s">
        <v>5506</v>
      </c>
      <c r="AL283" s="38">
        <v>500</v>
      </c>
      <c r="AM283" s="43">
        <v>44951</v>
      </c>
      <c r="AN283" s="43">
        <v>45041</v>
      </c>
      <c r="AO283" s="38" t="s">
        <v>5506</v>
      </c>
      <c r="AP283" s="43">
        <v>45009</v>
      </c>
      <c r="AQ283" s="38">
        <v>3</v>
      </c>
      <c r="AR283" s="38"/>
      <c r="AS283" s="38" t="s">
        <v>6976</v>
      </c>
      <c r="AT283" s="38" t="s">
        <v>5508</v>
      </c>
      <c r="AU283" s="43">
        <v>45008</v>
      </c>
      <c r="AV283" s="43">
        <v>45008</v>
      </c>
      <c r="AW283" s="43">
        <v>45321</v>
      </c>
      <c r="AX283" s="43">
        <v>45008</v>
      </c>
      <c r="AY283" s="38" t="s">
        <v>5492</v>
      </c>
      <c r="AZ283" s="38" t="s">
        <v>5492</v>
      </c>
      <c r="BA283" s="43" t="s">
        <v>5597</v>
      </c>
      <c r="BB283" s="43" t="s">
        <v>5512</v>
      </c>
      <c r="BC283" s="38" t="s">
        <v>5492</v>
      </c>
      <c r="BD283" s="38" t="s">
        <v>35</v>
      </c>
      <c r="BE283" s="38" t="s">
        <v>5494</v>
      </c>
    </row>
    <row r="284" spans="1:57" ht="17.45" customHeight="1" x14ac:dyDescent="0.25">
      <c r="A284" s="81">
        <v>2023</v>
      </c>
      <c r="B284" s="35">
        <v>292</v>
      </c>
      <c r="C284" s="36">
        <v>1826</v>
      </c>
      <c r="D284" s="29" t="s">
        <v>294</v>
      </c>
      <c r="E284" s="37" t="s">
        <v>5497</v>
      </c>
      <c r="F284" s="38" t="s">
        <v>39</v>
      </c>
      <c r="G284" s="35" t="s">
        <v>54</v>
      </c>
      <c r="H284" s="37" t="s">
        <v>295</v>
      </c>
      <c r="I284" s="38" t="s">
        <v>6977</v>
      </c>
      <c r="J284" s="39" t="s">
        <v>6978</v>
      </c>
      <c r="K284" s="41">
        <v>1</v>
      </c>
      <c r="L284" s="42" t="s">
        <v>170</v>
      </c>
      <c r="M284" s="43">
        <v>45009.335798611108</v>
      </c>
      <c r="N284" s="38">
        <v>4</v>
      </c>
      <c r="O284" s="43">
        <v>45054</v>
      </c>
      <c r="P284" s="43">
        <v>45176</v>
      </c>
      <c r="Q284" s="198" t="s">
        <v>60</v>
      </c>
      <c r="R284" s="29" t="s">
        <v>60</v>
      </c>
      <c r="S284" s="39" t="s">
        <v>6227</v>
      </c>
      <c r="T284" s="39" t="s">
        <v>5488</v>
      </c>
      <c r="U284" s="39" t="s">
        <v>6178</v>
      </c>
      <c r="V284" s="39" t="s">
        <v>303</v>
      </c>
      <c r="W284" s="51">
        <v>20235420008373</v>
      </c>
      <c r="X284" s="38">
        <v>85714</v>
      </c>
      <c r="Y284" s="38">
        <v>3</v>
      </c>
      <c r="Z284" s="46">
        <v>4800000</v>
      </c>
      <c r="AA284" s="42" t="e">
        <v>#N/A</v>
      </c>
      <c r="AB284" s="42" t="e">
        <v>#N/A</v>
      </c>
      <c r="AC284" s="43" t="s">
        <v>46</v>
      </c>
      <c r="AD284" s="42">
        <v>20235420004303</v>
      </c>
      <c r="AE284" s="47" t="e">
        <v>#N/A</v>
      </c>
      <c r="AF284" s="42"/>
      <c r="AG284" s="48" t="s">
        <v>5491</v>
      </c>
      <c r="AH284" s="49">
        <v>45009.335798611108</v>
      </c>
      <c r="AI284" s="38" t="s">
        <v>6979</v>
      </c>
      <c r="AJ284" s="38">
        <v>-122</v>
      </c>
      <c r="AK284" s="38" t="s">
        <v>5506</v>
      </c>
      <c r="AL284" s="38">
        <v>500</v>
      </c>
      <c r="AM284" s="43">
        <v>44951</v>
      </c>
      <c r="AN284" s="43">
        <v>45041</v>
      </c>
      <c r="AO284" s="38" t="s">
        <v>5506</v>
      </c>
      <c r="AP284" s="43">
        <v>45009</v>
      </c>
      <c r="AQ284" s="38">
        <v>3</v>
      </c>
      <c r="AR284" s="38"/>
      <c r="AS284" s="38">
        <v>1144101199805</v>
      </c>
      <c r="AT284" s="38" t="s">
        <v>5508</v>
      </c>
      <c r="AU284" s="43">
        <v>45042</v>
      </c>
      <c r="AV284" s="43">
        <v>45008</v>
      </c>
      <c r="AW284" s="43">
        <v>44950</v>
      </c>
      <c r="AX284" s="43">
        <v>45049</v>
      </c>
      <c r="AY284" s="38" t="s">
        <v>5492</v>
      </c>
      <c r="AZ284" s="38" t="s">
        <v>5492</v>
      </c>
      <c r="BA284" s="43" t="s">
        <v>5597</v>
      </c>
      <c r="BB284" s="43" t="s">
        <v>5512</v>
      </c>
      <c r="BC284" s="38" t="s">
        <v>5492</v>
      </c>
      <c r="BD284" s="38" t="s">
        <v>35</v>
      </c>
      <c r="BE284" s="38" t="s">
        <v>5494</v>
      </c>
    </row>
    <row r="285" spans="1:57" ht="17.45" customHeight="1" x14ac:dyDescent="0.25">
      <c r="A285" s="81">
        <v>2023</v>
      </c>
      <c r="B285" s="35">
        <v>293</v>
      </c>
      <c r="C285" s="36">
        <v>1873</v>
      </c>
      <c r="D285" s="102" t="s">
        <v>5496</v>
      </c>
      <c r="E285" s="37" t="s">
        <v>5497</v>
      </c>
      <c r="F285" s="38" t="s">
        <v>39</v>
      </c>
      <c r="G285" s="35" t="s">
        <v>54</v>
      </c>
      <c r="H285" s="37" t="s">
        <v>5773</v>
      </c>
      <c r="I285" s="38" t="s">
        <v>6980</v>
      </c>
      <c r="J285" s="39" t="s">
        <v>2157</v>
      </c>
      <c r="K285" s="41"/>
      <c r="L285" s="42" t="s">
        <v>170</v>
      </c>
      <c r="M285" s="43" t="s">
        <v>46</v>
      </c>
      <c r="N285" s="38" t="s">
        <v>46</v>
      </c>
      <c r="O285" s="43" t="s">
        <v>46</v>
      </c>
      <c r="P285" s="43" t="s">
        <v>46</v>
      </c>
      <c r="Q285" s="45" t="s">
        <v>6981</v>
      </c>
      <c r="R285" s="29" t="s">
        <v>6981</v>
      </c>
      <c r="S285" s="39" t="s">
        <v>5775</v>
      </c>
      <c r="T285" s="39" t="s">
        <v>5488</v>
      </c>
      <c r="U285" s="39" t="s">
        <v>2161</v>
      </c>
      <c r="V285" s="39" t="s">
        <v>46</v>
      </c>
      <c r="W285" s="39" t="s">
        <v>46</v>
      </c>
      <c r="X285" s="38">
        <v>85154</v>
      </c>
      <c r="Y285" s="38">
        <v>2</v>
      </c>
      <c r="Z285" s="46">
        <v>6800000</v>
      </c>
      <c r="AA285" s="42" t="e">
        <v>#N/A</v>
      </c>
      <c r="AB285" s="42" t="e">
        <v>#N/A</v>
      </c>
      <c r="AC285" s="43" t="s">
        <v>46</v>
      </c>
      <c r="AD285" s="42">
        <v>20235420001443</v>
      </c>
      <c r="AE285" s="47" t="e">
        <v>#N/A</v>
      </c>
      <c r="AF285" s="42"/>
      <c r="AG285" s="50" t="s">
        <v>5495</v>
      </c>
      <c r="AH285" s="49" t="s">
        <v>46</v>
      </c>
      <c r="AI285" s="38" t="s">
        <v>5923</v>
      </c>
      <c r="AJ285" s="38" t="e">
        <v>#VALUE!</v>
      </c>
      <c r="AK285" s="38" t="s">
        <v>5506</v>
      </c>
      <c r="AL285" s="38">
        <v>228</v>
      </c>
      <c r="AM285" s="43">
        <v>44948</v>
      </c>
      <c r="AN285" s="43">
        <v>44967</v>
      </c>
      <c r="AO285" s="38" t="s">
        <v>5506</v>
      </c>
      <c r="AP285" s="43">
        <v>44966</v>
      </c>
      <c r="AQ285" s="38">
        <v>4</v>
      </c>
      <c r="AR285" s="38"/>
      <c r="AS285" s="38" t="s">
        <v>5924</v>
      </c>
      <c r="AT285" s="38" t="e">
        <v>#REF!</v>
      </c>
      <c r="AU285" s="43">
        <v>44963</v>
      </c>
      <c r="AV285" s="43" t="s">
        <v>5708</v>
      </c>
      <c r="AW285" s="43" t="s">
        <v>5925</v>
      </c>
      <c r="AX285" s="43">
        <v>44965</v>
      </c>
      <c r="AY285" s="38" t="s">
        <v>5492</v>
      </c>
      <c r="AZ285" s="38" t="s">
        <v>5506</v>
      </c>
      <c r="BA285" s="43" t="s">
        <v>5597</v>
      </c>
      <c r="BB285" s="43" t="s">
        <v>5522</v>
      </c>
      <c r="BC285" s="38"/>
      <c r="BD285" s="38" t="s">
        <v>35</v>
      </c>
      <c r="BE285" s="38" t="s">
        <v>5494</v>
      </c>
    </row>
    <row r="286" spans="1:57" ht="17.45" customHeight="1" x14ac:dyDescent="0.25">
      <c r="A286" s="81">
        <v>2023</v>
      </c>
      <c r="B286" s="35">
        <v>294</v>
      </c>
      <c r="C286" s="36">
        <v>1871</v>
      </c>
      <c r="D286" s="29" t="s">
        <v>279</v>
      </c>
      <c r="E286" s="37" t="s">
        <v>5497</v>
      </c>
      <c r="F286" s="38" t="s">
        <v>39</v>
      </c>
      <c r="G286" s="35" t="s">
        <v>54</v>
      </c>
      <c r="H286" s="37" t="s">
        <v>1718</v>
      </c>
      <c r="I286" s="38" t="s">
        <v>6982</v>
      </c>
      <c r="J286" s="39" t="s">
        <v>6983</v>
      </c>
      <c r="K286" s="41">
        <v>7</v>
      </c>
      <c r="L286" s="42" t="s">
        <v>170</v>
      </c>
      <c r="M286" s="43">
        <v>45014.627268518518</v>
      </c>
      <c r="N286" s="38">
        <v>6</v>
      </c>
      <c r="O286" s="43">
        <v>45015</v>
      </c>
      <c r="P286" s="43">
        <v>45198</v>
      </c>
      <c r="Q286" s="54" t="s">
        <v>98</v>
      </c>
      <c r="R286" s="29" t="s">
        <v>98</v>
      </c>
      <c r="S286" s="74" t="s">
        <v>6637</v>
      </c>
      <c r="T286" s="39" t="s">
        <v>5488</v>
      </c>
      <c r="U286" s="39" t="s">
        <v>286</v>
      </c>
      <c r="V286" s="39" t="s">
        <v>287</v>
      </c>
      <c r="W286" s="51">
        <v>20235420006273</v>
      </c>
      <c r="X286" s="38">
        <v>82102</v>
      </c>
      <c r="Y286" s="38">
        <v>13</v>
      </c>
      <c r="Z286" s="46">
        <v>2400000</v>
      </c>
      <c r="AA286" s="42" t="s">
        <v>5651</v>
      </c>
      <c r="AB286" s="42" t="s">
        <v>5503</v>
      </c>
      <c r="AC286" s="43">
        <v>45001</v>
      </c>
      <c r="AD286" s="42">
        <v>20235420004563</v>
      </c>
      <c r="AE286" s="47">
        <v>45014</v>
      </c>
      <c r="AF286" s="42" t="s">
        <v>5490</v>
      </c>
      <c r="AG286" s="48" t="s">
        <v>5491</v>
      </c>
      <c r="AH286" s="49">
        <v>45014.627268518518</v>
      </c>
      <c r="AI286" s="38" t="s">
        <v>6984</v>
      </c>
      <c r="AJ286" s="38">
        <v>-183</v>
      </c>
      <c r="AK286" s="38" t="s">
        <v>5506</v>
      </c>
      <c r="AL286" s="38">
        <v>262</v>
      </c>
      <c r="AM286" s="43">
        <v>44948</v>
      </c>
      <c r="AN286" s="43">
        <v>45015</v>
      </c>
      <c r="AO286" s="38" t="s">
        <v>5506</v>
      </c>
      <c r="AP286" s="43">
        <v>45084</v>
      </c>
      <c r="AQ286" s="38">
        <v>4</v>
      </c>
      <c r="AR286" s="38"/>
      <c r="AS286" s="38" t="s">
        <v>6985</v>
      </c>
      <c r="AT286" s="38" t="s">
        <v>5508</v>
      </c>
      <c r="AU286" s="43">
        <v>45084</v>
      </c>
      <c r="AV286" s="43">
        <v>45084</v>
      </c>
      <c r="AW286" s="43">
        <v>45460</v>
      </c>
      <c r="AX286" s="43">
        <v>45015</v>
      </c>
      <c r="AY286" s="38" t="s">
        <v>5492</v>
      </c>
      <c r="AZ286" s="38" t="s">
        <v>5492</v>
      </c>
      <c r="BA286" s="43" t="s">
        <v>5560</v>
      </c>
      <c r="BB286" s="43" t="s">
        <v>5522</v>
      </c>
      <c r="BC286" s="38" t="s">
        <v>5492</v>
      </c>
      <c r="BD286" s="38" t="s">
        <v>35</v>
      </c>
      <c r="BE286" s="38" t="s">
        <v>5494</v>
      </c>
    </row>
    <row r="287" spans="1:57" ht="17.45" customHeight="1" x14ac:dyDescent="0.25">
      <c r="A287" s="81">
        <v>2023</v>
      </c>
      <c r="B287" s="35">
        <v>296</v>
      </c>
      <c r="C287" s="36">
        <v>1819</v>
      </c>
      <c r="D287" s="29" t="s">
        <v>53</v>
      </c>
      <c r="E287" s="37" t="s">
        <v>5497</v>
      </c>
      <c r="F287" s="38" t="s">
        <v>39</v>
      </c>
      <c r="G287" s="35" t="s">
        <v>54</v>
      </c>
      <c r="H287" s="37" t="s">
        <v>4544</v>
      </c>
      <c r="I287" s="38" t="s">
        <v>6986</v>
      </c>
      <c r="J287" s="39" t="s">
        <v>772</v>
      </c>
      <c r="K287" s="41">
        <v>1</v>
      </c>
      <c r="L287" s="42" t="s">
        <v>2761</v>
      </c>
      <c r="M287" s="43">
        <v>45008.00240740741</v>
      </c>
      <c r="N287" s="38">
        <v>6</v>
      </c>
      <c r="O287" s="43">
        <v>45015</v>
      </c>
      <c r="P287" s="43">
        <v>45198</v>
      </c>
      <c r="Q287" s="54" t="s">
        <v>98</v>
      </c>
      <c r="R287" s="29" t="s">
        <v>98</v>
      </c>
      <c r="S287" s="74" t="s">
        <v>6733</v>
      </c>
      <c r="T287" s="39" t="s">
        <v>5488</v>
      </c>
      <c r="U287" s="39" t="s">
        <v>62</v>
      </c>
      <c r="V287" s="39" t="s">
        <v>63</v>
      </c>
      <c r="W287" s="51">
        <v>20235420006103</v>
      </c>
      <c r="X287" s="38">
        <v>87965</v>
      </c>
      <c r="Y287" s="38">
        <v>11</v>
      </c>
      <c r="Z287" s="46">
        <v>2400000</v>
      </c>
      <c r="AA287" s="42" t="s">
        <v>5651</v>
      </c>
      <c r="AB287" s="42" t="s">
        <v>5503</v>
      </c>
      <c r="AC287" s="43">
        <v>44999</v>
      </c>
      <c r="AD287" s="42">
        <v>20235420004923</v>
      </c>
      <c r="AE287" s="47">
        <v>45014</v>
      </c>
      <c r="AF287" s="42" t="s">
        <v>5490</v>
      </c>
      <c r="AG287" s="48" t="s">
        <v>5491</v>
      </c>
      <c r="AH287" s="49">
        <v>45008.00240740741</v>
      </c>
      <c r="AI287" s="38" t="s">
        <v>6987</v>
      </c>
      <c r="AJ287" s="38">
        <v>-183</v>
      </c>
      <c r="AK287" s="38" t="s">
        <v>5506</v>
      </c>
      <c r="AL287" s="38">
        <v>709</v>
      </c>
      <c r="AM287" s="43">
        <v>44991</v>
      </c>
      <c r="AN287" s="43">
        <v>45015</v>
      </c>
      <c r="AO287" s="38" t="s">
        <v>5506</v>
      </c>
      <c r="AP287" s="43">
        <v>45012</v>
      </c>
      <c r="AQ287" s="38">
        <v>4</v>
      </c>
      <c r="AR287" s="38"/>
      <c r="AS287" s="38" t="s">
        <v>6988</v>
      </c>
      <c r="AT287" s="38" t="s">
        <v>5508</v>
      </c>
      <c r="AU287" s="43">
        <v>45008</v>
      </c>
      <c r="AV287" s="43" t="s">
        <v>6928</v>
      </c>
      <c r="AW287" s="43" t="s">
        <v>6174</v>
      </c>
      <c r="AX287" s="43">
        <v>45013</v>
      </c>
      <c r="AY287" s="38" t="s">
        <v>5492</v>
      </c>
      <c r="AZ287" s="38" t="s">
        <v>5492</v>
      </c>
      <c r="BA287" s="43" t="s">
        <v>5560</v>
      </c>
      <c r="BB287" s="43" t="s">
        <v>5522</v>
      </c>
      <c r="BC287" s="38" t="s">
        <v>5492</v>
      </c>
      <c r="BD287" s="38" t="s">
        <v>35</v>
      </c>
      <c r="BE287" s="38" t="s">
        <v>5494</v>
      </c>
    </row>
    <row r="288" spans="1:57" ht="17.45" customHeight="1" x14ac:dyDescent="0.25">
      <c r="A288" s="81">
        <v>2023</v>
      </c>
      <c r="B288" s="35">
        <v>298</v>
      </c>
      <c r="C288" s="36">
        <v>1819</v>
      </c>
      <c r="D288" s="29" t="s">
        <v>53</v>
      </c>
      <c r="E288" s="37" t="s">
        <v>5497</v>
      </c>
      <c r="F288" s="38" t="s">
        <v>39</v>
      </c>
      <c r="G288" s="35" t="s">
        <v>54</v>
      </c>
      <c r="H288" s="37" t="s">
        <v>4544</v>
      </c>
      <c r="I288" s="38" t="s">
        <v>6989</v>
      </c>
      <c r="J288" s="39" t="s">
        <v>4547</v>
      </c>
      <c r="K288" s="41">
        <v>0</v>
      </c>
      <c r="L288" s="42" t="s">
        <v>2761</v>
      </c>
      <c r="M288" s="43">
        <v>45009.62771990741</v>
      </c>
      <c r="N288" s="38">
        <v>6</v>
      </c>
      <c r="O288" s="43">
        <v>45015</v>
      </c>
      <c r="P288" s="43">
        <v>45198</v>
      </c>
      <c r="Q288" s="54" t="s">
        <v>98</v>
      </c>
      <c r="R288" s="29" t="s">
        <v>98</v>
      </c>
      <c r="S288" s="74" t="s">
        <v>6733</v>
      </c>
      <c r="T288" s="39" t="s">
        <v>5488</v>
      </c>
      <c r="U288" s="39" t="s">
        <v>62</v>
      </c>
      <c r="V288" s="39" t="s">
        <v>63</v>
      </c>
      <c r="W288" s="51">
        <v>20235420006103</v>
      </c>
      <c r="X288" s="38">
        <v>87965</v>
      </c>
      <c r="Y288" s="38">
        <v>11</v>
      </c>
      <c r="Z288" s="46">
        <v>2400000</v>
      </c>
      <c r="AA288" s="42" t="s">
        <v>5651</v>
      </c>
      <c r="AB288" s="42" t="s">
        <v>5503</v>
      </c>
      <c r="AC288" s="43">
        <v>44999</v>
      </c>
      <c r="AD288" s="42">
        <v>20235420004503</v>
      </c>
      <c r="AE288" s="47">
        <v>45009</v>
      </c>
      <c r="AF288" s="42" t="s">
        <v>5490</v>
      </c>
      <c r="AG288" s="48" t="s">
        <v>5491</v>
      </c>
      <c r="AH288" s="49">
        <v>45009.62771990741</v>
      </c>
      <c r="AI288" s="38" t="s">
        <v>6990</v>
      </c>
      <c r="AJ288" s="38">
        <v>-183</v>
      </c>
      <c r="AK288" s="38" t="s">
        <v>5506</v>
      </c>
      <c r="AL288" s="38">
        <v>709</v>
      </c>
      <c r="AM288" s="43">
        <v>44991</v>
      </c>
      <c r="AN288" s="43">
        <v>45014</v>
      </c>
      <c r="AO288" s="38" t="s">
        <v>5506</v>
      </c>
      <c r="AP288" s="43">
        <v>45012</v>
      </c>
      <c r="AQ288" s="38">
        <v>4</v>
      </c>
      <c r="AR288" s="38"/>
      <c r="AS288" s="38" t="s">
        <v>6991</v>
      </c>
      <c r="AT288" s="38" t="s">
        <v>5508</v>
      </c>
      <c r="AU288" s="43">
        <v>45009</v>
      </c>
      <c r="AV288" s="43" t="s">
        <v>6968</v>
      </c>
      <c r="AW288" s="43" t="s">
        <v>5589</v>
      </c>
      <c r="AX288" s="43">
        <v>45015</v>
      </c>
      <c r="AY288" s="38" t="s">
        <v>5492</v>
      </c>
      <c r="AZ288" s="38" t="s">
        <v>5492</v>
      </c>
      <c r="BA288" s="43" t="s">
        <v>5560</v>
      </c>
      <c r="BB288" s="43" t="s">
        <v>5522</v>
      </c>
      <c r="BC288" s="38" t="s">
        <v>5492</v>
      </c>
      <c r="BD288" s="38" t="s">
        <v>35</v>
      </c>
      <c r="BE288" s="38" t="s">
        <v>5494</v>
      </c>
    </row>
    <row r="289" spans="1:57" ht="17.45" customHeight="1" x14ac:dyDescent="0.25">
      <c r="A289" s="81">
        <v>2023</v>
      </c>
      <c r="B289" s="35">
        <v>299</v>
      </c>
      <c r="C289" s="36">
        <v>1873</v>
      </c>
      <c r="D289" s="102" t="s">
        <v>5496</v>
      </c>
      <c r="E289" s="37" t="s">
        <v>5497</v>
      </c>
      <c r="F289" s="38" t="s">
        <v>39</v>
      </c>
      <c r="G289" s="35" t="s">
        <v>54</v>
      </c>
      <c r="H289" s="37" t="s">
        <v>6992</v>
      </c>
      <c r="I289" s="38" t="s">
        <v>6993</v>
      </c>
      <c r="J289" s="39" t="s">
        <v>6994</v>
      </c>
      <c r="K289" s="41">
        <v>7</v>
      </c>
      <c r="L289" s="42" t="s">
        <v>191</v>
      </c>
      <c r="M289" s="43">
        <v>45012.377511574072</v>
      </c>
      <c r="N289" s="38">
        <v>4</v>
      </c>
      <c r="O289" s="43">
        <v>45014</v>
      </c>
      <c r="P289" s="43">
        <v>45135</v>
      </c>
      <c r="Q289" s="174" t="s">
        <v>60</v>
      </c>
      <c r="R289" s="102" t="s">
        <v>60</v>
      </c>
      <c r="S289" s="74" t="s">
        <v>6995</v>
      </c>
      <c r="T289" s="39" t="s">
        <v>5488</v>
      </c>
      <c r="U289" s="39" t="s">
        <v>74</v>
      </c>
      <c r="V289" s="39" t="s">
        <v>75</v>
      </c>
      <c r="W289" s="51">
        <v>20235420006233</v>
      </c>
      <c r="X289" s="38">
        <v>88421</v>
      </c>
      <c r="Y289" s="38">
        <v>1</v>
      </c>
      <c r="Z289" s="46">
        <v>4500000</v>
      </c>
      <c r="AA289" s="42" t="s">
        <v>5651</v>
      </c>
      <c r="AB289" s="42" t="s">
        <v>5503</v>
      </c>
      <c r="AC289" s="43">
        <v>44999</v>
      </c>
      <c r="AD289" s="42">
        <v>20235420004493</v>
      </c>
      <c r="AE289" s="47">
        <v>45009</v>
      </c>
      <c r="AF289" s="42"/>
      <c r="AG289" s="48" t="s">
        <v>5491</v>
      </c>
      <c r="AH289" s="49">
        <v>45012.377511574072</v>
      </c>
      <c r="AI289" s="38" t="s">
        <v>6996</v>
      </c>
      <c r="AJ289" s="38">
        <v>-121</v>
      </c>
      <c r="AK289" s="38" t="s">
        <v>5506</v>
      </c>
      <c r="AL289" s="38">
        <v>798</v>
      </c>
      <c r="AM289" s="43">
        <v>45008</v>
      </c>
      <c r="AN289" s="43">
        <v>45014</v>
      </c>
      <c r="AO289" s="38" t="s">
        <v>5506</v>
      </c>
      <c r="AP289" s="43">
        <v>45012</v>
      </c>
      <c r="AQ289" s="38">
        <v>2</v>
      </c>
      <c r="AR289" s="38"/>
      <c r="AS289" s="38" t="s">
        <v>6997</v>
      </c>
      <c r="AT289" s="38" t="s">
        <v>5518</v>
      </c>
      <c r="AU289" s="43">
        <v>45012</v>
      </c>
      <c r="AV289" s="43" t="s">
        <v>6998</v>
      </c>
      <c r="AW289" s="43" t="s">
        <v>6999</v>
      </c>
      <c r="AX289" s="43">
        <v>45014</v>
      </c>
      <c r="AY289" s="38" t="s">
        <v>5492</v>
      </c>
      <c r="AZ289" s="38" t="s">
        <v>5492</v>
      </c>
      <c r="BA289" s="43" t="s">
        <v>5511</v>
      </c>
      <c r="BB289" s="43" t="s">
        <v>5512</v>
      </c>
      <c r="BC289" s="38" t="s">
        <v>5492</v>
      </c>
      <c r="BD289" s="38" t="s">
        <v>35</v>
      </c>
      <c r="BE289" s="38" t="s">
        <v>5494</v>
      </c>
    </row>
    <row r="290" spans="1:57" ht="17.45" customHeight="1" x14ac:dyDescent="0.3">
      <c r="A290" s="81">
        <v>2023</v>
      </c>
      <c r="B290" s="35">
        <v>300</v>
      </c>
      <c r="C290" s="36">
        <v>1835</v>
      </c>
      <c r="D290" s="29" t="s">
        <v>5916</v>
      </c>
      <c r="E290" s="37" t="s">
        <v>5497</v>
      </c>
      <c r="F290" s="38" t="s">
        <v>39</v>
      </c>
      <c r="G290" s="35" t="s">
        <v>54</v>
      </c>
      <c r="H290" s="37" t="s">
        <v>7000</v>
      </c>
      <c r="I290" s="38" t="s">
        <v>7001</v>
      </c>
      <c r="J290" s="39" t="s">
        <v>5166</v>
      </c>
      <c r="K290" s="237">
        <v>0</v>
      </c>
      <c r="L290" s="42" t="s">
        <v>345</v>
      </c>
      <c r="M290" s="43">
        <v>45009.877395833333</v>
      </c>
      <c r="N290" s="38">
        <v>10</v>
      </c>
      <c r="O290" s="43">
        <v>45014</v>
      </c>
      <c r="P290" s="43">
        <v>45291</v>
      </c>
      <c r="Q290" s="54" t="s">
        <v>98</v>
      </c>
      <c r="R290" s="29" t="s">
        <v>98</v>
      </c>
      <c r="S290" s="39" t="s">
        <v>7002</v>
      </c>
      <c r="T290" s="39" t="s">
        <v>5488</v>
      </c>
      <c r="U290" s="39" t="s">
        <v>2161</v>
      </c>
      <c r="V290" s="39" t="s">
        <v>2783</v>
      </c>
      <c r="W290" s="51">
        <v>20235400002543</v>
      </c>
      <c r="X290" s="38">
        <v>88241</v>
      </c>
      <c r="Y290" s="38">
        <v>1</v>
      </c>
      <c r="Z290" s="46">
        <v>3900000</v>
      </c>
      <c r="AA290" s="42" t="e">
        <v>#N/A</v>
      </c>
      <c r="AB290" s="42" t="e">
        <v>#N/A</v>
      </c>
      <c r="AC290" s="43" t="s">
        <v>46</v>
      </c>
      <c r="AD290" s="42" t="e">
        <v>#N/A</v>
      </c>
      <c r="AE290" s="47" t="e">
        <v>#N/A</v>
      </c>
      <c r="AF290" s="42" t="s">
        <v>5490</v>
      </c>
      <c r="AG290" s="48" t="s">
        <v>5491</v>
      </c>
      <c r="AH290" s="49">
        <v>45009.877395833333</v>
      </c>
      <c r="AI290" s="38" t="s">
        <v>7003</v>
      </c>
      <c r="AJ290" s="38">
        <v>-277</v>
      </c>
      <c r="AK290" s="38" t="s">
        <v>5506</v>
      </c>
      <c r="AL290" s="38">
        <v>713</v>
      </c>
      <c r="AM290" s="43">
        <v>44991</v>
      </c>
      <c r="AN290" s="43">
        <v>45014</v>
      </c>
      <c r="AO290" s="38" t="s">
        <v>5506</v>
      </c>
      <c r="AP290" s="43">
        <v>44976</v>
      </c>
      <c r="AQ290" s="38">
        <v>1</v>
      </c>
      <c r="AR290" s="38"/>
      <c r="AS290" s="38" t="s">
        <v>7004</v>
      </c>
      <c r="AT290" s="38" t="s">
        <v>5508</v>
      </c>
      <c r="AU290" s="43">
        <v>44977</v>
      </c>
      <c r="AV290" s="43" t="s">
        <v>6494</v>
      </c>
      <c r="AW290" s="43" t="s">
        <v>7005</v>
      </c>
      <c r="AX290" s="43">
        <v>44979</v>
      </c>
      <c r="AY290" s="38" t="s">
        <v>5492</v>
      </c>
      <c r="AZ290" s="38" t="s">
        <v>5506</v>
      </c>
      <c r="BA290" s="43" t="s">
        <v>5511</v>
      </c>
      <c r="BB290" s="43" t="s">
        <v>5522</v>
      </c>
      <c r="BC290" s="38" t="s">
        <v>5492</v>
      </c>
      <c r="BD290" s="38" t="s">
        <v>35</v>
      </c>
      <c r="BE290" s="38" t="s">
        <v>5494</v>
      </c>
    </row>
    <row r="291" spans="1:57" ht="17.45" customHeight="1" x14ac:dyDescent="0.25">
      <c r="A291" s="81">
        <v>2023</v>
      </c>
      <c r="B291" s="35">
        <v>301</v>
      </c>
      <c r="C291" s="36">
        <v>1873</v>
      </c>
      <c r="D291" s="102" t="s">
        <v>5496</v>
      </c>
      <c r="E291" s="37" t="s">
        <v>5497</v>
      </c>
      <c r="F291" s="38" t="s">
        <v>39</v>
      </c>
      <c r="G291" s="35" t="s">
        <v>54</v>
      </c>
      <c r="H291" s="37" t="s">
        <v>7006</v>
      </c>
      <c r="I291" s="38" t="s">
        <v>7007</v>
      </c>
      <c r="J291" s="39" t="s">
        <v>7008</v>
      </c>
      <c r="K291" s="41">
        <v>5</v>
      </c>
      <c r="L291" s="42" t="s">
        <v>191</v>
      </c>
      <c r="M291" s="43">
        <v>45012.835625</v>
      </c>
      <c r="N291" s="38">
        <v>3</v>
      </c>
      <c r="O291" s="43">
        <v>45015</v>
      </c>
      <c r="P291" s="43">
        <v>45106</v>
      </c>
      <c r="Q291" s="82" t="s">
        <v>60</v>
      </c>
      <c r="R291" s="102" t="s">
        <v>60</v>
      </c>
      <c r="S291" s="74" t="s">
        <v>7009</v>
      </c>
      <c r="T291" s="39" t="s">
        <v>5488</v>
      </c>
      <c r="U291" s="39" t="s">
        <v>5489</v>
      </c>
      <c r="V291" s="39" t="s">
        <v>4754</v>
      </c>
      <c r="W291" s="51">
        <v>20235420006113</v>
      </c>
      <c r="X291" s="38">
        <v>88927</v>
      </c>
      <c r="Y291" s="38">
        <v>1</v>
      </c>
      <c r="Z291" s="46">
        <v>4800000</v>
      </c>
      <c r="AA291" s="42" t="s">
        <v>6491</v>
      </c>
      <c r="AB291" s="42" t="s">
        <v>5503</v>
      </c>
      <c r="AC291" s="43">
        <v>44973</v>
      </c>
      <c r="AD291" s="42">
        <v>20235420004563</v>
      </c>
      <c r="AE291" s="47">
        <v>45013</v>
      </c>
      <c r="AF291" s="42" t="s">
        <v>5490</v>
      </c>
      <c r="AG291" s="48" t="s">
        <v>5491</v>
      </c>
      <c r="AH291" s="49">
        <v>45012.835625</v>
      </c>
      <c r="AI291" s="38" t="s">
        <v>7010</v>
      </c>
      <c r="AJ291" s="38">
        <v>-91</v>
      </c>
      <c r="AK291" s="38" t="s">
        <v>5506</v>
      </c>
      <c r="AL291" s="38">
        <v>795</v>
      </c>
      <c r="AM291" s="43">
        <v>45008</v>
      </c>
      <c r="AN291" s="43">
        <v>45015</v>
      </c>
      <c r="AO291" s="38" t="s">
        <v>5506</v>
      </c>
      <c r="AP291" s="43">
        <v>45013</v>
      </c>
      <c r="AQ291" s="38">
        <v>3</v>
      </c>
      <c r="AR291" s="38"/>
      <c r="AS291" s="38" t="s">
        <v>7011</v>
      </c>
      <c r="AT291" s="38" t="s">
        <v>5508</v>
      </c>
      <c r="AU291" s="43">
        <v>45013</v>
      </c>
      <c r="AV291" s="43" t="s">
        <v>7012</v>
      </c>
      <c r="AW291" s="43">
        <v>45291</v>
      </c>
      <c r="AX291" s="43">
        <v>45014</v>
      </c>
      <c r="AY291" s="38" t="s">
        <v>5492</v>
      </c>
      <c r="AZ291" s="38" t="s">
        <v>5506</v>
      </c>
      <c r="BA291" s="43" t="s">
        <v>5597</v>
      </c>
      <c r="BB291" s="43" t="s">
        <v>5522</v>
      </c>
      <c r="BC291" s="38" t="s">
        <v>5492</v>
      </c>
      <c r="BD291" s="38" t="s">
        <v>35</v>
      </c>
      <c r="BE291" s="38" t="s">
        <v>5494</v>
      </c>
    </row>
    <row r="292" spans="1:57" ht="17.45" customHeight="1" x14ac:dyDescent="0.25">
      <c r="A292" s="81">
        <v>2023</v>
      </c>
      <c r="B292" s="35">
        <v>302</v>
      </c>
      <c r="C292" s="36">
        <v>1873</v>
      </c>
      <c r="D292" s="102" t="s">
        <v>5496</v>
      </c>
      <c r="E292" s="37" t="s">
        <v>5497</v>
      </c>
      <c r="F292" s="38" t="s">
        <v>39</v>
      </c>
      <c r="G292" s="35" t="s">
        <v>54</v>
      </c>
      <c r="H292" s="37" t="s">
        <v>7013</v>
      </c>
      <c r="I292" s="38" t="s">
        <v>7014</v>
      </c>
      <c r="J292" s="39" t="s">
        <v>2246</v>
      </c>
      <c r="K292" s="41">
        <v>0</v>
      </c>
      <c r="L292" s="42" t="s">
        <v>5829</v>
      </c>
      <c r="M292" s="43">
        <v>45014.377083333333</v>
      </c>
      <c r="N292" s="38">
        <v>9</v>
      </c>
      <c r="O292" s="43">
        <v>45015</v>
      </c>
      <c r="P292" s="43">
        <v>45289</v>
      </c>
      <c r="Q292" s="54" t="s">
        <v>98</v>
      </c>
      <c r="R292" s="29" t="s">
        <v>98</v>
      </c>
      <c r="S292" s="74" t="s">
        <v>7015</v>
      </c>
      <c r="T292" s="39" t="s">
        <v>5488</v>
      </c>
      <c r="U292" s="39" t="s">
        <v>62</v>
      </c>
      <c r="V292" s="39" t="s">
        <v>63</v>
      </c>
      <c r="W292" s="51">
        <v>20235420006103</v>
      </c>
      <c r="X292" s="38">
        <v>88486</v>
      </c>
      <c r="Y292" s="38">
        <v>1</v>
      </c>
      <c r="Z292" s="46">
        <v>4800000</v>
      </c>
      <c r="AA292" s="42" t="s">
        <v>5651</v>
      </c>
      <c r="AB292" s="42" t="s">
        <v>5503</v>
      </c>
      <c r="AC292" s="43">
        <v>45009</v>
      </c>
      <c r="AD292" s="42">
        <v>20235420004863</v>
      </c>
      <c r="AE292" s="47" t="e">
        <v>#N/A</v>
      </c>
      <c r="AF292" s="42" t="s">
        <v>5490</v>
      </c>
      <c r="AG292" s="48" t="s">
        <v>5491</v>
      </c>
      <c r="AH292" s="49">
        <v>45014.377083333333</v>
      </c>
      <c r="AI292" s="38" t="s">
        <v>7016</v>
      </c>
      <c r="AJ292" s="38">
        <v>-274</v>
      </c>
      <c r="AK292" s="38" t="s">
        <v>5506</v>
      </c>
      <c r="AL292" s="38">
        <v>753</v>
      </c>
      <c r="AM292" s="43">
        <v>44992</v>
      </c>
      <c r="AN292" s="43">
        <v>45014</v>
      </c>
      <c r="AO292" s="38" t="s">
        <v>5506</v>
      </c>
      <c r="AP292" s="43">
        <v>45013</v>
      </c>
      <c r="AQ292" s="38">
        <v>4</v>
      </c>
      <c r="AR292" s="38"/>
      <c r="AS292" s="38" t="s">
        <v>7017</v>
      </c>
      <c r="AT292" s="38" t="s">
        <v>5508</v>
      </c>
      <c r="AU292" s="43">
        <v>45014</v>
      </c>
      <c r="AV292" s="43" t="s">
        <v>7018</v>
      </c>
      <c r="AW292" s="43" t="s">
        <v>6054</v>
      </c>
      <c r="AX292" s="43">
        <v>45015</v>
      </c>
      <c r="AY292" s="38" t="s">
        <v>5492</v>
      </c>
      <c r="AZ292" s="38" t="s">
        <v>5492</v>
      </c>
      <c r="BA292" s="43" t="s">
        <v>5597</v>
      </c>
      <c r="BB292" s="43" t="s">
        <v>5522</v>
      </c>
      <c r="BC292" s="38" t="s">
        <v>5492</v>
      </c>
      <c r="BD292" s="38" t="s">
        <v>35</v>
      </c>
      <c r="BE292" s="38" t="s">
        <v>5494</v>
      </c>
    </row>
    <row r="293" spans="1:57" ht="17.45" customHeight="1" x14ac:dyDescent="0.25">
      <c r="A293" s="81">
        <v>2023</v>
      </c>
      <c r="B293" s="35">
        <v>303</v>
      </c>
      <c r="C293" s="36">
        <v>1873</v>
      </c>
      <c r="D293" s="102" t="s">
        <v>5496</v>
      </c>
      <c r="E293" s="37" t="s">
        <v>5497</v>
      </c>
      <c r="F293" s="38" t="s">
        <v>39</v>
      </c>
      <c r="G293" s="35" t="s">
        <v>54</v>
      </c>
      <c r="H293" s="37" t="s">
        <v>352</v>
      </c>
      <c r="I293" s="38" t="s">
        <v>7019</v>
      </c>
      <c r="J293" s="39" t="s">
        <v>7020</v>
      </c>
      <c r="K293" s="41">
        <v>2</v>
      </c>
      <c r="L293" s="42" t="s">
        <v>170</v>
      </c>
      <c r="M293" s="43">
        <v>45012.835787037038</v>
      </c>
      <c r="N293" s="38">
        <v>5</v>
      </c>
      <c r="O293" s="43">
        <v>45015</v>
      </c>
      <c r="P293" s="43">
        <v>45167</v>
      </c>
      <c r="Q293" s="198" t="s">
        <v>60</v>
      </c>
      <c r="R293" s="29" t="s">
        <v>60</v>
      </c>
      <c r="S293" s="74" t="s">
        <v>7021</v>
      </c>
      <c r="T293" s="39" t="s">
        <v>5488</v>
      </c>
      <c r="U293" s="39" t="s">
        <v>356</v>
      </c>
      <c r="V293" s="39" t="s">
        <v>1021</v>
      </c>
      <c r="W293" s="51">
        <v>20235420006343</v>
      </c>
      <c r="X293" s="38">
        <v>88695</v>
      </c>
      <c r="Y293" s="38">
        <v>1</v>
      </c>
      <c r="Z293" s="46">
        <v>2400000</v>
      </c>
      <c r="AA293" s="42" t="e">
        <v>#N/A</v>
      </c>
      <c r="AB293" s="42" t="e">
        <v>#N/A</v>
      </c>
      <c r="AC293" s="43" t="s">
        <v>46</v>
      </c>
      <c r="AD293" s="42">
        <v>20235420004863</v>
      </c>
      <c r="AE293" s="47" t="e">
        <v>#N/A</v>
      </c>
      <c r="AF293" s="42"/>
      <c r="AG293" s="48" t="s">
        <v>5491</v>
      </c>
      <c r="AH293" s="49">
        <v>45012.835787037038</v>
      </c>
      <c r="AI293" s="38" t="s">
        <v>7022</v>
      </c>
      <c r="AJ293" s="38">
        <v>-152</v>
      </c>
      <c r="AK293" s="38" t="s">
        <v>5506</v>
      </c>
      <c r="AL293" s="38">
        <v>801</v>
      </c>
      <c r="AM293" s="43">
        <v>45008</v>
      </c>
      <c r="AN293" s="43">
        <v>45014</v>
      </c>
      <c r="AO293" s="38" t="s">
        <v>5506</v>
      </c>
      <c r="AP293" s="43">
        <v>45014</v>
      </c>
      <c r="AQ293" s="38">
        <v>1</v>
      </c>
      <c r="AR293" s="38"/>
      <c r="AS293" s="38" t="s">
        <v>7023</v>
      </c>
      <c r="AT293" s="38" t="s">
        <v>5508</v>
      </c>
      <c r="AU293" s="43">
        <v>45015</v>
      </c>
      <c r="AV293" s="43" t="s">
        <v>7024</v>
      </c>
      <c r="AW293" s="43" t="s">
        <v>7025</v>
      </c>
      <c r="AX293" s="43">
        <v>45015</v>
      </c>
      <c r="AY293" s="38" t="s">
        <v>5492</v>
      </c>
      <c r="AZ293" s="38" t="s">
        <v>5492</v>
      </c>
      <c r="BA293" s="43" t="s">
        <v>5560</v>
      </c>
      <c r="BB293" s="43" t="s">
        <v>5512</v>
      </c>
      <c r="BC293" s="38" t="s">
        <v>5492</v>
      </c>
      <c r="BD293" s="38" t="s">
        <v>35</v>
      </c>
      <c r="BE293" s="38" t="s">
        <v>5494</v>
      </c>
    </row>
    <row r="294" spans="1:57" ht="17.45" customHeight="1" x14ac:dyDescent="0.25">
      <c r="A294" s="81">
        <v>2023</v>
      </c>
      <c r="B294" s="35">
        <v>304</v>
      </c>
      <c r="C294" s="36">
        <v>1835</v>
      </c>
      <c r="D294" s="29" t="s">
        <v>5916</v>
      </c>
      <c r="E294" s="37" t="s">
        <v>5497</v>
      </c>
      <c r="F294" s="38" t="s">
        <v>39</v>
      </c>
      <c r="G294" s="35" t="s">
        <v>54</v>
      </c>
      <c r="H294" s="37" t="s">
        <v>3811</v>
      </c>
      <c r="I294" s="38" t="s">
        <v>7026</v>
      </c>
      <c r="J294" s="39" t="s">
        <v>7027</v>
      </c>
      <c r="K294" s="41">
        <v>6</v>
      </c>
      <c r="L294" s="42" t="s">
        <v>170</v>
      </c>
      <c r="M294" s="43">
        <v>45013.544212962966</v>
      </c>
      <c r="N294" s="38">
        <v>5</v>
      </c>
      <c r="O294" s="43">
        <v>45015</v>
      </c>
      <c r="P294" s="43">
        <v>45167</v>
      </c>
      <c r="Q294" s="174" t="s">
        <v>60</v>
      </c>
      <c r="R294" s="102" t="s">
        <v>60</v>
      </c>
      <c r="S294" s="74" t="s">
        <v>7028</v>
      </c>
      <c r="T294" s="39" t="s">
        <v>5488</v>
      </c>
      <c r="U294" s="39" t="s">
        <v>2161</v>
      </c>
      <c r="V294" s="39" t="s">
        <v>5919</v>
      </c>
      <c r="W294" s="51">
        <v>20235420006203</v>
      </c>
      <c r="X294" s="38">
        <v>88743</v>
      </c>
      <c r="Y294" s="38">
        <v>1</v>
      </c>
      <c r="Z294" s="46">
        <v>5700000</v>
      </c>
      <c r="AA294" s="42" t="e">
        <v>#N/A</v>
      </c>
      <c r="AB294" s="42" t="e">
        <v>#N/A</v>
      </c>
      <c r="AC294" s="43" t="s">
        <v>46</v>
      </c>
      <c r="AD294" s="42">
        <v>20235420004863</v>
      </c>
      <c r="AE294" s="47" t="e">
        <v>#N/A</v>
      </c>
      <c r="AF294" s="42"/>
      <c r="AG294" s="48" t="s">
        <v>5491</v>
      </c>
      <c r="AH294" s="49">
        <v>45013.544212962966</v>
      </c>
      <c r="AI294" s="38" t="s">
        <v>7029</v>
      </c>
      <c r="AJ294" s="38">
        <v>-152</v>
      </c>
      <c r="AK294" s="38" t="s">
        <v>5506</v>
      </c>
      <c r="AL294" s="38">
        <v>802</v>
      </c>
      <c r="AM294" s="43">
        <v>45008</v>
      </c>
      <c r="AN294" s="43">
        <v>45014</v>
      </c>
      <c r="AO294" s="38" t="s">
        <v>5506</v>
      </c>
      <c r="AP294" s="43">
        <v>45014</v>
      </c>
      <c r="AQ294" s="38">
        <v>4</v>
      </c>
      <c r="AR294" s="38"/>
      <c r="AS294" s="38" t="s">
        <v>6951</v>
      </c>
      <c r="AT294" s="38" t="s">
        <v>5508</v>
      </c>
      <c r="AU294" s="43">
        <v>45015</v>
      </c>
      <c r="AV294" s="43" t="s">
        <v>7024</v>
      </c>
      <c r="AW294" s="43" t="s">
        <v>7030</v>
      </c>
      <c r="AX294" s="43">
        <v>45015</v>
      </c>
      <c r="AY294" s="38" t="s">
        <v>5492</v>
      </c>
      <c r="AZ294" s="38" t="s">
        <v>5506</v>
      </c>
      <c r="BA294" s="43" t="s">
        <v>5597</v>
      </c>
      <c r="BB294" s="43" t="s">
        <v>5522</v>
      </c>
      <c r="BC294" s="38" t="s">
        <v>5492</v>
      </c>
      <c r="BD294" s="38" t="s">
        <v>35</v>
      </c>
      <c r="BE294" s="38" t="s">
        <v>5494</v>
      </c>
    </row>
    <row r="295" spans="1:57" ht="17.45" customHeight="1" x14ac:dyDescent="0.25">
      <c r="A295" s="81">
        <v>2023</v>
      </c>
      <c r="B295" s="35">
        <v>305</v>
      </c>
      <c r="C295" s="36">
        <v>1873</v>
      </c>
      <c r="D295" s="102" t="s">
        <v>5496</v>
      </c>
      <c r="E295" s="37" t="s">
        <v>5497</v>
      </c>
      <c r="F295" s="38" t="s">
        <v>39</v>
      </c>
      <c r="G295" s="35" t="s">
        <v>54</v>
      </c>
      <c r="H295" s="37" t="s">
        <v>7031</v>
      </c>
      <c r="I295" s="38" t="s">
        <v>7032</v>
      </c>
      <c r="J295" s="39" t="s">
        <v>577</v>
      </c>
      <c r="K295" s="41">
        <v>1</v>
      </c>
      <c r="L295" s="42" t="s">
        <v>269</v>
      </c>
      <c r="M295" s="43">
        <v>45014.460717592592</v>
      </c>
      <c r="N295" s="38">
        <v>9</v>
      </c>
      <c r="O295" s="43">
        <v>45015</v>
      </c>
      <c r="P295" s="43">
        <v>45289</v>
      </c>
      <c r="Q295" s="54" t="s">
        <v>98</v>
      </c>
      <c r="R295" s="29" t="s">
        <v>98</v>
      </c>
      <c r="S295" s="74" t="s">
        <v>7033</v>
      </c>
      <c r="T295" s="39" t="s">
        <v>5488</v>
      </c>
      <c r="U295" s="39" t="s">
        <v>579</v>
      </c>
      <c r="V295" s="39" t="s">
        <v>90</v>
      </c>
      <c r="W295" s="51">
        <v>20235420008133</v>
      </c>
      <c r="X295" s="38">
        <v>88560</v>
      </c>
      <c r="Y295" s="38">
        <v>1</v>
      </c>
      <c r="Z295" s="46">
        <v>4500000</v>
      </c>
      <c r="AA295" s="42" t="e">
        <v>#N/A</v>
      </c>
      <c r="AB295" s="42" t="e">
        <v>#N/A</v>
      </c>
      <c r="AC295" s="43" t="s">
        <v>46</v>
      </c>
      <c r="AD295" s="42">
        <v>20235420001073</v>
      </c>
      <c r="AE295" s="47" t="e">
        <v>#N/A</v>
      </c>
      <c r="AF295" s="42" t="s">
        <v>5490</v>
      </c>
      <c r="AG295" s="48" t="s">
        <v>5491</v>
      </c>
      <c r="AH295" s="49">
        <v>45014.460717592592</v>
      </c>
      <c r="AI295" s="38" t="s">
        <v>6100</v>
      </c>
      <c r="AJ295" s="38">
        <v>-274</v>
      </c>
      <c r="AK295" s="38" t="s">
        <v>5506</v>
      </c>
      <c r="AL295" s="38">
        <v>240</v>
      </c>
      <c r="AM295" s="43">
        <v>44948</v>
      </c>
      <c r="AN295" s="43">
        <v>45014</v>
      </c>
      <c r="AO295" s="38" t="s">
        <v>5506</v>
      </c>
      <c r="AP295" s="43">
        <v>45014</v>
      </c>
      <c r="AQ295" s="38">
        <v>1</v>
      </c>
      <c r="AR295" s="38"/>
      <c r="AS295" s="38" t="s">
        <v>6101</v>
      </c>
      <c r="AT295" s="38" t="s">
        <v>5508</v>
      </c>
      <c r="AU295" s="43">
        <v>44958</v>
      </c>
      <c r="AV295" s="43" t="s">
        <v>5617</v>
      </c>
      <c r="AW295" s="43" t="s">
        <v>5750</v>
      </c>
      <c r="AX295" s="43">
        <v>44959</v>
      </c>
      <c r="AY295" s="38" t="s">
        <v>5492</v>
      </c>
      <c r="AZ295" s="38" t="s">
        <v>5506</v>
      </c>
      <c r="BA295" s="43" t="s">
        <v>5511</v>
      </c>
      <c r="BB295" s="43" t="s">
        <v>5512</v>
      </c>
      <c r="BC295" s="38" t="s">
        <v>5492</v>
      </c>
      <c r="BD295" s="38" t="s">
        <v>35</v>
      </c>
      <c r="BE295" s="38" t="s">
        <v>5494</v>
      </c>
    </row>
    <row r="296" spans="1:57" ht="17.45" customHeight="1" x14ac:dyDescent="0.25">
      <c r="A296" s="81">
        <v>2023</v>
      </c>
      <c r="B296" s="35">
        <v>306</v>
      </c>
      <c r="C296" s="36">
        <v>1792</v>
      </c>
      <c r="D296" s="29" t="s">
        <v>1898</v>
      </c>
      <c r="E296" s="37" t="s">
        <v>5497</v>
      </c>
      <c r="F296" s="38" t="s">
        <v>39</v>
      </c>
      <c r="G296" s="35" t="s">
        <v>54</v>
      </c>
      <c r="H296" s="37" t="s">
        <v>7034</v>
      </c>
      <c r="I296" s="38" t="s">
        <v>7035</v>
      </c>
      <c r="J296" s="39" t="s">
        <v>7036</v>
      </c>
      <c r="K296" s="41">
        <v>1</v>
      </c>
      <c r="L296" s="42" t="s">
        <v>6202</v>
      </c>
      <c r="M296" s="43">
        <v>45027.628136574072</v>
      </c>
      <c r="N296" s="38">
        <v>7</v>
      </c>
      <c r="O296" s="43">
        <v>45036</v>
      </c>
      <c r="P296" s="43">
        <v>45249</v>
      </c>
      <c r="Q296" s="54" t="s">
        <v>98</v>
      </c>
      <c r="R296" s="29" t="s">
        <v>98</v>
      </c>
      <c r="S296" s="74" t="s">
        <v>7037</v>
      </c>
      <c r="T296" s="39" t="s">
        <v>5488</v>
      </c>
      <c r="U296" s="39" t="s">
        <v>881</v>
      </c>
      <c r="V296" s="39" t="s">
        <v>879</v>
      </c>
      <c r="W296" s="51">
        <v>20235420006183</v>
      </c>
      <c r="X296" s="38">
        <v>85125</v>
      </c>
      <c r="Y296" s="38">
        <v>3</v>
      </c>
      <c r="Z296" s="46">
        <v>4800000</v>
      </c>
      <c r="AA296" s="42" t="s">
        <v>5651</v>
      </c>
      <c r="AB296" s="42" t="s">
        <v>5503</v>
      </c>
      <c r="AC296" s="43">
        <v>44999</v>
      </c>
      <c r="AD296" s="42">
        <v>20235420005513</v>
      </c>
      <c r="AE296" s="47">
        <v>45029</v>
      </c>
      <c r="AF296" s="42" t="s">
        <v>5490</v>
      </c>
      <c r="AG296" s="48" t="s">
        <v>5491</v>
      </c>
      <c r="AH296" s="49">
        <v>45027.628136574072</v>
      </c>
      <c r="AI296" s="38" t="s">
        <v>7038</v>
      </c>
      <c r="AJ296" s="38">
        <v>-213</v>
      </c>
      <c r="AK296" s="38" t="s">
        <v>5506</v>
      </c>
      <c r="AL296" s="38">
        <v>249</v>
      </c>
      <c r="AM296" s="43">
        <v>44948</v>
      </c>
      <c r="AN296" s="43">
        <v>44951</v>
      </c>
      <c r="AO296" s="38" t="s">
        <v>5506</v>
      </c>
      <c r="AP296" s="43">
        <v>45028</v>
      </c>
      <c r="AQ296" s="38">
        <v>1</v>
      </c>
      <c r="AR296" s="38"/>
      <c r="AS296" s="38" t="s">
        <v>7039</v>
      </c>
      <c r="AT296" s="38" t="s">
        <v>5508</v>
      </c>
      <c r="AU296" s="43">
        <v>45027</v>
      </c>
      <c r="AV296" s="43" t="s">
        <v>7040</v>
      </c>
      <c r="AW296" s="43" t="s">
        <v>6683</v>
      </c>
      <c r="AX296" s="43">
        <v>45028</v>
      </c>
      <c r="AY296" s="38" t="s">
        <v>5492</v>
      </c>
      <c r="AZ296" s="38" t="s">
        <v>5506</v>
      </c>
      <c r="BA296" s="43" t="s">
        <v>5597</v>
      </c>
      <c r="BB296" s="43" t="s">
        <v>5512</v>
      </c>
      <c r="BC296" s="38" t="s">
        <v>7041</v>
      </c>
      <c r="BD296" s="38" t="s">
        <v>35</v>
      </c>
      <c r="BE296" s="38" t="s">
        <v>5494</v>
      </c>
    </row>
    <row r="297" spans="1:57" ht="17.45" customHeight="1" x14ac:dyDescent="0.25">
      <c r="A297" s="81">
        <v>2023</v>
      </c>
      <c r="B297" s="35">
        <v>307</v>
      </c>
      <c r="C297" s="36">
        <v>1803</v>
      </c>
      <c r="D297" s="29" t="s">
        <v>1933</v>
      </c>
      <c r="E297" s="37" t="s">
        <v>5497</v>
      </c>
      <c r="F297" s="38" t="s">
        <v>39</v>
      </c>
      <c r="G297" s="35" t="s">
        <v>54</v>
      </c>
      <c r="H297" s="37" t="s">
        <v>7042</v>
      </c>
      <c r="I297" s="38" t="s">
        <v>7043</v>
      </c>
      <c r="J297" s="39" t="s">
        <v>7044</v>
      </c>
      <c r="K297" s="41">
        <v>1</v>
      </c>
      <c r="L297" s="42" t="s">
        <v>2761</v>
      </c>
      <c r="M297" s="43">
        <v>45021.670023148145</v>
      </c>
      <c r="N297" s="38">
        <v>7</v>
      </c>
      <c r="O297" s="43">
        <v>45030</v>
      </c>
      <c r="P297" s="43">
        <v>45243</v>
      </c>
      <c r="Q297" s="54" t="s">
        <v>98</v>
      </c>
      <c r="R297" s="29" t="s">
        <v>98</v>
      </c>
      <c r="S297" s="74" t="s">
        <v>7045</v>
      </c>
      <c r="T297" s="39" t="s">
        <v>5488</v>
      </c>
      <c r="U297" s="39" t="s">
        <v>655</v>
      </c>
      <c r="V297" s="39" t="s">
        <v>1699</v>
      </c>
      <c r="W297" s="51">
        <v>20235420006143</v>
      </c>
      <c r="X297" s="38">
        <v>88257</v>
      </c>
      <c r="Y297" s="38">
        <v>1</v>
      </c>
      <c r="Z297" s="46">
        <v>4000000</v>
      </c>
      <c r="AA297" s="42" t="s">
        <v>5651</v>
      </c>
      <c r="AB297" s="42" t="s">
        <v>5503</v>
      </c>
      <c r="AC297" s="43">
        <v>44999</v>
      </c>
      <c r="AD297" s="42">
        <v>20235420005393</v>
      </c>
      <c r="AE297" s="47">
        <v>45027</v>
      </c>
      <c r="AF297" s="42" t="s">
        <v>5490</v>
      </c>
      <c r="AG297" s="48" t="s">
        <v>5491</v>
      </c>
      <c r="AH297" s="49">
        <v>45021.670023148145</v>
      </c>
      <c r="AI297" s="38" t="s">
        <v>7046</v>
      </c>
      <c r="AJ297" s="38">
        <v>-213</v>
      </c>
      <c r="AK297" s="38" t="s">
        <v>5506</v>
      </c>
      <c r="AL297" s="38">
        <v>818</v>
      </c>
      <c r="AM297" s="43">
        <v>45013</v>
      </c>
      <c r="AN297" s="43">
        <v>45030</v>
      </c>
      <c r="AO297" s="38" t="s">
        <v>5506</v>
      </c>
      <c r="AP297" s="43">
        <v>45028</v>
      </c>
      <c r="AQ297" s="38">
        <v>1</v>
      </c>
      <c r="AR297" s="38"/>
      <c r="AS297" s="38" t="s">
        <v>7047</v>
      </c>
      <c r="AT297" s="38" t="s">
        <v>5508</v>
      </c>
      <c r="AU297" s="43">
        <v>45026</v>
      </c>
      <c r="AV297" s="43">
        <v>45021</v>
      </c>
      <c r="AW297" s="43">
        <v>45427</v>
      </c>
      <c r="AX297" s="43">
        <v>45026</v>
      </c>
      <c r="AY297" s="38" t="s">
        <v>5492</v>
      </c>
      <c r="AZ297" s="38" t="s">
        <v>5506</v>
      </c>
      <c r="BA297" s="43" t="s">
        <v>5511</v>
      </c>
      <c r="BB297" s="43" t="s">
        <v>5522</v>
      </c>
      <c r="BC297" s="38" t="s">
        <v>5492</v>
      </c>
      <c r="BD297" s="38" t="s">
        <v>35</v>
      </c>
      <c r="BE297" s="38" t="s">
        <v>5494</v>
      </c>
    </row>
    <row r="298" spans="1:57" ht="17.45" customHeight="1" x14ac:dyDescent="0.25">
      <c r="A298" s="81">
        <v>2023</v>
      </c>
      <c r="B298" s="35">
        <v>308</v>
      </c>
      <c r="C298" s="36">
        <v>1873</v>
      </c>
      <c r="D298" s="102" t="s">
        <v>5496</v>
      </c>
      <c r="E298" s="37" t="s">
        <v>5497</v>
      </c>
      <c r="F298" s="38" t="s">
        <v>39</v>
      </c>
      <c r="G298" s="35" t="s">
        <v>54</v>
      </c>
      <c r="H298" s="37" t="s">
        <v>6900</v>
      </c>
      <c r="I298" s="38" t="s">
        <v>7048</v>
      </c>
      <c r="J298" s="39" t="s">
        <v>7049</v>
      </c>
      <c r="K298" s="41">
        <v>9</v>
      </c>
      <c r="L298" s="42" t="s">
        <v>5829</v>
      </c>
      <c r="M298" s="43">
        <v>45016.961018518516</v>
      </c>
      <c r="N298" s="38">
        <v>6</v>
      </c>
      <c r="O298" s="43">
        <v>45040</v>
      </c>
      <c r="P298" s="43">
        <v>45222</v>
      </c>
      <c r="Q298" s="54" t="s">
        <v>98</v>
      </c>
      <c r="R298" s="29" t="s">
        <v>98</v>
      </c>
      <c r="S298" s="74" t="s">
        <v>7050</v>
      </c>
      <c r="T298" s="39" t="s">
        <v>5488</v>
      </c>
      <c r="U298" s="39" t="s">
        <v>579</v>
      </c>
      <c r="V298" s="39" t="s">
        <v>2001</v>
      </c>
      <c r="W298" s="51">
        <v>20235420007963</v>
      </c>
      <c r="X298" s="38">
        <v>88524</v>
      </c>
      <c r="Y298" s="38">
        <v>3</v>
      </c>
      <c r="Z298" s="46">
        <v>2500000</v>
      </c>
      <c r="AA298" s="42" t="s">
        <v>5651</v>
      </c>
      <c r="AB298" s="42" t="s">
        <v>5503</v>
      </c>
      <c r="AC298" s="43">
        <v>44999</v>
      </c>
      <c r="AD298" s="42">
        <v>20235420005883</v>
      </c>
      <c r="AE298" s="47">
        <v>45034</v>
      </c>
      <c r="AF298" s="42" t="s">
        <v>5490</v>
      </c>
      <c r="AG298" s="48" t="s">
        <v>5491</v>
      </c>
      <c r="AH298" s="49">
        <v>45016.961018518516</v>
      </c>
      <c r="AI298" s="38" t="s">
        <v>7051</v>
      </c>
      <c r="AJ298" s="38">
        <v>-182</v>
      </c>
      <c r="AK298" s="38" t="s">
        <v>5506</v>
      </c>
      <c r="AL298" s="38">
        <v>755</v>
      </c>
      <c r="AM298" s="43">
        <v>44991</v>
      </c>
      <c r="AN298" s="43">
        <v>45036</v>
      </c>
      <c r="AO298" s="38" t="s">
        <v>5506</v>
      </c>
      <c r="AP298" s="43">
        <v>45033</v>
      </c>
      <c r="AQ298" s="38">
        <v>1</v>
      </c>
      <c r="AR298" s="38"/>
      <c r="AS298" s="38" t="s">
        <v>7052</v>
      </c>
      <c r="AT298" s="38" t="s">
        <v>5508</v>
      </c>
      <c r="AU298" s="43">
        <v>45029</v>
      </c>
      <c r="AV298" s="43">
        <v>45020</v>
      </c>
      <c r="AW298" s="43">
        <v>45473</v>
      </c>
      <c r="AX298" s="43">
        <v>45029</v>
      </c>
      <c r="AY298" s="38" t="s">
        <v>5492</v>
      </c>
      <c r="AZ298" s="38" t="s">
        <v>5492</v>
      </c>
      <c r="BA298" s="43" t="s">
        <v>5560</v>
      </c>
      <c r="BB298" s="43" t="s">
        <v>5512</v>
      </c>
      <c r="BC298" s="38" t="s">
        <v>5492</v>
      </c>
      <c r="BD298" s="38" t="s">
        <v>35</v>
      </c>
      <c r="BE298" s="38" t="s">
        <v>5494</v>
      </c>
    </row>
    <row r="299" spans="1:57" ht="17.45" customHeight="1" x14ac:dyDescent="0.25">
      <c r="A299" s="81">
        <v>2023</v>
      </c>
      <c r="B299" s="35">
        <v>309</v>
      </c>
      <c r="C299" s="36">
        <v>1873</v>
      </c>
      <c r="D299" s="102" t="s">
        <v>5496</v>
      </c>
      <c r="E299" s="37" t="s">
        <v>5497</v>
      </c>
      <c r="F299" s="38" t="s">
        <v>39</v>
      </c>
      <c r="G299" s="35" t="s">
        <v>54</v>
      </c>
      <c r="H299" s="37" t="s">
        <v>7053</v>
      </c>
      <c r="I299" s="38" t="s">
        <v>7054</v>
      </c>
      <c r="J299" s="39" t="s">
        <v>7055</v>
      </c>
      <c r="K299" s="41">
        <v>4</v>
      </c>
      <c r="L299" s="42" t="s">
        <v>269</v>
      </c>
      <c r="M299" s="43">
        <v>45030</v>
      </c>
      <c r="N299" s="38">
        <v>8</v>
      </c>
      <c r="O299" s="43">
        <v>45033</v>
      </c>
      <c r="P299" s="43">
        <v>45276</v>
      </c>
      <c r="Q299" s="54" t="s">
        <v>98</v>
      </c>
      <c r="R299" s="29" t="s">
        <v>98</v>
      </c>
      <c r="S299" s="74" t="s">
        <v>7056</v>
      </c>
      <c r="T299" s="39" t="s">
        <v>5488</v>
      </c>
      <c r="U299" s="39" t="s">
        <v>315</v>
      </c>
      <c r="V299" s="39" t="s">
        <v>311</v>
      </c>
      <c r="W299" s="51">
        <v>20235420006073</v>
      </c>
      <c r="X299" s="38">
        <v>89193</v>
      </c>
      <c r="Y299" s="38">
        <v>1</v>
      </c>
      <c r="Z299" s="46">
        <v>5000000</v>
      </c>
      <c r="AA299" s="42" t="s">
        <v>5651</v>
      </c>
      <c r="AB299" s="42" t="s">
        <v>5503</v>
      </c>
      <c r="AC299" s="43">
        <v>44999</v>
      </c>
      <c r="AD299" s="42">
        <v>20235420005663</v>
      </c>
      <c r="AE299" s="47">
        <v>45030</v>
      </c>
      <c r="AF299" s="42" t="s">
        <v>5490</v>
      </c>
      <c r="AG299" s="48" t="s">
        <v>5491</v>
      </c>
      <c r="AH299" s="49">
        <v>45030</v>
      </c>
      <c r="AI299" s="38" t="s">
        <v>7057</v>
      </c>
      <c r="AJ299" s="38">
        <v>-243</v>
      </c>
      <c r="AK299" s="38" t="s">
        <v>5506</v>
      </c>
      <c r="AL299" s="38">
        <v>837</v>
      </c>
      <c r="AM299" s="43">
        <v>45026</v>
      </c>
      <c r="AN299" s="43">
        <v>45033</v>
      </c>
      <c r="AO299" s="38" t="s">
        <v>5506</v>
      </c>
      <c r="AP299" s="43">
        <v>45033</v>
      </c>
      <c r="AQ299" s="38">
        <v>1</v>
      </c>
      <c r="AR299" s="38"/>
      <c r="AS299" s="38" t="s">
        <v>7058</v>
      </c>
      <c r="AT299" s="38" t="s">
        <v>5508</v>
      </c>
      <c r="AU299" s="43">
        <v>45033</v>
      </c>
      <c r="AV299" s="43">
        <v>45033</v>
      </c>
      <c r="AW299" s="43">
        <v>45470</v>
      </c>
      <c r="AX299" s="43">
        <v>45033</v>
      </c>
      <c r="AY299" s="38" t="s">
        <v>5492</v>
      </c>
      <c r="AZ299" s="38" t="s">
        <v>5506</v>
      </c>
      <c r="BA299" s="43" t="s">
        <v>5597</v>
      </c>
      <c r="BB299" s="43" t="s">
        <v>5512</v>
      </c>
      <c r="BC299" s="38" t="s">
        <v>5492</v>
      </c>
      <c r="BD299" s="38" t="s">
        <v>35</v>
      </c>
      <c r="BE299" s="38" t="s">
        <v>5494</v>
      </c>
    </row>
    <row r="300" spans="1:57" ht="17.45" customHeight="1" x14ac:dyDescent="0.25">
      <c r="A300" s="81">
        <v>2023</v>
      </c>
      <c r="B300" s="35">
        <v>310</v>
      </c>
      <c r="C300" s="36">
        <v>1873</v>
      </c>
      <c r="D300" s="102" t="s">
        <v>5496</v>
      </c>
      <c r="E300" s="37" t="s">
        <v>5497</v>
      </c>
      <c r="F300" s="38" t="s">
        <v>39</v>
      </c>
      <c r="G300" s="35" t="s">
        <v>54</v>
      </c>
      <c r="H300" s="37" t="s">
        <v>7059</v>
      </c>
      <c r="I300" s="38" t="s">
        <v>7060</v>
      </c>
      <c r="J300" s="39" t="s">
        <v>7061</v>
      </c>
      <c r="K300" s="41">
        <v>1</v>
      </c>
      <c r="L300" s="42" t="s">
        <v>5829</v>
      </c>
      <c r="M300" s="43">
        <v>45070</v>
      </c>
      <c r="N300" s="38">
        <v>8</v>
      </c>
      <c r="O300" s="43">
        <v>45076</v>
      </c>
      <c r="P300" s="43">
        <v>45291</v>
      </c>
      <c r="Q300" s="54" t="s">
        <v>98</v>
      </c>
      <c r="R300" s="29" t="s">
        <v>98</v>
      </c>
      <c r="S300" s="74" t="s">
        <v>7062</v>
      </c>
      <c r="T300" s="39" t="s">
        <v>5488</v>
      </c>
      <c r="U300" s="39" t="s">
        <v>6178</v>
      </c>
      <c r="V300" s="39" t="s">
        <v>303</v>
      </c>
      <c r="W300" s="51">
        <v>20235400001643</v>
      </c>
      <c r="X300" s="38">
        <v>89971</v>
      </c>
      <c r="Y300" s="38">
        <v>4</v>
      </c>
      <c r="Z300" s="46">
        <v>3900000</v>
      </c>
      <c r="AA300" s="42" t="s">
        <v>7063</v>
      </c>
      <c r="AB300" s="42" t="s">
        <v>6533</v>
      </c>
      <c r="AC300" s="43">
        <v>45061</v>
      </c>
      <c r="AD300" s="42">
        <v>20235420007903</v>
      </c>
      <c r="AE300" s="47">
        <v>45070</v>
      </c>
      <c r="AF300" s="42" t="s">
        <v>5490</v>
      </c>
      <c r="AG300" s="48" t="s">
        <v>5491</v>
      </c>
      <c r="AH300" s="49">
        <v>45070</v>
      </c>
      <c r="AI300" s="38" t="s">
        <v>7064</v>
      </c>
      <c r="AJ300" s="38">
        <v>-215</v>
      </c>
      <c r="AK300" s="38" t="s">
        <v>5506</v>
      </c>
      <c r="AL300" s="38">
        <v>1064</v>
      </c>
      <c r="AM300" s="43">
        <v>45057</v>
      </c>
      <c r="AN300" s="43">
        <v>45071</v>
      </c>
      <c r="AO300" s="38" t="s">
        <v>5506</v>
      </c>
      <c r="AP300" s="43">
        <v>45071</v>
      </c>
      <c r="AQ300" s="38">
        <v>1</v>
      </c>
      <c r="AR300" s="38"/>
      <c r="AS300" s="38" t="s">
        <v>7065</v>
      </c>
      <c r="AT300" s="38" t="s">
        <v>5765</v>
      </c>
      <c r="AU300" s="43">
        <v>45075</v>
      </c>
      <c r="AV300" s="43">
        <v>45075</v>
      </c>
      <c r="AW300" s="43">
        <v>45473</v>
      </c>
      <c r="AX300" s="43">
        <v>45076</v>
      </c>
      <c r="AY300" s="38" t="s">
        <v>5492</v>
      </c>
      <c r="AZ300" s="38" t="s">
        <v>5492</v>
      </c>
      <c r="BA300" s="43" t="s">
        <v>5511</v>
      </c>
      <c r="BB300" s="43" t="s">
        <v>5512</v>
      </c>
      <c r="BC300" s="38" t="s">
        <v>5492</v>
      </c>
      <c r="BD300" s="38" t="s">
        <v>35</v>
      </c>
      <c r="BE300" s="38" t="s">
        <v>5494</v>
      </c>
    </row>
    <row r="301" spans="1:57" ht="17.45" customHeight="1" x14ac:dyDescent="0.25">
      <c r="A301" s="81">
        <v>2023</v>
      </c>
      <c r="B301" s="35">
        <v>311</v>
      </c>
      <c r="C301" s="36">
        <v>1873</v>
      </c>
      <c r="D301" s="102" t="s">
        <v>5496</v>
      </c>
      <c r="E301" s="37" t="s">
        <v>5497</v>
      </c>
      <c r="F301" s="38" t="s">
        <v>39</v>
      </c>
      <c r="G301" s="35" t="s">
        <v>54</v>
      </c>
      <c r="H301" s="37" t="s">
        <v>609</v>
      </c>
      <c r="I301" s="38" t="s">
        <v>7066</v>
      </c>
      <c r="J301" s="39" t="s">
        <v>7067</v>
      </c>
      <c r="K301" s="41">
        <v>1</v>
      </c>
      <c r="L301" s="42" t="s">
        <v>191</v>
      </c>
      <c r="M301" s="43">
        <v>45028</v>
      </c>
      <c r="N301" s="38">
        <v>5</v>
      </c>
      <c r="O301" s="43">
        <v>45033</v>
      </c>
      <c r="P301" s="43">
        <v>45185</v>
      </c>
      <c r="Q301" s="54" t="s">
        <v>48</v>
      </c>
      <c r="R301" s="29" t="s">
        <v>98</v>
      </c>
      <c r="S301" s="74" t="s">
        <v>7068</v>
      </c>
      <c r="T301" s="39" t="s">
        <v>5488</v>
      </c>
      <c r="U301" s="39" t="s">
        <v>5489</v>
      </c>
      <c r="V301" s="39" t="s">
        <v>1146</v>
      </c>
      <c r="W301" s="51">
        <v>20235400001943</v>
      </c>
      <c r="X301" s="38">
        <v>89174</v>
      </c>
      <c r="Y301" s="38">
        <v>1</v>
      </c>
      <c r="Z301" s="46">
        <v>3100000</v>
      </c>
      <c r="AA301" s="42" t="s">
        <v>6500</v>
      </c>
      <c r="AB301" s="42" t="s">
        <v>5503</v>
      </c>
      <c r="AC301" s="43">
        <v>44979</v>
      </c>
      <c r="AD301" s="42">
        <v>20235420005493</v>
      </c>
      <c r="AE301" s="47">
        <v>45028</v>
      </c>
      <c r="AF301" s="42" t="s">
        <v>5490</v>
      </c>
      <c r="AG301" s="48" t="s">
        <v>5491</v>
      </c>
      <c r="AH301" s="49">
        <v>45028</v>
      </c>
      <c r="AI301" s="38" t="s">
        <v>7069</v>
      </c>
      <c r="AJ301" s="38">
        <v>-152</v>
      </c>
      <c r="AK301" s="38" t="s">
        <v>5506</v>
      </c>
      <c r="AL301" s="38">
        <v>836</v>
      </c>
      <c r="AM301" s="43">
        <v>45026</v>
      </c>
      <c r="AN301" s="43">
        <v>45029</v>
      </c>
      <c r="AO301" s="38" t="s">
        <v>5506</v>
      </c>
      <c r="AP301" s="43">
        <v>45029</v>
      </c>
      <c r="AQ301" s="38">
        <v>1</v>
      </c>
      <c r="AR301" s="38"/>
      <c r="AS301" s="38">
        <v>101027328</v>
      </c>
      <c r="AT301" s="38" t="s">
        <v>5508</v>
      </c>
      <c r="AU301" s="43">
        <v>45029</v>
      </c>
      <c r="AV301" s="43">
        <v>45028</v>
      </c>
      <c r="AW301" s="43">
        <v>45392</v>
      </c>
      <c r="AX301" s="43">
        <v>45029</v>
      </c>
      <c r="AY301" s="38" t="s">
        <v>5492</v>
      </c>
      <c r="AZ301" s="38" t="s">
        <v>5492</v>
      </c>
      <c r="BA301" s="43" t="s">
        <v>5511</v>
      </c>
      <c r="BB301" s="43" t="s">
        <v>5522</v>
      </c>
      <c r="BC301" s="38" t="s">
        <v>5492</v>
      </c>
      <c r="BD301" s="38" t="s">
        <v>35</v>
      </c>
      <c r="BE301" s="38" t="s">
        <v>5494</v>
      </c>
    </row>
    <row r="302" spans="1:57" ht="17.45" customHeight="1" x14ac:dyDescent="0.25">
      <c r="A302" s="81">
        <v>2023</v>
      </c>
      <c r="B302" s="35">
        <v>312</v>
      </c>
      <c r="C302" s="36">
        <v>1873</v>
      </c>
      <c r="D302" s="102" t="s">
        <v>5496</v>
      </c>
      <c r="E302" s="37" t="s">
        <v>5497</v>
      </c>
      <c r="F302" s="38" t="s">
        <v>39</v>
      </c>
      <c r="G302" s="35" t="s">
        <v>54</v>
      </c>
      <c r="H302" s="37" t="s">
        <v>7070</v>
      </c>
      <c r="I302" s="38" t="s">
        <v>7071</v>
      </c>
      <c r="J302" s="39" t="s">
        <v>7072</v>
      </c>
      <c r="K302" s="41">
        <v>1</v>
      </c>
      <c r="L302" s="42" t="s">
        <v>2761</v>
      </c>
      <c r="M302" s="43">
        <v>45028.669988425929</v>
      </c>
      <c r="N302" s="38">
        <v>3</v>
      </c>
      <c r="O302" s="43">
        <v>45033</v>
      </c>
      <c r="P302" s="43">
        <v>45123</v>
      </c>
      <c r="Q302" s="174" t="s">
        <v>60</v>
      </c>
      <c r="R302" s="102" t="s">
        <v>60</v>
      </c>
      <c r="S302" s="74" t="s">
        <v>7073</v>
      </c>
      <c r="T302" s="39" t="s">
        <v>5488</v>
      </c>
      <c r="U302" s="39" t="s">
        <v>330</v>
      </c>
      <c r="V302" s="39" t="s">
        <v>6073</v>
      </c>
      <c r="W302" s="51">
        <v>20235420009043</v>
      </c>
      <c r="X302" s="38">
        <v>89170</v>
      </c>
      <c r="Y302" s="38">
        <v>1</v>
      </c>
      <c r="Z302" s="46">
        <v>5700000</v>
      </c>
      <c r="AA302" s="42" t="s">
        <v>5651</v>
      </c>
      <c r="AB302" s="42" t="s">
        <v>5503</v>
      </c>
      <c r="AC302" s="43">
        <v>45009</v>
      </c>
      <c r="AD302" s="42">
        <v>20235420005563</v>
      </c>
      <c r="AE302" s="47">
        <v>45029</v>
      </c>
      <c r="AF302" s="42"/>
      <c r="AG302" s="48" t="s">
        <v>5491</v>
      </c>
      <c r="AH302" s="49">
        <v>45028.669988425929</v>
      </c>
      <c r="AI302" s="38" t="s">
        <v>7074</v>
      </c>
      <c r="AJ302" s="38">
        <v>-90</v>
      </c>
      <c r="AK302" s="38" t="s">
        <v>5506</v>
      </c>
      <c r="AL302" s="38">
        <v>841</v>
      </c>
      <c r="AM302" s="43">
        <v>45027</v>
      </c>
      <c r="AN302" s="43">
        <v>45027</v>
      </c>
      <c r="AO302" s="38" t="s">
        <v>5506</v>
      </c>
      <c r="AP302" s="43">
        <v>45029</v>
      </c>
      <c r="AQ302" s="38">
        <v>2</v>
      </c>
      <c r="AR302" s="38"/>
      <c r="AS302" s="38" t="s">
        <v>7075</v>
      </c>
      <c r="AT302" s="38" t="s">
        <v>5508</v>
      </c>
      <c r="AU302" s="43">
        <v>45029</v>
      </c>
      <c r="AV302" s="43">
        <v>45028</v>
      </c>
      <c r="AW302" s="43">
        <v>45311</v>
      </c>
      <c r="AX302" s="43">
        <v>45028</v>
      </c>
      <c r="AY302" s="38" t="s">
        <v>5492</v>
      </c>
      <c r="AZ302" s="38" t="s">
        <v>5492</v>
      </c>
      <c r="BA302" s="43" t="s">
        <v>5597</v>
      </c>
      <c r="BB302" s="43" t="s">
        <v>5522</v>
      </c>
      <c r="BC302" s="38" t="s">
        <v>5492</v>
      </c>
      <c r="BD302" s="38" t="s">
        <v>35</v>
      </c>
      <c r="BE302" s="38" t="s">
        <v>5494</v>
      </c>
    </row>
    <row r="303" spans="1:57" ht="17.45" customHeight="1" x14ac:dyDescent="0.25">
      <c r="A303" s="81">
        <v>2023</v>
      </c>
      <c r="B303" s="35">
        <v>313</v>
      </c>
      <c r="C303" s="36">
        <v>1813</v>
      </c>
      <c r="D303" s="29" t="s">
        <v>77</v>
      </c>
      <c r="E303" s="37" t="s">
        <v>5497</v>
      </c>
      <c r="F303" s="38" t="s">
        <v>39</v>
      </c>
      <c r="G303" s="35" t="s">
        <v>54</v>
      </c>
      <c r="H303" s="37" t="s">
        <v>7076</v>
      </c>
      <c r="I303" s="38" t="s">
        <v>7077</v>
      </c>
      <c r="J303" s="39" t="s">
        <v>7078</v>
      </c>
      <c r="K303" s="41">
        <v>8</v>
      </c>
      <c r="L303" s="42" t="s">
        <v>2761</v>
      </c>
      <c r="M303" s="43">
        <v>45028.87841435185</v>
      </c>
      <c r="N303" s="38">
        <v>4</v>
      </c>
      <c r="O303" s="43">
        <v>45033</v>
      </c>
      <c r="P303" s="43">
        <v>45154</v>
      </c>
      <c r="Q303" s="174" t="s">
        <v>60</v>
      </c>
      <c r="R303" s="102" t="s">
        <v>60</v>
      </c>
      <c r="S303" s="74" t="s">
        <v>7079</v>
      </c>
      <c r="T303" s="39" t="s">
        <v>5488</v>
      </c>
      <c r="U303" s="39" t="s">
        <v>330</v>
      </c>
      <c r="V303" s="39" t="s">
        <v>6073</v>
      </c>
      <c r="W303" s="51">
        <v>20235420009043</v>
      </c>
      <c r="X303" s="38">
        <v>89169</v>
      </c>
      <c r="Y303" s="38">
        <v>1</v>
      </c>
      <c r="Z303" s="46">
        <v>5700000</v>
      </c>
      <c r="AA303" s="42" t="s">
        <v>5651</v>
      </c>
      <c r="AB303" s="42" t="s">
        <v>5503</v>
      </c>
      <c r="AC303" s="43">
        <v>45009</v>
      </c>
      <c r="AD303" s="42">
        <v>20235420005563</v>
      </c>
      <c r="AE303" s="47">
        <v>45029</v>
      </c>
      <c r="AF303" s="42"/>
      <c r="AG303" s="48" t="s">
        <v>5491</v>
      </c>
      <c r="AH303" s="49">
        <v>45028.87841435185</v>
      </c>
      <c r="AI303" s="38" t="s">
        <v>7080</v>
      </c>
      <c r="AJ303" s="38">
        <v>-121</v>
      </c>
      <c r="AK303" s="38" t="s">
        <v>5506</v>
      </c>
      <c r="AL303" s="38">
        <v>833</v>
      </c>
      <c r="AM303" s="43">
        <v>45026</v>
      </c>
      <c r="AN303" s="43">
        <v>45008</v>
      </c>
      <c r="AO303" s="38" t="s">
        <v>5506</v>
      </c>
      <c r="AP303" s="43">
        <v>45029</v>
      </c>
      <c r="AQ303" s="38">
        <v>2</v>
      </c>
      <c r="AR303" s="38"/>
      <c r="AS303" s="38" t="s">
        <v>7081</v>
      </c>
      <c r="AT303" s="38" t="s">
        <v>5508</v>
      </c>
      <c r="AU303" s="43">
        <v>45029</v>
      </c>
      <c r="AV303" s="43">
        <v>45028</v>
      </c>
      <c r="AW303" s="43">
        <v>45342</v>
      </c>
      <c r="AX303" s="43">
        <v>45029</v>
      </c>
      <c r="AY303" s="38" t="s">
        <v>5492</v>
      </c>
      <c r="AZ303" s="38" t="s">
        <v>5506</v>
      </c>
      <c r="BA303" s="43" t="s">
        <v>5597</v>
      </c>
      <c r="BB303" s="43" t="s">
        <v>5512</v>
      </c>
      <c r="BC303" s="38" t="s">
        <v>5492</v>
      </c>
      <c r="BD303" s="38" t="s">
        <v>35</v>
      </c>
      <c r="BE303" s="38" t="s">
        <v>5494</v>
      </c>
    </row>
    <row r="304" spans="1:57" ht="17.45" customHeight="1" x14ac:dyDescent="0.25">
      <c r="A304" s="81">
        <v>2023</v>
      </c>
      <c r="B304" s="35">
        <v>314</v>
      </c>
      <c r="C304" s="36">
        <v>1813</v>
      </c>
      <c r="D304" s="29" t="s">
        <v>77</v>
      </c>
      <c r="E304" s="37" t="s">
        <v>5497</v>
      </c>
      <c r="F304" s="38" t="s">
        <v>39</v>
      </c>
      <c r="G304" s="35" t="s">
        <v>54</v>
      </c>
      <c r="H304" s="37" t="s">
        <v>78</v>
      </c>
      <c r="I304" s="38" t="s">
        <v>7082</v>
      </c>
      <c r="J304" s="39" t="s">
        <v>3142</v>
      </c>
      <c r="K304" s="41">
        <v>0</v>
      </c>
      <c r="L304" s="42" t="s">
        <v>269</v>
      </c>
      <c r="M304" s="43">
        <v>45030</v>
      </c>
      <c r="N304" s="38">
        <v>8</v>
      </c>
      <c r="O304" s="43">
        <v>45034</v>
      </c>
      <c r="P304" s="43">
        <v>45277</v>
      </c>
      <c r="Q304" s="54" t="s">
        <v>48</v>
      </c>
      <c r="R304" s="29" t="s">
        <v>98</v>
      </c>
      <c r="S304" s="74" t="s">
        <v>7083</v>
      </c>
      <c r="T304" s="39" t="s">
        <v>5488</v>
      </c>
      <c r="U304" s="39" t="s">
        <v>62</v>
      </c>
      <c r="V304" s="39" t="s">
        <v>63</v>
      </c>
      <c r="W304" s="51">
        <v>20235420006103</v>
      </c>
      <c r="X304" s="38">
        <v>85711</v>
      </c>
      <c r="Y304" s="38">
        <v>1</v>
      </c>
      <c r="Z304" s="46">
        <v>5700000</v>
      </c>
      <c r="AA304" s="42" t="s">
        <v>5830</v>
      </c>
      <c r="AB304" s="42" t="s">
        <v>5503</v>
      </c>
      <c r="AC304" s="43" t="s">
        <v>46</v>
      </c>
      <c r="AD304" s="42">
        <v>20235420005663</v>
      </c>
      <c r="AE304" s="47" t="e">
        <v>#N/A</v>
      </c>
      <c r="AF304" s="42" t="s">
        <v>5490</v>
      </c>
      <c r="AG304" s="48" t="s">
        <v>5491</v>
      </c>
      <c r="AH304" s="49">
        <v>45030</v>
      </c>
      <c r="AI304" s="38" t="s">
        <v>7084</v>
      </c>
      <c r="AJ304" s="38">
        <v>-243</v>
      </c>
      <c r="AK304" s="38" t="s">
        <v>5506</v>
      </c>
      <c r="AL304" s="38">
        <v>523</v>
      </c>
      <c r="AM304" s="43">
        <v>44960</v>
      </c>
      <c r="AN304" s="43">
        <v>44971</v>
      </c>
      <c r="AO304" s="38" t="s">
        <v>5506</v>
      </c>
      <c r="AP304" s="43">
        <v>44970</v>
      </c>
      <c r="AQ304" s="38">
        <v>4</v>
      </c>
      <c r="AR304" s="38"/>
      <c r="AS304" s="38" t="s">
        <v>7085</v>
      </c>
      <c r="AT304" s="38" t="s">
        <v>5508</v>
      </c>
      <c r="AU304" s="43">
        <v>44970</v>
      </c>
      <c r="AV304" s="43" t="s">
        <v>5716</v>
      </c>
      <c r="AW304" s="43" t="s">
        <v>6786</v>
      </c>
      <c r="AX304" s="43">
        <v>44970</v>
      </c>
      <c r="AY304" s="38" t="s">
        <v>5492</v>
      </c>
      <c r="AZ304" s="38" t="s">
        <v>5506</v>
      </c>
      <c r="BA304" s="43" t="s">
        <v>5597</v>
      </c>
      <c r="BB304" s="43" t="s">
        <v>5522</v>
      </c>
      <c r="BC304" s="38" t="s">
        <v>5492</v>
      </c>
      <c r="BD304" s="38" t="s">
        <v>35</v>
      </c>
      <c r="BE304" s="38" t="s">
        <v>5494</v>
      </c>
    </row>
    <row r="305" spans="1:57" ht="17.45" customHeight="1" x14ac:dyDescent="0.25">
      <c r="A305" s="81">
        <v>2023</v>
      </c>
      <c r="B305" s="35">
        <v>315</v>
      </c>
      <c r="C305" s="36">
        <v>1852</v>
      </c>
      <c r="D305" s="29" t="s">
        <v>404</v>
      </c>
      <c r="E305" s="37" t="s">
        <v>5497</v>
      </c>
      <c r="F305" s="38" t="s">
        <v>39</v>
      </c>
      <c r="G305" s="35" t="s">
        <v>54</v>
      </c>
      <c r="H305" s="37" t="s">
        <v>1855</v>
      </c>
      <c r="I305" s="38" t="s">
        <v>7086</v>
      </c>
      <c r="J305" s="39" t="s">
        <v>5143</v>
      </c>
      <c r="K305" s="41">
        <v>1</v>
      </c>
      <c r="L305" s="42" t="s">
        <v>6202</v>
      </c>
      <c r="M305" s="43">
        <v>45029.753148148149</v>
      </c>
      <c r="N305" s="38">
        <v>8</v>
      </c>
      <c r="O305" s="43">
        <v>45035</v>
      </c>
      <c r="P305" s="43">
        <v>45278</v>
      </c>
      <c r="Q305" s="54" t="s">
        <v>98</v>
      </c>
      <c r="R305" s="29" t="s">
        <v>98</v>
      </c>
      <c r="S305" s="39" t="s">
        <v>6720</v>
      </c>
      <c r="T305" s="39" t="s">
        <v>5488</v>
      </c>
      <c r="U305" s="39" t="s">
        <v>390</v>
      </c>
      <c r="V305" s="39" t="s">
        <v>5860</v>
      </c>
      <c r="W305" s="51">
        <v>20235420006263</v>
      </c>
      <c r="X305" s="38">
        <v>87859</v>
      </c>
      <c r="Y305" s="38">
        <v>4</v>
      </c>
      <c r="Z305" s="46">
        <v>4800000</v>
      </c>
      <c r="AA305" s="42" t="s">
        <v>5830</v>
      </c>
      <c r="AB305" s="42" t="s">
        <v>5503</v>
      </c>
      <c r="AC305" s="43">
        <v>45019</v>
      </c>
      <c r="AD305" s="42">
        <v>20235420005723</v>
      </c>
      <c r="AE305" s="47">
        <v>45033</v>
      </c>
      <c r="AF305" s="42" t="s">
        <v>5490</v>
      </c>
      <c r="AG305" s="48" t="s">
        <v>5491</v>
      </c>
      <c r="AH305" s="49">
        <v>45029.753148148149</v>
      </c>
      <c r="AI305" s="38" t="s">
        <v>7087</v>
      </c>
      <c r="AJ305" s="38">
        <v>-243</v>
      </c>
      <c r="AK305" s="38" t="s">
        <v>5506</v>
      </c>
      <c r="AL305" s="38">
        <v>710</v>
      </c>
      <c r="AM305" s="43">
        <v>44991</v>
      </c>
      <c r="AN305" s="43">
        <v>44991</v>
      </c>
      <c r="AO305" s="38" t="s">
        <v>5506</v>
      </c>
      <c r="AP305" s="43">
        <v>45030</v>
      </c>
      <c r="AQ305" s="38">
        <v>2</v>
      </c>
      <c r="AR305" s="38"/>
      <c r="AS305" s="38" t="s">
        <v>7088</v>
      </c>
      <c r="AT305" s="38" t="s">
        <v>5508</v>
      </c>
      <c r="AU305" s="43">
        <v>45030</v>
      </c>
      <c r="AV305" s="43">
        <v>45029</v>
      </c>
      <c r="AW305" s="43">
        <v>45463</v>
      </c>
      <c r="AX305" s="43">
        <v>45030</v>
      </c>
      <c r="AY305" s="38" t="s">
        <v>5492</v>
      </c>
      <c r="AZ305" s="38" t="s">
        <v>5492</v>
      </c>
      <c r="BA305" s="43" t="s">
        <v>5597</v>
      </c>
      <c r="BB305" s="43" t="s">
        <v>5512</v>
      </c>
      <c r="BC305" s="38" t="s">
        <v>5492</v>
      </c>
      <c r="BD305" s="38" t="s">
        <v>35</v>
      </c>
      <c r="BE305" s="38" t="s">
        <v>5494</v>
      </c>
    </row>
    <row r="306" spans="1:57" ht="17.45" customHeight="1" x14ac:dyDescent="0.25">
      <c r="A306" s="81">
        <v>2023</v>
      </c>
      <c r="B306" s="35">
        <v>316</v>
      </c>
      <c r="C306" s="36">
        <v>1873</v>
      </c>
      <c r="D306" s="102" t="s">
        <v>5496</v>
      </c>
      <c r="E306" s="37" t="s">
        <v>5497</v>
      </c>
      <c r="F306" s="38" t="s">
        <v>39</v>
      </c>
      <c r="G306" s="35" t="s">
        <v>54</v>
      </c>
      <c r="H306" s="37" t="s">
        <v>7089</v>
      </c>
      <c r="I306" s="38" t="s">
        <v>7090</v>
      </c>
      <c r="J306" s="39" t="s">
        <v>7091</v>
      </c>
      <c r="K306" s="41">
        <v>4</v>
      </c>
      <c r="L306" s="42" t="s">
        <v>6202</v>
      </c>
      <c r="M306" s="43">
        <v>45030.628055555557</v>
      </c>
      <c r="N306" s="38">
        <v>3</v>
      </c>
      <c r="O306" s="43">
        <v>45035</v>
      </c>
      <c r="P306" s="43">
        <v>45125</v>
      </c>
      <c r="Q306" s="174" t="s">
        <v>60</v>
      </c>
      <c r="R306" s="102" t="s">
        <v>60</v>
      </c>
      <c r="S306" s="74" t="s">
        <v>7092</v>
      </c>
      <c r="T306" s="39" t="s">
        <v>5488</v>
      </c>
      <c r="U306" s="39" t="s">
        <v>330</v>
      </c>
      <c r="V306" s="39" t="s">
        <v>6073</v>
      </c>
      <c r="W306" s="51">
        <v>20235420009043</v>
      </c>
      <c r="X306" s="38">
        <v>89366</v>
      </c>
      <c r="Y306" s="38">
        <v>1</v>
      </c>
      <c r="Z306" s="46">
        <v>5700000</v>
      </c>
      <c r="AA306" s="42" t="s">
        <v>6843</v>
      </c>
      <c r="AB306" s="42" t="s">
        <v>5503</v>
      </c>
      <c r="AC306" s="43">
        <v>45029</v>
      </c>
      <c r="AD306" s="42">
        <v>20235420005733</v>
      </c>
      <c r="AE306" s="47">
        <v>45033</v>
      </c>
      <c r="AF306" s="42"/>
      <c r="AG306" s="48" t="s">
        <v>5491</v>
      </c>
      <c r="AH306" s="49">
        <v>45030.628055555557</v>
      </c>
      <c r="AI306" s="38" t="s">
        <v>7093</v>
      </c>
      <c r="AJ306" s="38">
        <v>-90</v>
      </c>
      <c r="AK306" s="38" t="s">
        <v>5506</v>
      </c>
      <c r="AL306" s="38">
        <v>842</v>
      </c>
      <c r="AM306" s="43">
        <v>45028</v>
      </c>
      <c r="AN306" s="43">
        <v>45028</v>
      </c>
      <c r="AO306" s="38" t="s">
        <v>5506</v>
      </c>
      <c r="AP306" s="43">
        <v>45033</v>
      </c>
      <c r="AQ306" s="38">
        <v>2</v>
      </c>
      <c r="AR306" s="38"/>
      <c r="AS306" s="38" t="s">
        <v>7094</v>
      </c>
      <c r="AT306" s="38" t="s">
        <v>5508</v>
      </c>
      <c r="AU306" s="43">
        <v>45030</v>
      </c>
      <c r="AV306" s="43">
        <v>45030</v>
      </c>
      <c r="AW306" s="43">
        <v>45311</v>
      </c>
      <c r="AX306" s="43">
        <v>45030</v>
      </c>
      <c r="AY306" s="38" t="s">
        <v>5492</v>
      </c>
      <c r="AZ306" s="38" t="s">
        <v>5506</v>
      </c>
      <c r="BA306" s="43" t="s">
        <v>5597</v>
      </c>
      <c r="BB306" s="43" t="s">
        <v>5522</v>
      </c>
      <c r="BC306" s="38" t="s">
        <v>5492</v>
      </c>
      <c r="BD306" s="38" t="s">
        <v>35</v>
      </c>
      <c r="BE306" s="38" t="s">
        <v>5494</v>
      </c>
    </row>
    <row r="307" spans="1:57" ht="17.45" customHeight="1" x14ac:dyDescent="0.25">
      <c r="A307" s="81">
        <v>2023</v>
      </c>
      <c r="B307" s="35">
        <v>317</v>
      </c>
      <c r="C307" s="36">
        <v>1873</v>
      </c>
      <c r="D307" s="102" t="s">
        <v>5496</v>
      </c>
      <c r="E307" s="37" t="s">
        <v>5497</v>
      </c>
      <c r="F307" s="38" t="s">
        <v>39</v>
      </c>
      <c r="G307" s="35" t="s">
        <v>54</v>
      </c>
      <c r="H307" s="37" t="s">
        <v>7095</v>
      </c>
      <c r="I307" s="38" t="s">
        <v>7096</v>
      </c>
      <c r="J307" s="39" t="s">
        <v>3652</v>
      </c>
      <c r="K307" s="41">
        <v>9</v>
      </c>
      <c r="L307" s="42" t="s">
        <v>345</v>
      </c>
      <c r="M307" s="43">
        <v>45033</v>
      </c>
      <c r="N307" s="38">
        <v>8</v>
      </c>
      <c r="O307" s="43">
        <v>45036</v>
      </c>
      <c r="P307" s="43">
        <v>45279</v>
      </c>
      <c r="Q307" s="54" t="s">
        <v>98</v>
      </c>
      <c r="R307" s="29" t="s">
        <v>98</v>
      </c>
      <c r="S307" s="70" t="s">
        <v>7097</v>
      </c>
      <c r="T307" s="39" t="s">
        <v>5488</v>
      </c>
      <c r="U307" s="39" t="s">
        <v>7098</v>
      </c>
      <c r="V307" s="39" t="s">
        <v>75</v>
      </c>
      <c r="W307" s="51">
        <v>20235420006393</v>
      </c>
      <c r="X307" s="38">
        <v>87232</v>
      </c>
      <c r="Y307" s="38">
        <v>1</v>
      </c>
      <c r="Z307" s="46">
        <v>8900000</v>
      </c>
      <c r="AA307" s="42" t="s">
        <v>7099</v>
      </c>
      <c r="AB307" s="42" t="s">
        <v>5503</v>
      </c>
      <c r="AC307" s="43">
        <v>45027</v>
      </c>
      <c r="AD307" s="42">
        <v>20235420005843</v>
      </c>
      <c r="AE307" s="47">
        <v>45034</v>
      </c>
      <c r="AF307" s="42" t="s">
        <v>5490</v>
      </c>
      <c r="AG307" s="48" t="s">
        <v>5491</v>
      </c>
      <c r="AH307" s="49">
        <v>45033</v>
      </c>
      <c r="AI307" s="38" t="s">
        <v>7100</v>
      </c>
      <c r="AJ307" s="38">
        <v>-243</v>
      </c>
      <c r="AK307" s="38" t="s">
        <v>5506</v>
      </c>
      <c r="AL307" s="38">
        <v>832</v>
      </c>
      <c r="AM307" s="43">
        <v>45036</v>
      </c>
      <c r="AN307" s="43">
        <v>45036</v>
      </c>
      <c r="AO307" s="38" t="s">
        <v>5506</v>
      </c>
      <c r="AP307" s="43">
        <v>45034</v>
      </c>
      <c r="AQ307" s="38">
        <v>1</v>
      </c>
      <c r="AR307" s="38"/>
      <c r="AS307" s="38" t="s">
        <v>7101</v>
      </c>
      <c r="AT307" s="38" t="s">
        <v>5508</v>
      </c>
      <c r="AU307" s="43">
        <v>45033</v>
      </c>
      <c r="AV307" s="43">
        <v>45033</v>
      </c>
      <c r="AW307" s="43">
        <v>45439</v>
      </c>
      <c r="AX307" s="43">
        <v>45035</v>
      </c>
      <c r="AY307" s="38" t="s">
        <v>5492</v>
      </c>
      <c r="AZ307" s="38" t="s">
        <v>5506</v>
      </c>
      <c r="BA307" s="43" t="s">
        <v>5597</v>
      </c>
      <c r="BB307" s="43" t="s">
        <v>5512</v>
      </c>
      <c r="BC307" s="38" t="s">
        <v>5492</v>
      </c>
      <c r="BD307" s="38" t="s">
        <v>35</v>
      </c>
      <c r="BE307" s="38" t="s">
        <v>5494</v>
      </c>
    </row>
    <row r="308" spans="1:57" ht="17.45" customHeight="1" x14ac:dyDescent="0.25">
      <c r="A308" s="81">
        <v>2023</v>
      </c>
      <c r="B308" s="35">
        <v>318</v>
      </c>
      <c r="C308" s="36">
        <v>1873</v>
      </c>
      <c r="D308" s="102" t="s">
        <v>5496</v>
      </c>
      <c r="E308" s="37" t="s">
        <v>5497</v>
      </c>
      <c r="F308" s="38" t="s">
        <v>39</v>
      </c>
      <c r="G308" s="35" t="s">
        <v>54</v>
      </c>
      <c r="H308" s="37" t="s">
        <v>7102</v>
      </c>
      <c r="I308" s="38" t="s">
        <v>7103</v>
      </c>
      <c r="J308" s="39" t="s">
        <v>2296</v>
      </c>
      <c r="K308" s="41">
        <v>2</v>
      </c>
      <c r="L308" s="42" t="s">
        <v>269</v>
      </c>
      <c r="M308" s="43">
        <v>45030</v>
      </c>
      <c r="N308" s="38">
        <v>8</v>
      </c>
      <c r="O308" s="43">
        <v>45035</v>
      </c>
      <c r="P308" s="43">
        <v>45278</v>
      </c>
      <c r="Q308" s="54" t="s">
        <v>98</v>
      </c>
      <c r="R308" s="29" t="s">
        <v>98</v>
      </c>
      <c r="S308" s="74" t="s">
        <v>7104</v>
      </c>
      <c r="T308" s="39" t="s">
        <v>5488</v>
      </c>
      <c r="U308" s="39" t="s">
        <v>7105</v>
      </c>
      <c r="V308" s="39" t="s">
        <v>156</v>
      </c>
      <c r="W308" s="51">
        <v>20235420006173</v>
      </c>
      <c r="X308" s="38">
        <v>88266</v>
      </c>
      <c r="Y308" s="38">
        <v>1</v>
      </c>
      <c r="Z308" s="46">
        <v>4500000</v>
      </c>
      <c r="AA308" s="42" t="s">
        <v>5676</v>
      </c>
      <c r="AB308" s="42" t="s">
        <v>5503</v>
      </c>
      <c r="AC308" s="43" t="s">
        <v>46</v>
      </c>
      <c r="AD308" s="42">
        <v>20235420001073</v>
      </c>
      <c r="AE308" s="47"/>
      <c r="AF308" s="42" t="s">
        <v>5490</v>
      </c>
      <c r="AG308" s="48" t="s">
        <v>5491</v>
      </c>
      <c r="AH308" s="49">
        <v>45030</v>
      </c>
      <c r="AI308" s="38" t="s">
        <v>5770</v>
      </c>
      <c r="AJ308" s="38">
        <v>-243</v>
      </c>
      <c r="AK308" s="38" t="s">
        <v>5506</v>
      </c>
      <c r="AL308" s="38">
        <v>267</v>
      </c>
      <c r="AM308" s="43">
        <v>44948</v>
      </c>
      <c r="AN308" s="43">
        <v>45034</v>
      </c>
      <c r="AO308" s="38" t="s">
        <v>5506</v>
      </c>
      <c r="AP308" s="43">
        <v>44957</v>
      </c>
      <c r="AQ308" s="38">
        <v>1</v>
      </c>
      <c r="AR308" s="38"/>
      <c r="AS308" s="38" t="s">
        <v>5771</v>
      </c>
      <c r="AT308" s="38" t="s">
        <v>5508</v>
      </c>
      <c r="AU308" s="43">
        <v>44957</v>
      </c>
      <c r="AV308" s="43" t="s">
        <v>5640</v>
      </c>
      <c r="AW308" s="43" t="s">
        <v>5772</v>
      </c>
      <c r="AX308" s="43">
        <v>44958</v>
      </c>
      <c r="AY308" s="38" t="s">
        <v>5492</v>
      </c>
      <c r="AZ308" s="38" t="s">
        <v>5506</v>
      </c>
      <c r="BA308" s="43" t="s">
        <v>5511</v>
      </c>
      <c r="BB308" s="43" t="s">
        <v>5522</v>
      </c>
      <c r="BC308" s="38" t="s">
        <v>5492</v>
      </c>
      <c r="BD308" s="38" t="s">
        <v>35</v>
      </c>
      <c r="BE308" s="38" t="s">
        <v>5494</v>
      </c>
    </row>
    <row r="309" spans="1:57" ht="17.45" customHeight="1" x14ac:dyDescent="0.25">
      <c r="A309" s="81">
        <v>2023</v>
      </c>
      <c r="B309" s="35">
        <v>320</v>
      </c>
      <c r="C309" s="36">
        <v>1873</v>
      </c>
      <c r="D309" s="102" t="s">
        <v>5496</v>
      </c>
      <c r="E309" s="37" t="s">
        <v>5497</v>
      </c>
      <c r="F309" s="38" t="s">
        <v>39</v>
      </c>
      <c r="G309" s="35" t="s">
        <v>54</v>
      </c>
      <c r="H309" s="37" t="s">
        <v>3766</v>
      </c>
      <c r="I309" s="38" t="s">
        <v>7106</v>
      </c>
      <c r="J309" s="39" t="s">
        <v>7107</v>
      </c>
      <c r="K309" s="41">
        <v>1</v>
      </c>
      <c r="L309" s="42" t="s">
        <v>2761</v>
      </c>
      <c r="M309" s="43">
        <v>45036</v>
      </c>
      <c r="N309" s="38">
        <v>4</v>
      </c>
      <c r="O309" s="43">
        <v>45042</v>
      </c>
      <c r="P309" s="43">
        <v>45163</v>
      </c>
      <c r="Q309" s="174" t="s">
        <v>60</v>
      </c>
      <c r="R309" s="102" t="s">
        <v>60</v>
      </c>
      <c r="S309" s="74" t="s">
        <v>6171</v>
      </c>
      <c r="T309" s="39" t="s">
        <v>5488</v>
      </c>
      <c r="U309" s="39" t="s">
        <v>3518</v>
      </c>
      <c r="V309" s="39" t="s">
        <v>599</v>
      </c>
      <c r="W309" s="51">
        <v>20235420008443</v>
      </c>
      <c r="X309" s="38">
        <v>82159</v>
      </c>
      <c r="Y309" s="38">
        <v>2</v>
      </c>
      <c r="Z309" s="46">
        <v>2725000</v>
      </c>
      <c r="AA309" s="42" t="s">
        <v>5830</v>
      </c>
      <c r="AB309" s="42" t="s">
        <v>5503</v>
      </c>
      <c r="AC309" s="43">
        <v>44985</v>
      </c>
      <c r="AD309" s="42">
        <v>0</v>
      </c>
      <c r="AE309" s="47" t="e">
        <v>#N/A</v>
      </c>
      <c r="AF309" s="42"/>
      <c r="AG309" s="48" t="s">
        <v>5491</v>
      </c>
      <c r="AH309" s="49">
        <v>45036</v>
      </c>
      <c r="AI309" s="38" t="s">
        <v>7108</v>
      </c>
      <c r="AJ309" s="38">
        <v>-121</v>
      </c>
      <c r="AK309" s="38" t="s">
        <v>5506</v>
      </c>
      <c r="AL309" s="38">
        <v>517</v>
      </c>
      <c r="AM309" s="43">
        <v>44957</v>
      </c>
      <c r="AN309" s="43">
        <v>45041</v>
      </c>
      <c r="AO309" s="38" t="s">
        <v>5506</v>
      </c>
      <c r="AP309" s="43">
        <v>45040</v>
      </c>
      <c r="AQ309" s="38">
        <v>1</v>
      </c>
      <c r="AR309" s="38"/>
      <c r="AS309" s="38" t="s">
        <v>7109</v>
      </c>
      <c r="AT309" s="38" t="s">
        <v>5508</v>
      </c>
      <c r="AU309" s="43">
        <v>45036</v>
      </c>
      <c r="AV309" s="43">
        <v>45036</v>
      </c>
      <c r="AW309" s="43">
        <v>45361</v>
      </c>
      <c r="AX309" s="43">
        <v>45041</v>
      </c>
      <c r="AY309" s="38" t="s">
        <v>5492</v>
      </c>
      <c r="AZ309" s="38" t="s">
        <v>5506</v>
      </c>
      <c r="BA309" s="43" t="s">
        <v>5560</v>
      </c>
      <c r="BB309" s="43" t="s">
        <v>5512</v>
      </c>
      <c r="BC309" s="38" t="s">
        <v>5492</v>
      </c>
      <c r="BD309" s="38" t="s">
        <v>35</v>
      </c>
      <c r="BE309" s="38" t="s">
        <v>5494</v>
      </c>
    </row>
    <row r="310" spans="1:57" ht="17.45" customHeight="1" x14ac:dyDescent="0.25">
      <c r="A310" s="81">
        <v>2023</v>
      </c>
      <c r="B310" s="35">
        <v>321</v>
      </c>
      <c r="C310" s="36">
        <v>1868</v>
      </c>
      <c r="D310" s="29" t="s">
        <v>359</v>
      </c>
      <c r="E310" s="37" t="s">
        <v>5497</v>
      </c>
      <c r="F310" s="38" t="s">
        <v>39</v>
      </c>
      <c r="G310" s="35" t="s">
        <v>54</v>
      </c>
      <c r="H310" s="37" t="s">
        <v>900</v>
      </c>
      <c r="I310" s="38" t="s">
        <v>7110</v>
      </c>
      <c r="J310" s="39" t="s">
        <v>3930</v>
      </c>
      <c r="K310" s="41">
        <v>6</v>
      </c>
      <c r="L310" s="42" t="s">
        <v>269</v>
      </c>
      <c r="M310" s="43">
        <v>45036</v>
      </c>
      <c r="N310" s="38">
        <v>6</v>
      </c>
      <c r="O310" s="43">
        <v>45043</v>
      </c>
      <c r="P310" s="43">
        <v>45225</v>
      </c>
      <c r="Q310" s="54" t="s">
        <v>98</v>
      </c>
      <c r="R310" s="29" t="s">
        <v>98</v>
      </c>
      <c r="S310" s="39" t="s">
        <v>6350</v>
      </c>
      <c r="T310" s="39" t="s">
        <v>5488</v>
      </c>
      <c r="U310" s="39" t="s">
        <v>365</v>
      </c>
      <c r="V310" s="39" t="s">
        <v>5740</v>
      </c>
      <c r="W310" s="51">
        <v>20235420008123</v>
      </c>
      <c r="X310" s="38">
        <v>82329</v>
      </c>
      <c r="Y310" s="38">
        <v>20</v>
      </c>
      <c r="Z310" s="46">
        <v>2500000</v>
      </c>
      <c r="AA310" s="42" t="s">
        <v>6843</v>
      </c>
      <c r="AB310" s="42" t="s">
        <v>5503</v>
      </c>
      <c r="AC310" s="43">
        <v>45030</v>
      </c>
      <c r="AD310" s="42">
        <v>20235420005973</v>
      </c>
      <c r="AE310" s="47">
        <v>45036</v>
      </c>
      <c r="AF310" s="42" t="s">
        <v>5490</v>
      </c>
      <c r="AG310" s="48" t="s">
        <v>5491</v>
      </c>
      <c r="AH310" s="49">
        <v>45036</v>
      </c>
      <c r="AI310" s="38" t="s">
        <v>7111</v>
      </c>
      <c r="AJ310" s="38">
        <v>-182</v>
      </c>
      <c r="AK310" s="38" t="s">
        <v>5506</v>
      </c>
      <c r="AL310" s="38">
        <v>261</v>
      </c>
      <c r="AM310" s="43">
        <v>44948</v>
      </c>
      <c r="AN310" s="43">
        <v>45043</v>
      </c>
      <c r="AO310" s="38" t="s">
        <v>5506</v>
      </c>
      <c r="AP310" s="43">
        <v>45036</v>
      </c>
      <c r="AQ310" s="38">
        <v>4</v>
      </c>
      <c r="AR310" s="38"/>
      <c r="AS310" s="38" t="s">
        <v>7112</v>
      </c>
      <c r="AT310" s="38" t="s">
        <v>5508</v>
      </c>
      <c r="AU310" s="43">
        <v>45036</v>
      </c>
      <c r="AV310" s="43">
        <v>45041</v>
      </c>
      <c r="AW310" s="43">
        <v>45412</v>
      </c>
      <c r="AX310" s="43">
        <v>45036</v>
      </c>
      <c r="AY310" s="38" t="s">
        <v>5492</v>
      </c>
      <c r="AZ310" s="38" t="s">
        <v>5492</v>
      </c>
      <c r="BA310" s="43" t="s">
        <v>5560</v>
      </c>
      <c r="BB310" s="43" t="s">
        <v>5522</v>
      </c>
      <c r="BC310" s="38" t="s">
        <v>5492</v>
      </c>
      <c r="BD310" s="38" t="s">
        <v>35</v>
      </c>
      <c r="BE310" s="38" t="s">
        <v>5494</v>
      </c>
    </row>
    <row r="311" spans="1:57" ht="17.45" customHeight="1" x14ac:dyDescent="0.25">
      <c r="A311" s="81">
        <v>2023</v>
      </c>
      <c r="B311" s="35">
        <v>322</v>
      </c>
      <c r="C311" s="36">
        <v>1873</v>
      </c>
      <c r="D311" s="102" t="s">
        <v>5496</v>
      </c>
      <c r="E311" s="37" t="s">
        <v>5497</v>
      </c>
      <c r="F311" s="38" t="s">
        <v>39</v>
      </c>
      <c r="G311" s="35" t="s">
        <v>54</v>
      </c>
      <c r="H311" s="37" t="s">
        <v>92</v>
      </c>
      <c r="I311" s="38" t="s">
        <v>7113</v>
      </c>
      <c r="J311" s="39" t="s">
        <v>123</v>
      </c>
      <c r="K311" s="41">
        <v>1</v>
      </c>
      <c r="L311" s="42" t="s">
        <v>269</v>
      </c>
      <c r="M311" s="43">
        <v>45035</v>
      </c>
      <c r="N311" s="38">
        <v>8</v>
      </c>
      <c r="O311" s="43">
        <v>45043</v>
      </c>
      <c r="P311" s="43">
        <v>45286</v>
      </c>
      <c r="Q311" s="54" t="s">
        <v>98</v>
      </c>
      <c r="R311" s="29" t="s">
        <v>98</v>
      </c>
      <c r="S311" s="74" t="s">
        <v>5600</v>
      </c>
      <c r="T311" s="39" t="s">
        <v>5488</v>
      </c>
      <c r="U311" s="39" t="s">
        <v>100</v>
      </c>
      <c r="V311" s="39" t="s">
        <v>5577</v>
      </c>
      <c r="W311" s="51">
        <v>20235400000673</v>
      </c>
      <c r="X311" s="38">
        <v>82120</v>
      </c>
      <c r="Y311" s="38">
        <v>9</v>
      </c>
      <c r="Z311" s="46">
        <v>5700000</v>
      </c>
      <c r="AA311" s="42" t="s">
        <v>6843</v>
      </c>
      <c r="AB311" s="42" t="s">
        <v>5503</v>
      </c>
      <c r="AC311" s="43">
        <v>45033</v>
      </c>
      <c r="AD311" s="42">
        <v>20235420005973</v>
      </c>
      <c r="AE311" s="47">
        <v>45036</v>
      </c>
      <c r="AF311" s="42" t="s">
        <v>5490</v>
      </c>
      <c r="AG311" s="48" t="s">
        <v>5491</v>
      </c>
      <c r="AH311" s="49">
        <v>45035</v>
      </c>
      <c r="AI311" s="38" t="s">
        <v>7114</v>
      </c>
      <c r="AJ311" s="38">
        <v>-243</v>
      </c>
      <c r="AK311" s="38" t="s">
        <v>5506</v>
      </c>
      <c r="AL311" s="38">
        <v>166</v>
      </c>
      <c r="AM311" s="43">
        <v>44946</v>
      </c>
      <c r="AN311" s="43">
        <v>45043</v>
      </c>
      <c r="AO311" s="38" t="s">
        <v>5506</v>
      </c>
      <c r="AP311" s="43">
        <v>45036</v>
      </c>
      <c r="AQ311" s="38">
        <v>1</v>
      </c>
      <c r="AR311" s="38"/>
      <c r="AS311" s="38">
        <v>1446101092712</v>
      </c>
      <c r="AT311" s="38" t="s">
        <v>5508</v>
      </c>
      <c r="AU311" s="43">
        <v>45036</v>
      </c>
      <c r="AV311" s="43">
        <v>45036</v>
      </c>
      <c r="AW311" s="43">
        <v>45468</v>
      </c>
      <c r="AX311" s="43">
        <v>45037</v>
      </c>
      <c r="AY311" s="38" t="s">
        <v>5492</v>
      </c>
      <c r="AZ311" s="38" t="s">
        <v>5506</v>
      </c>
      <c r="BA311" s="43" t="s">
        <v>5597</v>
      </c>
      <c r="BB311" s="43" t="s">
        <v>5512</v>
      </c>
      <c r="BC311" s="38" t="s">
        <v>5492</v>
      </c>
      <c r="BD311" s="38" t="s">
        <v>35</v>
      </c>
      <c r="BE311" s="38" t="s">
        <v>5494</v>
      </c>
    </row>
    <row r="312" spans="1:57" ht="17.45" customHeight="1" x14ac:dyDescent="0.25">
      <c r="A312" s="81">
        <v>2023</v>
      </c>
      <c r="B312" s="35">
        <v>323</v>
      </c>
      <c r="C312" s="36">
        <v>1873</v>
      </c>
      <c r="D312" s="102" t="s">
        <v>5496</v>
      </c>
      <c r="E312" s="37" t="s">
        <v>5497</v>
      </c>
      <c r="F312" s="38" t="s">
        <v>39</v>
      </c>
      <c r="G312" s="35" t="s">
        <v>54</v>
      </c>
      <c r="H312" s="37" t="s">
        <v>7059</v>
      </c>
      <c r="I312" s="38" t="s">
        <v>7115</v>
      </c>
      <c r="J312" s="39" t="s">
        <v>794</v>
      </c>
      <c r="K312" s="41">
        <v>1</v>
      </c>
      <c r="L312" s="42" t="s">
        <v>6859</v>
      </c>
      <c r="M312" s="43">
        <v>45079</v>
      </c>
      <c r="N312" s="38">
        <v>6</v>
      </c>
      <c r="O312" s="43">
        <v>45086</v>
      </c>
      <c r="P312" s="43">
        <v>45268</v>
      </c>
      <c r="Q312" s="54" t="s">
        <v>48</v>
      </c>
      <c r="R312" s="29" t="s">
        <v>98</v>
      </c>
      <c r="S312" s="74" t="s">
        <v>7062</v>
      </c>
      <c r="T312" s="39" t="s">
        <v>5488</v>
      </c>
      <c r="U312" s="39" t="s">
        <v>6178</v>
      </c>
      <c r="V312" s="39" t="s">
        <v>303</v>
      </c>
      <c r="W312" s="51">
        <v>20235400001643</v>
      </c>
      <c r="X312" s="38">
        <v>89971</v>
      </c>
      <c r="Y312" s="38">
        <v>4</v>
      </c>
      <c r="Z312" s="46">
        <v>3900000</v>
      </c>
      <c r="AA312" s="42" t="s">
        <v>7063</v>
      </c>
      <c r="AB312" s="42" t="s">
        <v>5503</v>
      </c>
      <c r="AC312" s="43">
        <v>45063</v>
      </c>
      <c r="AD312" s="42">
        <v>20235420009183</v>
      </c>
      <c r="AE312" s="47">
        <v>45085</v>
      </c>
      <c r="AF312" s="42" t="s">
        <v>5490</v>
      </c>
      <c r="AG312" s="48" t="s">
        <v>5491</v>
      </c>
      <c r="AH312" s="49">
        <v>45079</v>
      </c>
      <c r="AI312" s="38" t="s">
        <v>7116</v>
      </c>
      <c r="AJ312" s="38">
        <v>-182</v>
      </c>
      <c r="AK312" s="38" t="s">
        <v>5506</v>
      </c>
      <c r="AL312" s="38">
        <v>1064</v>
      </c>
      <c r="AM312" s="43">
        <v>45057</v>
      </c>
      <c r="AN312" s="43">
        <v>45086</v>
      </c>
      <c r="AO312" s="38" t="s">
        <v>5506</v>
      </c>
      <c r="AP312" s="43">
        <v>45083</v>
      </c>
      <c r="AQ312" s="38">
        <v>4</v>
      </c>
      <c r="AR312" s="38"/>
      <c r="AS312" s="38" t="s">
        <v>7117</v>
      </c>
      <c r="AT312" s="38" t="s">
        <v>5508</v>
      </c>
      <c r="AU312" s="43">
        <v>45080</v>
      </c>
      <c r="AV312" s="43">
        <v>45079</v>
      </c>
      <c r="AW312" s="43">
        <v>45453</v>
      </c>
      <c r="AX312" s="43">
        <v>45087</v>
      </c>
      <c r="AY312" s="38" t="s">
        <v>5492</v>
      </c>
      <c r="AZ312" s="38" t="s">
        <v>5506</v>
      </c>
      <c r="BA312" s="43" t="s">
        <v>5511</v>
      </c>
      <c r="BB312" s="43" t="s">
        <v>5522</v>
      </c>
      <c r="BC312" s="38" t="s">
        <v>5492</v>
      </c>
      <c r="BD312" s="38" t="s">
        <v>35</v>
      </c>
      <c r="BE312" s="38" t="s">
        <v>5494</v>
      </c>
    </row>
    <row r="313" spans="1:57" ht="17.45" customHeight="1" x14ac:dyDescent="0.25">
      <c r="A313" s="81">
        <v>2023</v>
      </c>
      <c r="B313" s="35">
        <v>324</v>
      </c>
      <c r="C313" s="36">
        <v>1852</v>
      </c>
      <c r="D313" s="29" t="s">
        <v>404</v>
      </c>
      <c r="E313" s="37" t="s">
        <v>5497</v>
      </c>
      <c r="F313" s="38" t="s">
        <v>39</v>
      </c>
      <c r="G313" s="35" t="s">
        <v>54</v>
      </c>
      <c r="H313" s="37" t="s">
        <v>2380</v>
      </c>
      <c r="I313" s="38" t="s">
        <v>7118</v>
      </c>
      <c r="J313" s="39" t="s">
        <v>7119</v>
      </c>
      <c r="K313" s="41">
        <v>8</v>
      </c>
      <c r="L313" s="42" t="s">
        <v>6202</v>
      </c>
      <c r="M313" s="43">
        <v>45035</v>
      </c>
      <c r="N313" s="38">
        <v>8</v>
      </c>
      <c r="O313" s="43">
        <v>45042</v>
      </c>
      <c r="P313" s="43">
        <v>45285</v>
      </c>
      <c r="Q313" s="54" t="s">
        <v>98</v>
      </c>
      <c r="R313" s="29" t="s">
        <v>98</v>
      </c>
      <c r="S313" s="39" t="s">
        <v>5938</v>
      </c>
      <c r="T313" s="39" t="s">
        <v>5488</v>
      </c>
      <c r="U313" s="39" t="s">
        <v>390</v>
      </c>
      <c r="V313" s="39" t="s">
        <v>5860</v>
      </c>
      <c r="W313" s="51">
        <v>20235420008063</v>
      </c>
      <c r="X313" s="38">
        <v>85357</v>
      </c>
      <c r="Y313" s="38">
        <v>7</v>
      </c>
      <c r="Z313" s="46">
        <v>4800000</v>
      </c>
      <c r="AA313" s="42" t="s">
        <v>6843</v>
      </c>
      <c r="AB313" s="42" t="s">
        <v>5503</v>
      </c>
      <c r="AC313" s="43">
        <v>45035</v>
      </c>
      <c r="AD313" s="42">
        <v>20235420006003</v>
      </c>
      <c r="AE313" s="47">
        <v>45036</v>
      </c>
      <c r="AF313" s="42" t="s">
        <v>5490</v>
      </c>
      <c r="AG313" s="48" t="s">
        <v>5491</v>
      </c>
      <c r="AH313" s="49">
        <v>45035</v>
      </c>
      <c r="AI313" s="38" t="s">
        <v>7120</v>
      </c>
      <c r="AJ313" s="38">
        <v>-243</v>
      </c>
      <c r="AK313" s="38" t="s">
        <v>5506</v>
      </c>
      <c r="AL313" s="38">
        <v>152</v>
      </c>
      <c r="AM313" s="43">
        <v>44946</v>
      </c>
      <c r="AN313" s="43">
        <v>45041</v>
      </c>
      <c r="AO313" s="38" t="s">
        <v>5506</v>
      </c>
      <c r="AP313" s="43">
        <v>45036</v>
      </c>
      <c r="AQ313" s="38">
        <v>2</v>
      </c>
      <c r="AR313" s="38"/>
      <c r="AS313" s="38" t="s">
        <v>7121</v>
      </c>
      <c r="AT313" s="38" t="s">
        <v>5508</v>
      </c>
      <c r="AU313" s="43">
        <v>45036</v>
      </c>
      <c r="AV313" s="43">
        <v>45035</v>
      </c>
      <c r="AW313" s="43">
        <v>45472</v>
      </c>
      <c r="AX313" s="43">
        <v>45036</v>
      </c>
      <c r="AY313" s="38" t="s">
        <v>5492</v>
      </c>
      <c r="AZ313" s="38" t="s">
        <v>5506</v>
      </c>
      <c r="BA313" s="43" t="s">
        <v>5597</v>
      </c>
      <c r="BB313" s="43" t="s">
        <v>5512</v>
      </c>
      <c r="BC313" s="38" t="s">
        <v>5492</v>
      </c>
      <c r="BD313" s="38" t="s">
        <v>35</v>
      </c>
      <c r="BE313" s="38" t="s">
        <v>5494</v>
      </c>
    </row>
    <row r="314" spans="1:57" ht="17.45" customHeight="1" x14ac:dyDescent="0.3">
      <c r="A314" s="81">
        <v>2023</v>
      </c>
      <c r="B314" s="35">
        <v>325</v>
      </c>
      <c r="C314" s="36">
        <v>1868</v>
      </c>
      <c r="D314" s="29" t="s">
        <v>359</v>
      </c>
      <c r="E314" s="37" t="s">
        <v>5497</v>
      </c>
      <c r="F314" s="38" t="s">
        <v>39</v>
      </c>
      <c r="G314" s="35" t="s">
        <v>54</v>
      </c>
      <c r="H314" s="37" t="s">
        <v>900</v>
      </c>
      <c r="I314" s="38" t="s">
        <v>7122</v>
      </c>
      <c r="J314" s="39" t="s">
        <v>7123</v>
      </c>
      <c r="K314" s="237">
        <v>3</v>
      </c>
      <c r="L314" s="42" t="s">
        <v>2761</v>
      </c>
      <c r="M314" s="43">
        <v>45036</v>
      </c>
      <c r="N314" s="38">
        <v>4</v>
      </c>
      <c r="O314" s="43">
        <v>45042</v>
      </c>
      <c r="P314" s="43">
        <v>45163</v>
      </c>
      <c r="Q314" s="174" t="s">
        <v>60</v>
      </c>
      <c r="R314" s="102" t="s">
        <v>60</v>
      </c>
      <c r="S314" s="39" t="s">
        <v>6350</v>
      </c>
      <c r="T314" s="39" t="s">
        <v>5488</v>
      </c>
      <c r="U314" s="39" t="s">
        <v>365</v>
      </c>
      <c r="V314" s="39" t="s">
        <v>5740</v>
      </c>
      <c r="W314" s="51">
        <v>20235420008123</v>
      </c>
      <c r="X314" s="38">
        <v>82329</v>
      </c>
      <c r="Y314" s="38">
        <v>20</v>
      </c>
      <c r="Z314" s="46">
        <v>2500000</v>
      </c>
      <c r="AA314" s="42" t="s">
        <v>6843</v>
      </c>
      <c r="AB314" s="42" t="s">
        <v>5503</v>
      </c>
      <c r="AC314" s="43">
        <v>45035</v>
      </c>
      <c r="AD314" s="42">
        <v>20235420006033</v>
      </c>
      <c r="AE314" s="47">
        <v>45037</v>
      </c>
      <c r="AF314" s="42"/>
      <c r="AG314" s="48" t="s">
        <v>5491</v>
      </c>
      <c r="AH314" s="49">
        <v>45036</v>
      </c>
      <c r="AI314" s="38" t="s">
        <v>7124</v>
      </c>
      <c r="AJ314" s="38">
        <v>-121</v>
      </c>
      <c r="AK314" s="38" t="s">
        <v>5506</v>
      </c>
      <c r="AL314" s="38">
        <v>261</v>
      </c>
      <c r="AM314" s="43">
        <v>44948</v>
      </c>
      <c r="AN314" s="43">
        <v>45041</v>
      </c>
      <c r="AO314" s="38" t="s">
        <v>5506</v>
      </c>
      <c r="AP314" s="43">
        <v>45040</v>
      </c>
      <c r="AQ314" s="38">
        <v>4</v>
      </c>
      <c r="AR314" s="38"/>
      <c r="AS314" s="38" t="s">
        <v>7125</v>
      </c>
      <c r="AT314" s="38" t="s">
        <v>5508</v>
      </c>
      <c r="AU314" s="43">
        <v>45040</v>
      </c>
      <c r="AV314" s="43">
        <v>45037</v>
      </c>
      <c r="AW314" s="43">
        <v>45381</v>
      </c>
      <c r="AX314" s="43">
        <v>45040</v>
      </c>
      <c r="AY314" s="38" t="s">
        <v>5492</v>
      </c>
      <c r="AZ314" s="38" t="s">
        <v>5492</v>
      </c>
      <c r="BA314" s="43" t="s">
        <v>5560</v>
      </c>
      <c r="BB314" s="43" t="s">
        <v>5522</v>
      </c>
      <c r="BC314" s="38" t="s">
        <v>5492</v>
      </c>
      <c r="BD314" s="38" t="s">
        <v>35</v>
      </c>
      <c r="BE314" s="38" t="s">
        <v>5494</v>
      </c>
    </row>
    <row r="315" spans="1:57" ht="17.45" customHeight="1" x14ac:dyDescent="0.25">
      <c r="A315" s="81">
        <v>2023</v>
      </c>
      <c r="B315" s="35">
        <v>326</v>
      </c>
      <c r="C315" s="36">
        <v>1852</v>
      </c>
      <c r="D315" s="29" t="s">
        <v>404</v>
      </c>
      <c r="E315" s="37" t="s">
        <v>5497</v>
      </c>
      <c r="F315" s="38" t="s">
        <v>39</v>
      </c>
      <c r="G315" s="35" t="s">
        <v>54</v>
      </c>
      <c r="H315" s="37" t="s">
        <v>2380</v>
      </c>
      <c r="I315" s="38" t="s">
        <v>7126</v>
      </c>
      <c r="J315" s="9" t="s">
        <v>7127</v>
      </c>
      <c r="K315" s="41">
        <v>0</v>
      </c>
      <c r="L315" s="42" t="s">
        <v>6202</v>
      </c>
      <c r="M315" s="43">
        <v>45036</v>
      </c>
      <c r="N315" s="38">
        <v>4</v>
      </c>
      <c r="O315" s="43">
        <v>45042</v>
      </c>
      <c r="P315" s="43">
        <v>45163</v>
      </c>
      <c r="Q315" s="174" t="s">
        <v>60</v>
      </c>
      <c r="R315" s="102" t="s">
        <v>60</v>
      </c>
      <c r="S315" s="39" t="s">
        <v>6720</v>
      </c>
      <c r="T315" s="39" t="s">
        <v>5488</v>
      </c>
      <c r="U315" s="39" t="s">
        <v>390</v>
      </c>
      <c r="V315" s="39" t="s">
        <v>5860</v>
      </c>
      <c r="W315" s="51">
        <v>20235420008063</v>
      </c>
      <c r="X315" s="38">
        <v>87859</v>
      </c>
      <c r="Y315" s="38">
        <v>4</v>
      </c>
      <c r="Z315" s="46">
        <v>4800000</v>
      </c>
      <c r="AA315" s="42" t="s">
        <v>6843</v>
      </c>
      <c r="AB315" s="42" t="s">
        <v>5503</v>
      </c>
      <c r="AC315" s="43">
        <v>45035</v>
      </c>
      <c r="AD315" s="42">
        <v>20235420006003</v>
      </c>
      <c r="AE315" s="47">
        <v>45036</v>
      </c>
      <c r="AF315" s="42" t="s">
        <v>5490</v>
      </c>
      <c r="AG315" s="48" t="s">
        <v>5491</v>
      </c>
      <c r="AH315" s="49">
        <v>45036</v>
      </c>
      <c r="AI315" s="38" t="s">
        <v>7128</v>
      </c>
      <c r="AJ315" s="38">
        <v>-121</v>
      </c>
      <c r="AK315" s="38" t="s">
        <v>5506</v>
      </c>
      <c r="AL315" s="38">
        <v>710</v>
      </c>
      <c r="AM315" s="43">
        <v>44991</v>
      </c>
      <c r="AN315" s="43">
        <v>45041</v>
      </c>
      <c r="AO315" s="38" t="s">
        <v>5506</v>
      </c>
      <c r="AP315" s="43">
        <v>45036</v>
      </c>
      <c r="AQ315" s="38">
        <v>2</v>
      </c>
      <c r="AR315" s="38"/>
      <c r="AS315" s="38" t="s">
        <v>7129</v>
      </c>
      <c r="AT315" s="38" t="s">
        <v>5508</v>
      </c>
      <c r="AU315" s="43">
        <v>45040</v>
      </c>
      <c r="AV315" s="43">
        <v>45036</v>
      </c>
      <c r="AW315" s="43">
        <v>45350</v>
      </c>
      <c r="AX315" s="43">
        <v>45040</v>
      </c>
      <c r="AY315" s="38" t="s">
        <v>5492</v>
      </c>
      <c r="AZ315" s="38" t="s">
        <v>5506</v>
      </c>
      <c r="BA315" s="43" t="s">
        <v>5597</v>
      </c>
      <c r="BB315" s="43" t="s">
        <v>5522</v>
      </c>
      <c r="BC315" s="38" t="s">
        <v>5492</v>
      </c>
      <c r="BD315" s="38" t="s">
        <v>35</v>
      </c>
      <c r="BE315" s="38" t="s">
        <v>5494</v>
      </c>
    </row>
    <row r="316" spans="1:57" ht="17.45" customHeight="1" x14ac:dyDescent="0.25">
      <c r="A316" s="81">
        <v>2023</v>
      </c>
      <c r="B316" s="35">
        <v>327</v>
      </c>
      <c r="C316" s="36">
        <v>1868</v>
      </c>
      <c r="D316" s="29" t="s">
        <v>359</v>
      </c>
      <c r="E316" s="37" t="s">
        <v>5497</v>
      </c>
      <c r="F316" s="38" t="s">
        <v>39</v>
      </c>
      <c r="G316" s="35" t="s">
        <v>54</v>
      </c>
      <c r="H316" s="37" t="s">
        <v>900</v>
      </c>
      <c r="I316" s="38" t="s">
        <v>7130</v>
      </c>
      <c r="J316" s="39" t="s">
        <v>7131</v>
      </c>
      <c r="K316" s="41">
        <v>1</v>
      </c>
      <c r="L316" s="42" t="s">
        <v>5829</v>
      </c>
      <c r="M316" s="43">
        <v>45036</v>
      </c>
      <c r="N316" s="38">
        <v>4</v>
      </c>
      <c r="O316" s="43">
        <v>45044</v>
      </c>
      <c r="P316" s="43">
        <v>45156</v>
      </c>
      <c r="Q316" s="45" t="s">
        <v>5504</v>
      </c>
      <c r="R316" s="29" t="s">
        <v>5504</v>
      </c>
      <c r="S316" s="39" t="s">
        <v>6350</v>
      </c>
      <c r="T316" s="39" t="s">
        <v>5488</v>
      </c>
      <c r="U316" s="39" t="s">
        <v>365</v>
      </c>
      <c r="V316" s="39" t="s">
        <v>5740</v>
      </c>
      <c r="W316" s="51">
        <v>20235420008123</v>
      </c>
      <c r="X316" s="38">
        <v>82329</v>
      </c>
      <c r="Y316" s="38">
        <v>20</v>
      </c>
      <c r="Z316" s="46">
        <v>2500000</v>
      </c>
      <c r="AA316" s="42" t="s">
        <v>6843</v>
      </c>
      <c r="AB316" s="42" t="s">
        <v>5503</v>
      </c>
      <c r="AC316" s="43"/>
      <c r="AD316" s="42">
        <v>20235420006313</v>
      </c>
      <c r="AE316" s="47">
        <v>45040</v>
      </c>
      <c r="AF316" s="42"/>
      <c r="AG316" s="48" t="s">
        <v>5491</v>
      </c>
      <c r="AH316" s="49">
        <v>45036</v>
      </c>
      <c r="AI316" s="38" t="s">
        <v>7132</v>
      </c>
      <c r="AJ316" s="38">
        <v>-112</v>
      </c>
      <c r="AK316" s="38" t="s">
        <v>5506</v>
      </c>
      <c r="AL316" s="38">
        <v>261</v>
      </c>
      <c r="AM316" s="43">
        <v>44948</v>
      </c>
      <c r="AN316" s="43">
        <v>45043</v>
      </c>
      <c r="AO316" s="38" t="s">
        <v>5506</v>
      </c>
      <c r="AP316" s="43">
        <v>45037</v>
      </c>
      <c r="AQ316" s="38">
        <v>4</v>
      </c>
      <c r="AR316" s="38"/>
      <c r="AS316" s="38" t="s">
        <v>7133</v>
      </c>
      <c r="AT316" s="38" t="s">
        <v>5508</v>
      </c>
      <c r="AU316" s="43">
        <v>45036</v>
      </c>
      <c r="AV316" s="43">
        <v>45037</v>
      </c>
      <c r="AW316" s="43">
        <v>45351</v>
      </c>
      <c r="AX316" s="43">
        <v>45036</v>
      </c>
      <c r="AY316" s="38" t="s">
        <v>5492</v>
      </c>
      <c r="AZ316" s="38" t="s">
        <v>5492</v>
      </c>
      <c r="BA316" s="43" t="s">
        <v>5560</v>
      </c>
      <c r="BB316" s="43" t="s">
        <v>5522</v>
      </c>
      <c r="BC316" s="38" t="s">
        <v>5492</v>
      </c>
      <c r="BD316" s="38" t="s">
        <v>35</v>
      </c>
      <c r="BE316" s="38" t="s">
        <v>5494</v>
      </c>
    </row>
    <row r="317" spans="1:57" ht="17.45" customHeight="1" x14ac:dyDescent="0.25">
      <c r="A317" s="81">
        <v>2023</v>
      </c>
      <c r="B317" s="35">
        <v>328</v>
      </c>
      <c r="C317" s="36">
        <v>1868</v>
      </c>
      <c r="D317" s="29" t="s">
        <v>359</v>
      </c>
      <c r="E317" s="37" t="s">
        <v>5497</v>
      </c>
      <c r="F317" s="38" t="s">
        <v>39</v>
      </c>
      <c r="G317" s="35" t="s">
        <v>54</v>
      </c>
      <c r="H317" s="37" t="s">
        <v>900</v>
      </c>
      <c r="I317" s="38" t="s">
        <v>7134</v>
      </c>
      <c r="J317" s="39" t="s">
        <v>7135</v>
      </c>
      <c r="K317" s="41">
        <v>5</v>
      </c>
      <c r="L317" s="42" t="s">
        <v>5829</v>
      </c>
      <c r="M317" s="43">
        <v>45036</v>
      </c>
      <c r="N317" s="38">
        <v>4</v>
      </c>
      <c r="O317" s="43">
        <v>45050</v>
      </c>
      <c r="P317" s="43">
        <v>45157</v>
      </c>
      <c r="Q317" s="174" t="s">
        <v>60</v>
      </c>
      <c r="R317" s="102" t="s">
        <v>60</v>
      </c>
      <c r="S317" s="39" t="s">
        <v>6350</v>
      </c>
      <c r="T317" s="39" t="s">
        <v>5488</v>
      </c>
      <c r="U317" s="39" t="s">
        <v>365</v>
      </c>
      <c r="V317" s="39" t="s">
        <v>5740</v>
      </c>
      <c r="W317" s="51">
        <v>20235420008123</v>
      </c>
      <c r="X317" s="38">
        <v>82329</v>
      </c>
      <c r="Y317" s="38">
        <v>20</v>
      </c>
      <c r="Z317" s="46">
        <v>2500000</v>
      </c>
      <c r="AA317" s="42" t="s">
        <v>6843</v>
      </c>
      <c r="AB317" s="42" t="s">
        <v>5503</v>
      </c>
      <c r="AC317" s="43"/>
      <c r="AD317" s="42">
        <v>20235420006293</v>
      </c>
      <c r="AE317" s="47">
        <v>45040</v>
      </c>
      <c r="AF317" s="42"/>
      <c r="AG317" s="48" t="s">
        <v>5491</v>
      </c>
      <c r="AH317" s="49">
        <v>45036</v>
      </c>
      <c r="AI317" s="38" t="s">
        <v>7136</v>
      </c>
      <c r="AJ317" s="38">
        <v>-107</v>
      </c>
      <c r="AK317" s="38" t="s">
        <v>5506</v>
      </c>
      <c r="AL317" s="38">
        <v>261</v>
      </c>
      <c r="AM317" s="43">
        <v>44948</v>
      </c>
      <c r="AN317" s="43">
        <v>45047</v>
      </c>
      <c r="AO317" s="38" t="s">
        <v>5506</v>
      </c>
      <c r="AP317" s="43">
        <v>45044</v>
      </c>
      <c r="AQ317" s="38">
        <v>4</v>
      </c>
      <c r="AR317" s="38"/>
      <c r="AS317" s="38" t="s">
        <v>7137</v>
      </c>
      <c r="AT317" s="38" t="s">
        <v>6425</v>
      </c>
      <c r="AU317" s="43">
        <v>45036</v>
      </c>
      <c r="AV317" s="43">
        <v>45036</v>
      </c>
      <c r="AW317" s="43">
        <v>45347</v>
      </c>
      <c r="AX317" s="43">
        <v>45049</v>
      </c>
      <c r="AY317" s="38" t="s">
        <v>5492</v>
      </c>
      <c r="AZ317" s="38" t="s">
        <v>5492</v>
      </c>
      <c r="BA317" s="43" t="s">
        <v>5560</v>
      </c>
      <c r="BB317" s="43" t="s">
        <v>5522</v>
      </c>
      <c r="BC317" s="38" t="s">
        <v>5492</v>
      </c>
      <c r="BD317" s="38" t="s">
        <v>35</v>
      </c>
      <c r="BE317" s="38" t="s">
        <v>5494</v>
      </c>
    </row>
    <row r="318" spans="1:57" ht="17.45" customHeight="1" x14ac:dyDescent="0.25">
      <c r="A318" s="81">
        <v>2023</v>
      </c>
      <c r="B318" s="35">
        <v>329</v>
      </c>
      <c r="C318" s="36">
        <v>1868</v>
      </c>
      <c r="D318" s="29" t="s">
        <v>359</v>
      </c>
      <c r="E318" s="37" t="s">
        <v>5497</v>
      </c>
      <c r="F318" s="38" t="s">
        <v>39</v>
      </c>
      <c r="G318" s="35" t="s">
        <v>54</v>
      </c>
      <c r="H318" s="37" t="s">
        <v>900</v>
      </c>
      <c r="I318" s="38" t="s">
        <v>7138</v>
      </c>
      <c r="J318" s="39" t="s">
        <v>4704</v>
      </c>
      <c r="K318" s="41">
        <v>2</v>
      </c>
      <c r="L318" s="42" t="s">
        <v>2761</v>
      </c>
      <c r="M318" s="43">
        <v>45036</v>
      </c>
      <c r="N318" s="38">
        <v>8</v>
      </c>
      <c r="O318" s="43">
        <v>45041</v>
      </c>
      <c r="P318" s="43">
        <v>45284</v>
      </c>
      <c r="Q318" s="54" t="s">
        <v>98</v>
      </c>
      <c r="R318" s="29" t="s">
        <v>98</v>
      </c>
      <c r="S318" s="39" t="s">
        <v>6350</v>
      </c>
      <c r="T318" s="39" t="s">
        <v>5488</v>
      </c>
      <c r="U318" s="39" t="s">
        <v>365</v>
      </c>
      <c r="V318" s="39" t="s">
        <v>5740</v>
      </c>
      <c r="W318" s="51">
        <v>20235420008123</v>
      </c>
      <c r="X318" s="38">
        <v>82329</v>
      </c>
      <c r="Y318" s="38">
        <v>20</v>
      </c>
      <c r="Z318" s="46">
        <v>2500000</v>
      </c>
      <c r="AA318" s="42" t="s">
        <v>6843</v>
      </c>
      <c r="AB318" s="42" t="s">
        <v>5503</v>
      </c>
      <c r="AC318" s="43">
        <v>45035</v>
      </c>
      <c r="AD318" s="42">
        <v>20235420006033</v>
      </c>
      <c r="AE318" s="47">
        <v>45037</v>
      </c>
      <c r="AF318" s="42" t="s">
        <v>5490</v>
      </c>
      <c r="AG318" s="48" t="s">
        <v>5491</v>
      </c>
      <c r="AH318" s="49">
        <v>45036</v>
      </c>
      <c r="AI318" s="38" t="s">
        <v>7139</v>
      </c>
      <c r="AJ318" s="38">
        <v>-243</v>
      </c>
      <c r="AK318" s="38" t="s">
        <v>5506</v>
      </c>
      <c r="AL318" s="38">
        <v>261</v>
      </c>
      <c r="AM318" s="43">
        <v>44948</v>
      </c>
      <c r="AN318" s="43">
        <v>45041</v>
      </c>
      <c r="AO318" s="38" t="s">
        <v>5506</v>
      </c>
      <c r="AP318" s="43">
        <v>45040</v>
      </c>
      <c r="AQ318" s="38">
        <v>4</v>
      </c>
      <c r="AR318" s="38"/>
      <c r="AS318" s="38" t="s">
        <v>7140</v>
      </c>
      <c r="AT318" s="38" t="s">
        <v>5508</v>
      </c>
      <c r="AU318" s="43">
        <v>45036</v>
      </c>
      <c r="AV318" s="43">
        <v>45037</v>
      </c>
      <c r="AW318" s="43">
        <v>45473</v>
      </c>
      <c r="AX318" s="43">
        <v>45036</v>
      </c>
      <c r="AY318" s="38" t="s">
        <v>5492</v>
      </c>
      <c r="AZ318" s="38" t="s">
        <v>5506</v>
      </c>
      <c r="BA318" s="43" t="s">
        <v>5560</v>
      </c>
      <c r="BB318" s="43" t="s">
        <v>5512</v>
      </c>
      <c r="BC318" s="38" t="s">
        <v>5492</v>
      </c>
      <c r="BD318" s="38" t="s">
        <v>35</v>
      </c>
      <c r="BE318" s="38" t="s">
        <v>5494</v>
      </c>
    </row>
    <row r="319" spans="1:57" ht="17.45" customHeight="1" x14ac:dyDescent="0.25">
      <c r="A319" s="81">
        <v>2023</v>
      </c>
      <c r="B319" s="35">
        <v>330</v>
      </c>
      <c r="C319" s="36">
        <v>1865</v>
      </c>
      <c r="D319" s="29" t="s">
        <v>656</v>
      </c>
      <c r="E319" s="37" t="s">
        <v>5497</v>
      </c>
      <c r="F319" s="38" t="s">
        <v>39</v>
      </c>
      <c r="G319" s="35" t="s">
        <v>54</v>
      </c>
      <c r="H319" s="37" t="s">
        <v>1332</v>
      </c>
      <c r="I319" s="38" t="s">
        <v>7141</v>
      </c>
      <c r="J319" s="39" t="s">
        <v>5113</v>
      </c>
      <c r="K319" s="41">
        <v>2</v>
      </c>
      <c r="L319" s="42" t="s">
        <v>6202</v>
      </c>
      <c r="M319" s="43">
        <v>45040</v>
      </c>
      <c r="N319" s="38">
        <v>8</v>
      </c>
      <c r="O319" s="43">
        <v>45044</v>
      </c>
      <c r="P319" s="43">
        <v>45287</v>
      </c>
      <c r="Q319" s="54" t="s">
        <v>98</v>
      </c>
      <c r="R319" s="29" t="s">
        <v>98</v>
      </c>
      <c r="S319" s="39" t="s">
        <v>7142</v>
      </c>
      <c r="T319" s="39" t="s">
        <v>5488</v>
      </c>
      <c r="U319" s="39" t="s">
        <v>6631</v>
      </c>
      <c r="V319" s="39" t="s">
        <v>264</v>
      </c>
      <c r="W319" s="51">
        <v>20235420008033</v>
      </c>
      <c r="X319" s="38">
        <v>82347</v>
      </c>
      <c r="Y319" s="38">
        <v>3</v>
      </c>
      <c r="Z319" s="46">
        <v>4500000</v>
      </c>
      <c r="AA319" s="42" t="s">
        <v>5830</v>
      </c>
      <c r="AB319" s="42" t="s">
        <v>5503</v>
      </c>
      <c r="AC319" s="43">
        <v>44980</v>
      </c>
      <c r="AD319" s="42">
        <v>0</v>
      </c>
      <c r="AE319" s="47">
        <v>0</v>
      </c>
      <c r="AF319" s="42" t="s">
        <v>5490</v>
      </c>
      <c r="AG319" s="48" t="s">
        <v>5491</v>
      </c>
      <c r="AH319" s="49">
        <v>45040</v>
      </c>
      <c r="AI319" s="38" t="s">
        <v>7143</v>
      </c>
      <c r="AJ319" s="38">
        <v>-243</v>
      </c>
      <c r="AK319" s="38" t="s">
        <v>5506</v>
      </c>
      <c r="AL319" s="38">
        <v>162</v>
      </c>
      <c r="AM319" s="43">
        <v>44946</v>
      </c>
      <c r="AN319" s="43">
        <v>45044</v>
      </c>
      <c r="AO319" s="38" t="s">
        <v>5506</v>
      </c>
      <c r="AP319" s="43">
        <v>45042</v>
      </c>
      <c r="AQ319" s="38">
        <v>3</v>
      </c>
      <c r="AR319" s="38"/>
      <c r="AS319" s="38" t="s">
        <v>7144</v>
      </c>
      <c r="AT319" s="38" t="s">
        <v>5508</v>
      </c>
      <c r="AU319" s="43">
        <v>45040</v>
      </c>
      <c r="AV319" s="43">
        <v>45040</v>
      </c>
      <c r="AW319" s="43">
        <v>45467</v>
      </c>
      <c r="AX319" s="43">
        <v>45041</v>
      </c>
      <c r="AY319" s="38" t="s">
        <v>5492</v>
      </c>
      <c r="AZ319" s="38" t="s">
        <v>5492</v>
      </c>
      <c r="BA319" s="43" t="s">
        <v>5511</v>
      </c>
      <c r="BB319" s="43" t="s">
        <v>5512</v>
      </c>
      <c r="BC319" s="38" t="s">
        <v>5492</v>
      </c>
      <c r="BD319" s="38" t="s">
        <v>35</v>
      </c>
      <c r="BE319" s="38" t="s">
        <v>5494</v>
      </c>
    </row>
    <row r="320" spans="1:57" ht="17.45" customHeight="1" x14ac:dyDescent="0.25">
      <c r="A320" s="81">
        <v>2023</v>
      </c>
      <c r="B320" s="35">
        <v>331</v>
      </c>
      <c r="C320" s="36">
        <v>1871</v>
      </c>
      <c r="D320" s="29" t="s">
        <v>279</v>
      </c>
      <c r="E320" s="37" t="s">
        <v>5497</v>
      </c>
      <c r="F320" s="38" t="s">
        <v>39</v>
      </c>
      <c r="G320" s="35" t="s">
        <v>54</v>
      </c>
      <c r="H320" s="37" t="s">
        <v>280</v>
      </c>
      <c r="I320" s="38" t="s">
        <v>7145</v>
      </c>
      <c r="J320" s="39" t="s">
        <v>7146</v>
      </c>
      <c r="K320" s="41">
        <v>2</v>
      </c>
      <c r="L320" s="42" t="s">
        <v>2761</v>
      </c>
      <c r="M320" s="43">
        <v>45042</v>
      </c>
      <c r="N320" s="38">
        <v>3</v>
      </c>
      <c r="O320" s="43">
        <v>45050</v>
      </c>
      <c r="P320" s="43">
        <v>45141</v>
      </c>
      <c r="Q320" s="174" t="s">
        <v>60</v>
      </c>
      <c r="R320" s="102" t="s">
        <v>60</v>
      </c>
      <c r="S320" s="74" t="s">
        <v>7147</v>
      </c>
      <c r="T320" s="39" t="s">
        <v>5488</v>
      </c>
      <c r="U320" s="39" t="s">
        <v>286</v>
      </c>
      <c r="V320" s="39" t="s">
        <v>287</v>
      </c>
      <c r="W320" s="51">
        <v>20235420008013</v>
      </c>
      <c r="X320" s="38">
        <v>89451</v>
      </c>
      <c r="Y320" s="38">
        <v>4</v>
      </c>
      <c r="Z320" s="46">
        <v>3900000</v>
      </c>
      <c r="AA320" s="42" t="s">
        <v>6843</v>
      </c>
      <c r="AB320" s="42" t="s">
        <v>5503</v>
      </c>
      <c r="AC320" s="43">
        <v>45029</v>
      </c>
      <c r="AD320" s="42">
        <v>0</v>
      </c>
      <c r="AE320" s="47">
        <v>0</v>
      </c>
      <c r="AF320" s="42"/>
      <c r="AG320" s="48" t="s">
        <v>5491</v>
      </c>
      <c r="AH320" s="49">
        <v>45042</v>
      </c>
      <c r="AI320" s="38" t="s">
        <v>7148</v>
      </c>
      <c r="AJ320" s="38">
        <v>-91</v>
      </c>
      <c r="AK320" s="38" t="s">
        <v>5506</v>
      </c>
      <c r="AL320" s="38">
        <v>850</v>
      </c>
      <c r="AM320" s="43">
        <v>45030</v>
      </c>
      <c r="AN320" s="43">
        <v>45050</v>
      </c>
      <c r="AO320" s="38" t="s">
        <v>5506</v>
      </c>
      <c r="AP320" s="43">
        <v>45049</v>
      </c>
      <c r="AQ320" s="38">
        <v>5</v>
      </c>
      <c r="AR320" s="38"/>
      <c r="AS320" s="38" t="s">
        <v>7149</v>
      </c>
      <c r="AT320" s="38" t="s">
        <v>5508</v>
      </c>
      <c r="AU320" s="43">
        <v>45043</v>
      </c>
      <c r="AV320" s="43">
        <v>45042</v>
      </c>
      <c r="AW320" s="43">
        <v>45322</v>
      </c>
      <c r="AX320" s="43">
        <v>45042</v>
      </c>
      <c r="AY320" s="38" t="s">
        <v>5492</v>
      </c>
      <c r="AZ320" s="38" t="s">
        <v>5492</v>
      </c>
      <c r="BA320" s="43" t="s">
        <v>5511</v>
      </c>
      <c r="BB320" s="43" t="s">
        <v>5522</v>
      </c>
      <c r="BC320" s="38" t="s">
        <v>5492</v>
      </c>
      <c r="BD320" s="38" t="s">
        <v>35</v>
      </c>
      <c r="BE320" s="38" t="s">
        <v>5494</v>
      </c>
    </row>
    <row r="321" spans="1:57" ht="17.45" customHeight="1" x14ac:dyDescent="0.25">
      <c r="A321" s="81">
        <v>2023</v>
      </c>
      <c r="B321" s="35">
        <v>332</v>
      </c>
      <c r="C321" s="36">
        <v>1873</v>
      </c>
      <c r="D321" s="102" t="s">
        <v>5496</v>
      </c>
      <c r="E321" s="37" t="s">
        <v>5497</v>
      </c>
      <c r="F321" s="38" t="s">
        <v>39</v>
      </c>
      <c r="G321" s="35" t="s">
        <v>54</v>
      </c>
      <c r="H321" s="37" t="s">
        <v>7150</v>
      </c>
      <c r="I321" s="38" t="s">
        <v>7151</v>
      </c>
      <c r="J321" s="39" t="s">
        <v>4918</v>
      </c>
      <c r="K321" s="41">
        <v>3</v>
      </c>
      <c r="L321" s="42" t="s">
        <v>269</v>
      </c>
      <c r="M321" s="43">
        <v>45040</v>
      </c>
      <c r="N321" s="38">
        <v>8</v>
      </c>
      <c r="O321" s="43">
        <v>45050</v>
      </c>
      <c r="P321" s="43">
        <v>45291</v>
      </c>
      <c r="Q321" s="54" t="s">
        <v>98</v>
      </c>
      <c r="R321" s="29" t="s">
        <v>98</v>
      </c>
      <c r="S321" s="74" t="s">
        <v>7152</v>
      </c>
      <c r="T321" s="39" t="s">
        <v>5488</v>
      </c>
      <c r="U321" s="39" t="s">
        <v>315</v>
      </c>
      <c r="V321" s="39" t="s">
        <v>311</v>
      </c>
      <c r="W321" s="51">
        <v>20235420007943</v>
      </c>
      <c r="X321" s="38">
        <v>89360</v>
      </c>
      <c r="Y321" s="38">
        <v>1</v>
      </c>
      <c r="Z321" s="46">
        <v>5000000</v>
      </c>
      <c r="AA321" s="42" t="s">
        <v>6500</v>
      </c>
      <c r="AB321" s="42" t="s">
        <v>5503</v>
      </c>
      <c r="AC321" s="43">
        <v>44979</v>
      </c>
      <c r="AD321" s="42">
        <v>0</v>
      </c>
      <c r="AE321" s="47">
        <v>0</v>
      </c>
      <c r="AF321" s="42" t="s">
        <v>5490</v>
      </c>
      <c r="AG321" s="48" t="s">
        <v>5491</v>
      </c>
      <c r="AH321" s="49">
        <v>45040</v>
      </c>
      <c r="AI321" s="38" t="s">
        <v>7153</v>
      </c>
      <c r="AJ321" s="38">
        <v>-241</v>
      </c>
      <c r="AK321" s="38" t="s">
        <v>5506</v>
      </c>
      <c r="AL321" s="38">
        <v>848</v>
      </c>
      <c r="AM321" s="43">
        <v>45030</v>
      </c>
      <c r="AN321" s="43">
        <v>45044</v>
      </c>
      <c r="AO321" s="38" t="s">
        <v>5506</v>
      </c>
      <c r="AP321" s="43">
        <v>45042</v>
      </c>
      <c r="AQ321" s="38">
        <v>1</v>
      </c>
      <c r="AR321" s="38"/>
      <c r="AS321" s="38">
        <v>994000026601</v>
      </c>
      <c r="AT321" s="38" t="s">
        <v>5518</v>
      </c>
      <c r="AU321" s="43">
        <v>45041</v>
      </c>
      <c r="AV321" s="43">
        <v>45040</v>
      </c>
      <c r="AW321" s="43">
        <v>45473</v>
      </c>
      <c r="AX321" s="43">
        <v>45041</v>
      </c>
      <c r="AY321" s="38" t="s">
        <v>5492</v>
      </c>
      <c r="AZ321" s="38" t="s">
        <v>5492</v>
      </c>
      <c r="BA321" s="43" t="s">
        <v>5597</v>
      </c>
      <c r="BB321" s="43" t="s">
        <v>5512</v>
      </c>
      <c r="BC321" s="38" t="s">
        <v>5492</v>
      </c>
      <c r="BD321" s="38" t="s">
        <v>35</v>
      </c>
      <c r="BE321" s="38" t="s">
        <v>5494</v>
      </c>
    </row>
    <row r="322" spans="1:57" ht="17.45" customHeight="1" x14ac:dyDescent="0.25">
      <c r="A322" s="81">
        <v>2023</v>
      </c>
      <c r="B322" s="35">
        <v>333</v>
      </c>
      <c r="C322" s="36">
        <v>1870</v>
      </c>
      <c r="D322" s="29" t="s">
        <v>887</v>
      </c>
      <c r="E322" s="37" t="s">
        <v>5497</v>
      </c>
      <c r="F322" s="38" t="s">
        <v>39</v>
      </c>
      <c r="G322" s="35" t="s">
        <v>54</v>
      </c>
      <c r="H322" s="28" t="s">
        <v>7154</v>
      </c>
      <c r="I322" s="38" t="s">
        <v>7155</v>
      </c>
      <c r="J322" s="39" t="s">
        <v>3095</v>
      </c>
      <c r="K322" s="41">
        <v>0</v>
      </c>
      <c r="L322" s="42" t="s">
        <v>345</v>
      </c>
      <c r="M322" s="43">
        <v>45041</v>
      </c>
      <c r="N322" s="38">
        <v>1</v>
      </c>
      <c r="O322" s="43">
        <v>45043</v>
      </c>
      <c r="P322" s="43">
        <v>45072</v>
      </c>
      <c r="Q322" s="54" t="s">
        <v>48</v>
      </c>
      <c r="R322" s="29" t="s">
        <v>98</v>
      </c>
      <c r="S322" s="39" t="s">
        <v>7156</v>
      </c>
      <c r="T322" s="39" t="s">
        <v>5488</v>
      </c>
      <c r="U322" s="39" t="s">
        <v>5637</v>
      </c>
      <c r="V322" s="39" t="s">
        <v>894</v>
      </c>
      <c r="W322" s="51">
        <v>20235420007193</v>
      </c>
      <c r="X322" s="38">
        <v>89613</v>
      </c>
      <c r="Y322" s="38">
        <v>1</v>
      </c>
      <c r="Z322" s="46">
        <v>21780000</v>
      </c>
      <c r="AA322" s="42" t="e">
        <v>#N/A</v>
      </c>
      <c r="AB322" s="42" t="e">
        <v>#N/A</v>
      </c>
      <c r="AC322" s="43">
        <v>45041</v>
      </c>
      <c r="AD322" s="42">
        <v>20235420006433</v>
      </c>
      <c r="AE322" s="47">
        <v>45041</v>
      </c>
      <c r="AF322" s="42" t="s">
        <v>5490</v>
      </c>
      <c r="AG322" s="48" t="s">
        <v>5491</v>
      </c>
      <c r="AH322" s="49">
        <v>45041</v>
      </c>
      <c r="AI322" s="38" t="s">
        <v>7157</v>
      </c>
      <c r="AJ322" s="38">
        <v>-29</v>
      </c>
      <c r="AK322" s="38" t="s">
        <v>5506</v>
      </c>
      <c r="AL322" s="38">
        <v>854</v>
      </c>
      <c r="AM322" s="43">
        <v>45030</v>
      </c>
      <c r="AN322" s="43">
        <v>45030</v>
      </c>
      <c r="AO322" s="38" t="s">
        <v>5506</v>
      </c>
      <c r="AP322" s="43" t="s">
        <v>46</v>
      </c>
      <c r="AQ322" s="38" t="s">
        <v>46</v>
      </c>
      <c r="AR322" s="38"/>
      <c r="AS322" s="38" t="s">
        <v>7158</v>
      </c>
      <c r="AT322" s="38" t="s">
        <v>5508</v>
      </c>
      <c r="AU322" s="43">
        <v>45041</v>
      </c>
      <c r="AV322" s="43">
        <v>45041</v>
      </c>
      <c r="AW322" s="43">
        <v>46174</v>
      </c>
      <c r="AX322" s="43">
        <v>45042</v>
      </c>
      <c r="AY322" s="38" t="s">
        <v>46</v>
      </c>
      <c r="AZ322" s="38" t="s">
        <v>46</v>
      </c>
      <c r="BA322" s="38" t="s">
        <v>46</v>
      </c>
      <c r="BB322" s="38" t="s">
        <v>46</v>
      </c>
      <c r="BC322" s="38" t="s">
        <v>46</v>
      </c>
      <c r="BD322" s="38" t="s">
        <v>5493</v>
      </c>
      <c r="BE322" s="38" t="s">
        <v>5494</v>
      </c>
    </row>
    <row r="323" spans="1:57" ht="17.45" customHeight="1" x14ac:dyDescent="0.25">
      <c r="A323" s="81">
        <v>2023</v>
      </c>
      <c r="B323" s="35">
        <v>334</v>
      </c>
      <c r="C323" s="36">
        <v>1873</v>
      </c>
      <c r="D323" s="102" t="s">
        <v>5496</v>
      </c>
      <c r="E323" s="37" t="s">
        <v>5497</v>
      </c>
      <c r="F323" s="38" t="s">
        <v>39</v>
      </c>
      <c r="G323" s="35" t="s">
        <v>54</v>
      </c>
      <c r="H323" s="37" t="s">
        <v>7159</v>
      </c>
      <c r="I323" s="38" t="s">
        <v>7160</v>
      </c>
      <c r="J323" s="39" t="s">
        <v>5073</v>
      </c>
      <c r="K323" s="41">
        <v>6</v>
      </c>
      <c r="L323" s="42" t="s">
        <v>269</v>
      </c>
      <c r="M323" s="43">
        <v>45042</v>
      </c>
      <c r="N323" s="38">
        <v>8</v>
      </c>
      <c r="O323" s="43">
        <v>45050</v>
      </c>
      <c r="P323" s="43">
        <v>45291</v>
      </c>
      <c r="Q323" s="54" t="s">
        <v>98</v>
      </c>
      <c r="R323" s="29" t="s">
        <v>98</v>
      </c>
      <c r="S323" s="74" t="s">
        <v>7161</v>
      </c>
      <c r="T323" s="39" t="s">
        <v>5488</v>
      </c>
      <c r="U323" s="39" t="s">
        <v>62</v>
      </c>
      <c r="V323" s="39" t="s">
        <v>63</v>
      </c>
      <c r="W323" s="51">
        <v>20235420007953</v>
      </c>
      <c r="X323" s="38">
        <v>88230</v>
      </c>
      <c r="Y323" s="38">
        <v>1</v>
      </c>
      <c r="Z323" s="46">
        <v>5700000</v>
      </c>
      <c r="AA323" s="42" t="s">
        <v>5830</v>
      </c>
      <c r="AB323" s="42" t="s">
        <v>5503</v>
      </c>
      <c r="AC323" s="43">
        <v>45019</v>
      </c>
      <c r="AD323" s="42"/>
      <c r="AE323" s="47"/>
      <c r="AF323" s="42" t="s">
        <v>5490</v>
      </c>
      <c r="AG323" s="48" t="s">
        <v>5491</v>
      </c>
      <c r="AH323" s="49">
        <v>45042</v>
      </c>
      <c r="AI323" s="38" t="s">
        <v>7162</v>
      </c>
      <c r="AJ323" s="38">
        <v>-236</v>
      </c>
      <c r="AK323" s="38" t="s">
        <v>5506</v>
      </c>
      <c r="AL323" s="38">
        <v>719</v>
      </c>
      <c r="AM323" s="43">
        <v>44991</v>
      </c>
      <c r="AN323" s="43">
        <v>45050</v>
      </c>
      <c r="AO323" s="38" t="s">
        <v>5506</v>
      </c>
      <c r="AP323" s="43">
        <v>45044</v>
      </c>
      <c r="AQ323" s="38">
        <v>4</v>
      </c>
      <c r="AR323" s="38"/>
      <c r="AS323" s="38" t="s">
        <v>7163</v>
      </c>
      <c r="AT323" s="38" t="s">
        <v>5508</v>
      </c>
      <c r="AU323" s="43">
        <v>44971</v>
      </c>
      <c r="AV323" s="43" t="s">
        <v>6169</v>
      </c>
      <c r="AW323" s="43" t="s">
        <v>6683</v>
      </c>
      <c r="AX323" s="43">
        <v>44971</v>
      </c>
      <c r="AY323" s="38" t="s">
        <v>5492</v>
      </c>
      <c r="AZ323" s="38" t="s">
        <v>5492</v>
      </c>
      <c r="BA323" s="43" t="s">
        <v>5597</v>
      </c>
      <c r="BB323" s="43" t="s">
        <v>5512</v>
      </c>
      <c r="BC323" s="38" t="s">
        <v>5492</v>
      </c>
      <c r="BD323" s="38" t="s">
        <v>35</v>
      </c>
      <c r="BE323" s="38" t="s">
        <v>5494</v>
      </c>
    </row>
    <row r="324" spans="1:57" ht="17.45" customHeight="1" x14ac:dyDescent="0.25">
      <c r="A324" s="81">
        <v>2023</v>
      </c>
      <c r="B324" s="35">
        <v>336</v>
      </c>
      <c r="C324" s="36">
        <v>1873</v>
      </c>
      <c r="D324" s="102" t="s">
        <v>5496</v>
      </c>
      <c r="E324" s="37" t="s">
        <v>5497</v>
      </c>
      <c r="F324" s="38" t="s">
        <v>39</v>
      </c>
      <c r="G324" s="35" t="s">
        <v>54</v>
      </c>
      <c r="H324" s="37" t="s">
        <v>676</v>
      </c>
      <c r="I324" s="38" t="s">
        <v>7164</v>
      </c>
      <c r="J324" s="39" t="s">
        <v>7165</v>
      </c>
      <c r="K324" s="41">
        <v>9</v>
      </c>
      <c r="L324" s="42" t="s">
        <v>5549</v>
      </c>
      <c r="M324" s="43">
        <v>45051</v>
      </c>
      <c r="N324" s="38">
        <v>3</v>
      </c>
      <c r="O324" s="43">
        <v>45056</v>
      </c>
      <c r="P324" s="43">
        <v>45147</v>
      </c>
      <c r="Q324" s="198" t="s">
        <v>60</v>
      </c>
      <c r="R324" s="29" t="s">
        <v>60</v>
      </c>
      <c r="S324" s="70" t="s">
        <v>7166</v>
      </c>
      <c r="T324" s="39" t="s">
        <v>5488</v>
      </c>
      <c r="U324" s="39" t="s">
        <v>7167</v>
      </c>
      <c r="V324" s="39" t="s">
        <v>595</v>
      </c>
      <c r="W324" s="51">
        <v>20235420007863</v>
      </c>
      <c r="X324" s="38">
        <v>89694</v>
      </c>
      <c r="Y324" s="38">
        <v>1</v>
      </c>
      <c r="Z324" s="46">
        <v>5700000</v>
      </c>
      <c r="AA324" s="42" t="s">
        <v>6843</v>
      </c>
      <c r="AB324" s="42" t="s">
        <v>5503</v>
      </c>
      <c r="AC324" s="43">
        <v>45027</v>
      </c>
      <c r="AD324" s="42">
        <v>20235420007123</v>
      </c>
      <c r="AE324" s="47">
        <v>45054</v>
      </c>
      <c r="AF324" s="42"/>
      <c r="AG324" s="48" t="s">
        <v>5491</v>
      </c>
      <c r="AH324" s="49">
        <v>45051</v>
      </c>
      <c r="AI324" s="38" t="s">
        <v>7168</v>
      </c>
      <c r="AJ324" s="38">
        <v>-91</v>
      </c>
      <c r="AK324" s="38" t="s">
        <v>5506</v>
      </c>
      <c r="AL324" s="38">
        <v>1033</v>
      </c>
      <c r="AM324" s="43">
        <v>45044</v>
      </c>
      <c r="AN324" s="43">
        <v>45055</v>
      </c>
      <c r="AO324" s="38" t="s">
        <v>5506</v>
      </c>
      <c r="AP324" s="43">
        <v>45055</v>
      </c>
      <c r="AQ324" s="38">
        <v>1</v>
      </c>
      <c r="AR324" s="38"/>
      <c r="AS324" s="38" t="s">
        <v>7169</v>
      </c>
      <c r="AT324" s="38" t="s">
        <v>5508</v>
      </c>
      <c r="AU324" s="43">
        <v>45051</v>
      </c>
      <c r="AV324" s="43">
        <v>45051</v>
      </c>
      <c r="AW324" s="43">
        <v>45334</v>
      </c>
      <c r="AX324" s="43">
        <v>45055</v>
      </c>
      <c r="AY324" s="38" t="s">
        <v>5492</v>
      </c>
      <c r="AZ324" s="38" t="s">
        <v>5506</v>
      </c>
      <c r="BA324" s="43" t="s">
        <v>5597</v>
      </c>
      <c r="BB324" s="43" t="s">
        <v>5522</v>
      </c>
      <c r="BC324" s="38" t="s">
        <v>5492</v>
      </c>
      <c r="BD324" s="38" t="s">
        <v>35</v>
      </c>
      <c r="BE324" s="38" t="s">
        <v>5494</v>
      </c>
    </row>
    <row r="325" spans="1:57" ht="17.45" customHeight="1" x14ac:dyDescent="0.25">
      <c r="A325" s="81">
        <v>2023</v>
      </c>
      <c r="B325" s="35">
        <v>337</v>
      </c>
      <c r="C325" s="36">
        <v>1873</v>
      </c>
      <c r="D325" s="102" t="s">
        <v>5496</v>
      </c>
      <c r="E325" s="37" t="s">
        <v>5497</v>
      </c>
      <c r="F325" s="38" t="s">
        <v>39</v>
      </c>
      <c r="G325" s="35" t="s">
        <v>54</v>
      </c>
      <c r="H325" s="37" t="s">
        <v>1415</v>
      </c>
      <c r="I325" s="38" t="s">
        <v>7170</v>
      </c>
      <c r="J325" s="39" t="s">
        <v>4954</v>
      </c>
      <c r="K325" s="41">
        <v>7</v>
      </c>
      <c r="L325" s="42" t="s">
        <v>2761</v>
      </c>
      <c r="M325" s="43">
        <v>45051</v>
      </c>
      <c r="N325" s="38">
        <v>8</v>
      </c>
      <c r="O325" s="43">
        <v>45055</v>
      </c>
      <c r="P325" s="43">
        <v>45291</v>
      </c>
      <c r="Q325" s="54" t="s">
        <v>98</v>
      </c>
      <c r="R325" s="29" t="s">
        <v>98</v>
      </c>
      <c r="S325" s="39" t="s">
        <v>6292</v>
      </c>
      <c r="T325" s="39" t="s">
        <v>5488</v>
      </c>
      <c r="U325" s="39" t="s">
        <v>803</v>
      </c>
      <c r="V325" s="39" t="s">
        <v>815</v>
      </c>
      <c r="W325" s="51">
        <v>20235420008083</v>
      </c>
      <c r="X325" s="38">
        <v>85141</v>
      </c>
      <c r="Y325" s="38">
        <v>12</v>
      </c>
      <c r="Z325" s="46">
        <v>2500000</v>
      </c>
      <c r="AA325" s="42" t="s">
        <v>6843</v>
      </c>
      <c r="AB325" s="42" t="s">
        <v>5503</v>
      </c>
      <c r="AC325" s="43">
        <v>45040</v>
      </c>
      <c r="AD325" s="42">
        <v>20235420007063</v>
      </c>
      <c r="AE325" s="47">
        <v>45054</v>
      </c>
      <c r="AF325" s="42" t="s">
        <v>5490</v>
      </c>
      <c r="AG325" s="48" t="s">
        <v>5491</v>
      </c>
      <c r="AH325" s="49">
        <v>45051</v>
      </c>
      <c r="AI325" s="38" t="s">
        <v>7171</v>
      </c>
      <c r="AJ325" s="38">
        <v>-236</v>
      </c>
      <c r="AK325" s="38" t="s">
        <v>5506</v>
      </c>
      <c r="AL325" s="38">
        <v>222</v>
      </c>
      <c r="AM325" s="43">
        <v>44948</v>
      </c>
      <c r="AN325" s="43">
        <v>45055</v>
      </c>
      <c r="AO325" s="38" t="s">
        <v>5506</v>
      </c>
      <c r="AP325" s="43">
        <v>45055</v>
      </c>
      <c r="AQ325" s="38">
        <v>5</v>
      </c>
      <c r="AR325" s="38"/>
      <c r="AS325" s="38" t="s">
        <v>7172</v>
      </c>
      <c r="AT325" s="38" t="s">
        <v>5508</v>
      </c>
      <c r="AU325" s="43">
        <v>45051</v>
      </c>
      <c r="AV325" s="43">
        <v>45051</v>
      </c>
      <c r="AW325" s="43">
        <v>45488</v>
      </c>
      <c r="AX325" s="43">
        <v>45051</v>
      </c>
      <c r="AY325" s="38" t="s">
        <v>5492</v>
      </c>
      <c r="AZ325" s="38" t="s">
        <v>5506</v>
      </c>
      <c r="BA325" s="43" t="s">
        <v>5560</v>
      </c>
      <c r="BB325" s="43" t="s">
        <v>5512</v>
      </c>
      <c r="BC325" s="38" t="s">
        <v>5492</v>
      </c>
      <c r="BD325" s="38" t="s">
        <v>35</v>
      </c>
      <c r="BE325" s="38" t="s">
        <v>5494</v>
      </c>
    </row>
    <row r="326" spans="1:57" ht="17.45" customHeight="1" x14ac:dyDescent="0.25">
      <c r="A326" s="81">
        <v>2023</v>
      </c>
      <c r="B326" s="35">
        <v>338</v>
      </c>
      <c r="C326" s="36">
        <v>1873</v>
      </c>
      <c r="D326" s="102" t="s">
        <v>5496</v>
      </c>
      <c r="E326" s="37" t="s">
        <v>5497</v>
      </c>
      <c r="F326" s="38" t="s">
        <v>39</v>
      </c>
      <c r="G326" s="35" t="s">
        <v>54</v>
      </c>
      <c r="H326" s="37" t="s">
        <v>7173</v>
      </c>
      <c r="I326" s="38" t="s">
        <v>7174</v>
      </c>
      <c r="J326" s="39" t="s">
        <v>7175</v>
      </c>
      <c r="K326" s="41">
        <v>1</v>
      </c>
      <c r="L326" s="42" t="s">
        <v>5549</v>
      </c>
      <c r="M326" s="43">
        <v>45051</v>
      </c>
      <c r="N326" s="38">
        <v>8</v>
      </c>
      <c r="O326" s="43">
        <v>45062</v>
      </c>
      <c r="P326" s="43">
        <v>45291</v>
      </c>
      <c r="Q326" s="54" t="s">
        <v>98</v>
      </c>
      <c r="R326" s="29" t="s">
        <v>98</v>
      </c>
      <c r="S326" s="70" t="s">
        <v>7176</v>
      </c>
      <c r="T326" s="39" t="s">
        <v>5488</v>
      </c>
      <c r="U326" s="39" t="s">
        <v>100</v>
      </c>
      <c r="V326" s="39" t="s">
        <v>5577</v>
      </c>
      <c r="W326" s="51">
        <v>20235400000673</v>
      </c>
      <c r="X326" s="38">
        <v>89556</v>
      </c>
      <c r="Y326" s="38">
        <v>1</v>
      </c>
      <c r="Z326" s="46">
        <v>1881000</v>
      </c>
      <c r="AA326" s="42" t="s">
        <v>7177</v>
      </c>
      <c r="AB326" s="42" t="s">
        <v>5503</v>
      </c>
      <c r="AC326" s="43">
        <v>45029</v>
      </c>
      <c r="AD326" s="42">
        <v>20235420007123</v>
      </c>
      <c r="AE326" s="47">
        <v>45054</v>
      </c>
      <c r="AF326" s="42" t="s">
        <v>5490</v>
      </c>
      <c r="AG326" s="48" t="s">
        <v>5491</v>
      </c>
      <c r="AH326" s="49">
        <v>45051</v>
      </c>
      <c r="AI326" s="38" t="s">
        <v>7178</v>
      </c>
      <c r="AJ326" s="38">
        <v>-229</v>
      </c>
      <c r="AK326" s="38" t="s">
        <v>5506</v>
      </c>
      <c r="AL326" s="38">
        <v>1030</v>
      </c>
      <c r="AM326" s="43">
        <v>45044</v>
      </c>
      <c r="AN326" s="43">
        <v>45055</v>
      </c>
      <c r="AO326" s="38" t="s">
        <v>5506</v>
      </c>
      <c r="AP326" s="43">
        <v>45055</v>
      </c>
      <c r="AQ326" s="38">
        <v>5</v>
      </c>
      <c r="AR326" s="38"/>
      <c r="AS326" s="38" t="s">
        <v>7179</v>
      </c>
      <c r="AT326" s="38" t="s">
        <v>7180</v>
      </c>
      <c r="AU326" s="43">
        <v>45058</v>
      </c>
      <c r="AV326" s="43">
        <v>45051</v>
      </c>
      <c r="AW326" s="43">
        <v>45478</v>
      </c>
      <c r="AX326" s="43">
        <v>45058</v>
      </c>
      <c r="AY326" s="38" t="s">
        <v>7181</v>
      </c>
      <c r="AZ326" s="38" t="s">
        <v>5506</v>
      </c>
      <c r="BA326" s="43" t="s">
        <v>5560</v>
      </c>
      <c r="BB326" s="43" t="s">
        <v>5512</v>
      </c>
      <c r="BC326" s="38" t="s">
        <v>5492</v>
      </c>
      <c r="BD326" s="38" t="s">
        <v>35</v>
      </c>
      <c r="BE326" s="38" t="s">
        <v>7182</v>
      </c>
    </row>
    <row r="327" spans="1:57" ht="17.45" customHeight="1" x14ac:dyDescent="0.25">
      <c r="A327" s="81">
        <v>2023</v>
      </c>
      <c r="B327" s="35">
        <v>339</v>
      </c>
      <c r="C327" s="36">
        <v>1873</v>
      </c>
      <c r="D327" s="102" t="s">
        <v>5496</v>
      </c>
      <c r="E327" s="37" t="s">
        <v>5497</v>
      </c>
      <c r="F327" s="38" t="s">
        <v>39</v>
      </c>
      <c r="G327" s="35" t="s">
        <v>54</v>
      </c>
      <c r="H327" s="37" t="s">
        <v>7183</v>
      </c>
      <c r="I327" s="38" t="s">
        <v>7184</v>
      </c>
      <c r="J327" s="39" t="s">
        <v>7185</v>
      </c>
      <c r="K327" s="41">
        <v>9</v>
      </c>
      <c r="L327" s="42" t="s">
        <v>269</v>
      </c>
      <c r="M327" s="43">
        <v>45051</v>
      </c>
      <c r="N327" s="38">
        <v>8</v>
      </c>
      <c r="O327" s="43">
        <v>45055</v>
      </c>
      <c r="P327" s="43">
        <v>45291</v>
      </c>
      <c r="Q327" s="54" t="s">
        <v>98</v>
      </c>
      <c r="R327" s="29" t="s">
        <v>98</v>
      </c>
      <c r="S327" s="74" t="s">
        <v>7186</v>
      </c>
      <c r="T327" s="39" t="s">
        <v>5488</v>
      </c>
      <c r="U327" s="39" t="s">
        <v>175</v>
      </c>
      <c r="V327" s="39" t="s">
        <v>7187</v>
      </c>
      <c r="W327" s="51">
        <v>20235400002313</v>
      </c>
      <c r="X327" s="38">
        <v>89363</v>
      </c>
      <c r="Y327" s="38">
        <v>1</v>
      </c>
      <c r="Z327" s="46">
        <v>4000000</v>
      </c>
      <c r="AA327" s="42" t="s">
        <v>6452</v>
      </c>
      <c r="AB327" s="42" t="s">
        <v>5503</v>
      </c>
      <c r="AC327" s="43">
        <v>45049</v>
      </c>
      <c r="AD327" s="42">
        <v>20235420006943</v>
      </c>
      <c r="AE327" s="47">
        <v>45051</v>
      </c>
      <c r="AF327" s="42" t="s">
        <v>5490</v>
      </c>
      <c r="AG327" s="48" t="s">
        <v>5491</v>
      </c>
      <c r="AH327" s="49">
        <v>45051</v>
      </c>
      <c r="AI327" s="109" t="s">
        <v>7188</v>
      </c>
      <c r="AJ327" s="109">
        <v>-236</v>
      </c>
      <c r="AK327" s="109" t="s">
        <v>5506</v>
      </c>
      <c r="AL327" s="109">
        <v>924</v>
      </c>
      <c r="AM327" s="110">
        <v>45036</v>
      </c>
      <c r="AN327" s="110">
        <v>45143</v>
      </c>
      <c r="AO327" s="109" t="s">
        <v>5506</v>
      </c>
      <c r="AP327" s="110">
        <v>45054</v>
      </c>
      <c r="AQ327" s="109">
        <v>1</v>
      </c>
      <c r="AR327" s="109"/>
      <c r="AS327" s="109" t="s">
        <v>7189</v>
      </c>
      <c r="AT327" s="109" t="s">
        <v>5508</v>
      </c>
      <c r="AU327" s="110">
        <v>45051</v>
      </c>
      <c r="AV327" s="110">
        <v>45051</v>
      </c>
      <c r="AW327" s="110">
        <v>45504</v>
      </c>
      <c r="AX327" s="110">
        <v>45051</v>
      </c>
      <c r="AY327" s="109" t="s">
        <v>5492</v>
      </c>
      <c r="AZ327" s="109" t="s">
        <v>5492</v>
      </c>
      <c r="BA327" s="110" t="s">
        <v>5511</v>
      </c>
      <c r="BB327" s="110" t="s">
        <v>5512</v>
      </c>
      <c r="BC327" s="109" t="s">
        <v>5492</v>
      </c>
      <c r="BD327" s="109" t="s">
        <v>35</v>
      </c>
      <c r="BE327" s="109" t="s">
        <v>5494</v>
      </c>
    </row>
    <row r="328" spans="1:57" ht="17.45" customHeight="1" x14ac:dyDescent="0.25">
      <c r="A328" s="81">
        <v>2023</v>
      </c>
      <c r="B328" s="35">
        <v>340</v>
      </c>
      <c r="C328" s="36">
        <v>1873</v>
      </c>
      <c r="D328" s="102" t="s">
        <v>5496</v>
      </c>
      <c r="E328" s="37" t="s">
        <v>5497</v>
      </c>
      <c r="F328" s="38" t="s">
        <v>39</v>
      </c>
      <c r="G328" s="35" t="s">
        <v>54</v>
      </c>
      <c r="H328" s="37" t="s">
        <v>7190</v>
      </c>
      <c r="I328" s="38" t="s">
        <v>7191</v>
      </c>
      <c r="J328" s="39" t="s">
        <v>2905</v>
      </c>
      <c r="K328" s="41">
        <v>1</v>
      </c>
      <c r="L328" s="42" t="s">
        <v>5549</v>
      </c>
      <c r="M328" s="43">
        <v>45051</v>
      </c>
      <c r="N328" s="38">
        <v>8</v>
      </c>
      <c r="O328" s="43">
        <v>45056</v>
      </c>
      <c r="P328" s="43">
        <v>45291</v>
      </c>
      <c r="Q328" s="54" t="s">
        <v>98</v>
      </c>
      <c r="R328" s="29" t="s">
        <v>98</v>
      </c>
      <c r="S328" s="74" t="s">
        <v>7192</v>
      </c>
      <c r="T328" s="39" t="s">
        <v>5488</v>
      </c>
      <c r="U328" s="39" t="s">
        <v>315</v>
      </c>
      <c r="V328" s="39" t="s">
        <v>311</v>
      </c>
      <c r="W328" s="51">
        <v>20235420007943</v>
      </c>
      <c r="X328" s="38">
        <v>89347</v>
      </c>
      <c r="Y328" s="38">
        <v>1</v>
      </c>
      <c r="Z328" s="46">
        <v>4500000</v>
      </c>
      <c r="AA328" s="42" t="s">
        <v>6843</v>
      </c>
      <c r="AB328" s="42" t="s">
        <v>5503</v>
      </c>
      <c r="AC328" s="43">
        <v>45044</v>
      </c>
      <c r="AD328" s="42">
        <v>20235420007123</v>
      </c>
      <c r="AE328" s="47">
        <v>45054</v>
      </c>
      <c r="AF328" s="42" t="s">
        <v>5490</v>
      </c>
      <c r="AG328" s="48" t="s">
        <v>5491</v>
      </c>
      <c r="AH328" s="49">
        <v>45051</v>
      </c>
      <c r="AI328" s="38" t="s">
        <v>7193</v>
      </c>
      <c r="AJ328" s="38">
        <v>-235</v>
      </c>
      <c r="AK328" s="38" t="s">
        <v>5506</v>
      </c>
      <c r="AL328" s="38">
        <v>847</v>
      </c>
      <c r="AM328" s="43">
        <v>45030</v>
      </c>
      <c r="AN328" s="43">
        <v>45055</v>
      </c>
      <c r="AO328" s="38" t="s">
        <v>5506</v>
      </c>
      <c r="AP328" s="43">
        <v>45055</v>
      </c>
      <c r="AQ328" s="38">
        <v>1</v>
      </c>
      <c r="AR328" s="38"/>
      <c r="AS328" s="38" t="s">
        <v>7194</v>
      </c>
      <c r="AT328" s="38" t="s">
        <v>5508</v>
      </c>
      <c r="AU328" s="43">
        <v>45051</v>
      </c>
      <c r="AV328" s="43">
        <v>45054</v>
      </c>
      <c r="AW328" s="43">
        <v>45457</v>
      </c>
      <c r="AX328" s="43">
        <v>45054</v>
      </c>
      <c r="AY328" s="38" t="s">
        <v>5492</v>
      </c>
      <c r="AZ328" s="38" t="s">
        <v>5506</v>
      </c>
      <c r="BA328" s="43" t="s">
        <v>5511</v>
      </c>
      <c r="BB328" s="43" t="s">
        <v>5522</v>
      </c>
      <c r="BC328" s="38" t="s">
        <v>5492</v>
      </c>
      <c r="BD328" s="38" t="s">
        <v>35</v>
      </c>
      <c r="BE328" s="38" t="s">
        <v>5494</v>
      </c>
    </row>
    <row r="329" spans="1:57" ht="17.45" customHeight="1" x14ac:dyDescent="0.25">
      <c r="A329" s="81">
        <v>2023</v>
      </c>
      <c r="B329" s="35">
        <v>341</v>
      </c>
      <c r="C329" s="36">
        <v>1824</v>
      </c>
      <c r="D329" s="29" t="s">
        <v>37</v>
      </c>
      <c r="E329" s="37" t="s">
        <v>5497</v>
      </c>
      <c r="F329" s="38" t="s">
        <v>39</v>
      </c>
      <c r="G329" s="35" t="s">
        <v>54</v>
      </c>
      <c r="H329" s="37" t="s">
        <v>1399</v>
      </c>
      <c r="I329" s="38" t="s">
        <v>7195</v>
      </c>
      <c r="J329" s="39" t="s">
        <v>7196</v>
      </c>
      <c r="K329" s="41">
        <v>1</v>
      </c>
      <c r="L329" s="42" t="s">
        <v>269</v>
      </c>
      <c r="M329" s="43">
        <v>45054</v>
      </c>
      <c r="N329" s="38">
        <v>7</v>
      </c>
      <c r="O329" s="43">
        <v>45056</v>
      </c>
      <c r="P329" s="43">
        <v>45269</v>
      </c>
      <c r="Q329" s="54" t="s">
        <v>98</v>
      </c>
      <c r="R329" s="29" t="s">
        <v>98</v>
      </c>
      <c r="S329" s="39" t="s">
        <v>5823</v>
      </c>
      <c r="T329" s="39" t="s">
        <v>5488</v>
      </c>
      <c r="U329" s="39" t="s">
        <v>50</v>
      </c>
      <c r="V329" s="39" t="s">
        <v>4869</v>
      </c>
      <c r="W329" s="51">
        <v>20235420008043</v>
      </c>
      <c r="X329" s="38">
        <v>82181</v>
      </c>
      <c r="Y329" s="38">
        <v>24</v>
      </c>
      <c r="Z329" s="46">
        <v>2400000</v>
      </c>
      <c r="AA329" s="42" t="s">
        <v>5651</v>
      </c>
      <c r="AB329" s="42" t="s">
        <v>5503</v>
      </c>
      <c r="AC329" s="43">
        <v>45010</v>
      </c>
      <c r="AD329" s="42"/>
      <c r="AE329" s="47"/>
      <c r="AF329" s="42" t="s">
        <v>5490</v>
      </c>
      <c r="AG329" s="48" t="s">
        <v>5491</v>
      </c>
      <c r="AH329" s="49">
        <v>45054</v>
      </c>
      <c r="AI329" s="38" t="s">
        <v>7197</v>
      </c>
      <c r="AJ329" s="38">
        <v>-213</v>
      </c>
      <c r="AK329" s="38" t="s">
        <v>5506</v>
      </c>
      <c r="AL329" s="38">
        <v>260</v>
      </c>
      <c r="AM329" s="43">
        <v>44948</v>
      </c>
      <c r="AN329" s="43">
        <v>45055</v>
      </c>
      <c r="AO329" s="38" t="s">
        <v>5506</v>
      </c>
      <c r="AP329" s="43">
        <v>45055</v>
      </c>
      <c r="AQ329" s="38">
        <v>4</v>
      </c>
      <c r="AR329" s="38"/>
      <c r="AS329" s="38" t="s">
        <v>7198</v>
      </c>
      <c r="AT329" s="38" t="s">
        <v>5508</v>
      </c>
      <c r="AU329" s="43">
        <v>45054</v>
      </c>
      <c r="AV329" s="43">
        <v>45054</v>
      </c>
      <c r="AW329" s="43">
        <v>45463</v>
      </c>
      <c r="AX329" s="43">
        <v>45054</v>
      </c>
      <c r="AY329" s="38" t="s">
        <v>5492</v>
      </c>
      <c r="AZ329" s="38" t="s">
        <v>5506</v>
      </c>
      <c r="BA329" s="43" t="s">
        <v>5560</v>
      </c>
      <c r="BB329" s="43" t="s">
        <v>5522</v>
      </c>
      <c r="BC329" s="38" t="s">
        <v>5492</v>
      </c>
      <c r="BD329" s="38" t="s">
        <v>35</v>
      </c>
      <c r="BE329" s="38" t="s">
        <v>5494</v>
      </c>
    </row>
    <row r="330" spans="1:57" ht="17.45" customHeight="1" x14ac:dyDescent="0.25">
      <c r="A330" s="81">
        <v>2023</v>
      </c>
      <c r="B330" s="35">
        <v>342</v>
      </c>
      <c r="C330" s="36">
        <v>1873</v>
      </c>
      <c r="D330" s="29" t="s">
        <v>5496</v>
      </c>
      <c r="E330" s="37" t="s">
        <v>5497</v>
      </c>
      <c r="F330" s="38" t="s">
        <v>39</v>
      </c>
      <c r="G330" s="35" t="s">
        <v>54</v>
      </c>
      <c r="H330" s="37" t="s">
        <v>6674</v>
      </c>
      <c r="I330" s="38" t="s">
        <v>7199</v>
      </c>
      <c r="J330" s="39" t="s">
        <v>7200</v>
      </c>
      <c r="K330" s="41">
        <v>5</v>
      </c>
      <c r="L330" s="42" t="s">
        <v>5549</v>
      </c>
      <c r="M330" s="43">
        <v>45051</v>
      </c>
      <c r="N330" s="38">
        <v>6</v>
      </c>
      <c r="O330" s="43">
        <v>45056</v>
      </c>
      <c r="P330" s="43">
        <v>45239</v>
      </c>
      <c r="Q330" s="82" t="s">
        <v>60</v>
      </c>
      <c r="R330" s="102" t="s">
        <v>60</v>
      </c>
      <c r="S330" s="70" t="s">
        <v>6842</v>
      </c>
      <c r="T330" s="39" t="s">
        <v>5488</v>
      </c>
      <c r="U330" s="39" t="s">
        <v>6631</v>
      </c>
      <c r="V330" s="39" t="s">
        <v>264</v>
      </c>
      <c r="W330" s="51">
        <v>20235420008033</v>
      </c>
      <c r="X330" s="38">
        <v>88822</v>
      </c>
      <c r="Y330" s="38">
        <v>2</v>
      </c>
      <c r="Z330" s="46">
        <v>3700000</v>
      </c>
      <c r="AA330" s="42" t="s">
        <v>6843</v>
      </c>
      <c r="AB330" s="42" t="s">
        <v>5503</v>
      </c>
      <c r="AC330" s="43">
        <v>45037</v>
      </c>
      <c r="AD330" s="42">
        <v>20235420007123</v>
      </c>
      <c r="AE330" s="47">
        <v>45054</v>
      </c>
      <c r="AF330" s="42" t="s">
        <v>5490</v>
      </c>
      <c r="AG330" s="48" t="s">
        <v>5491</v>
      </c>
      <c r="AH330" s="49">
        <v>45051</v>
      </c>
      <c r="AI330" s="38" t="s">
        <v>7201</v>
      </c>
      <c r="AJ330" s="38">
        <v>-183</v>
      </c>
      <c r="AK330" s="38" t="s">
        <v>5506</v>
      </c>
      <c r="AL330" s="38">
        <v>793</v>
      </c>
      <c r="AM330" s="43">
        <v>45008</v>
      </c>
      <c r="AN330" s="43">
        <v>45055</v>
      </c>
      <c r="AO330" s="38" t="s">
        <v>5506</v>
      </c>
      <c r="AP330" s="43">
        <v>45055</v>
      </c>
      <c r="AQ330" s="38">
        <v>3</v>
      </c>
      <c r="AR330" s="38"/>
      <c r="AS330" s="38" t="s">
        <v>7202</v>
      </c>
      <c r="AT330" s="38" t="s">
        <v>6425</v>
      </c>
      <c r="AU330" s="43">
        <v>45051</v>
      </c>
      <c r="AV330" s="43">
        <v>45051</v>
      </c>
      <c r="AW330" s="43">
        <v>45450</v>
      </c>
      <c r="AX330" s="43">
        <v>45054</v>
      </c>
      <c r="AY330" s="38" t="s">
        <v>5492</v>
      </c>
      <c r="AZ330" s="38" t="s">
        <v>5492</v>
      </c>
      <c r="BA330" s="43" t="s">
        <v>5511</v>
      </c>
      <c r="BB330" s="43" t="s">
        <v>5512</v>
      </c>
      <c r="BC330" s="38" t="s">
        <v>5492</v>
      </c>
      <c r="BD330" s="38" t="s">
        <v>35</v>
      </c>
      <c r="BE330" s="38" t="s">
        <v>5494</v>
      </c>
    </row>
    <row r="331" spans="1:57" ht="17.45" customHeight="1" x14ac:dyDescent="0.25">
      <c r="A331" s="81">
        <v>2023</v>
      </c>
      <c r="B331" s="35">
        <v>343</v>
      </c>
      <c r="C331" s="36">
        <v>1871</v>
      </c>
      <c r="D331" s="29" t="s">
        <v>279</v>
      </c>
      <c r="E331" s="37" t="s">
        <v>5497</v>
      </c>
      <c r="F331" s="38" t="s">
        <v>39</v>
      </c>
      <c r="G331" s="35" t="s">
        <v>54</v>
      </c>
      <c r="H331" s="37" t="s">
        <v>1718</v>
      </c>
      <c r="I331" s="38" t="s">
        <v>7203</v>
      </c>
      <c r="J331" s="39" t="s">
        <v>7204</v>
      </c>
      <c r="K331" s="41">
        <v>1</v>
      </c>
      <c r="L331" s="42" t="s">
        <v>345</v>
      </c>
      <c r="M331" s="43">
        <v>45065</v>
      </c>
      <c r="N331" s="38">
        <v>3</v>
      </c>
      <c r="O331" s="43">
        <v>45070</v>
      </c>
      <c r="P331" s="43">
        <v>45161</v>
      </c>
      <c r="Q331" s="174" t="s">
        <v>60</v>
      </c>
      <c r="R331" s="102" t="s">
        <v>60</v>
      </c>
      <c r="S331" s="74" t="s">
        <v>6637</v>
      </c>
      <c r="T331" s="39" t="s">
        <v>5488</v>
      </c>
      <c r="U331" s="39" t="s">
        <v>286</v>
      </c>
      <c r="V331" s="39" t="s">
        <v>287</v>
      </c>
      <c r="W331" s="51">
        <v>20235420008013</v>
      </c>
      <c r="X331" s="38">
        <v>82102</v>
      </c>
      <c r="Y331" s="38">
        <v>13</v>
      </c>
      <c r="Z331" s="46">
        <v>2400000</v>
      </c>
      <c r="AA331" s="42" t="s">
        <v>7063</v>
      </c>
      <c r="AB331" s="42" t="s">
        <v>5503</v>
      </c>
      <c r="AC331" s="43">
        <v>45065</v>
      </c>
      <c r="AD331" s="42">
        <v>20235420007793</v>
      </c>
      <c r="AE331" s="47">
        <v>45069</v>
      </c>
      <c r="AF331" s="42"/>
      <c r="AG331" s="48" t="s">
        <v>5491</v>
      </c>
      <c r="AH331" s="49">
        <v>45065</v>
      </c>
      <c r="AI331" s="38" t="s">
        <v>7205</v>
      </c>
      <c r="AJ331" s="38">
        <v>-91</v>
      </c>
      <c r="AK331" s="38" t="s">
        <v>5506</v>
      </c>
      <c r="AL331" s="38">
        <v>262</v>
      </c>
      <c r="AM331" s="43">
        <v>44948</v>
      </c>
      <c r="AN331" s="43">
        <v>45069</v>
      </c>
      <c r="AO331" s="38" t="s">
        <v>5506</v>
      </c>
      <c r="AP331" s="43">
        <v>45069</v>
      </c>
      <c r="AQ331" s="38">
        <v>4</v>
      </c>
      <c r="AR331" s="38"/>
      <c r="AS331" s="38" t="s">
        <v>7206</v>
      </c>
      <c r="AT331" s="38" t="s">
        <v>5508</v>
      </c>
      <c r="AU331" s="43">
        <v>45070</v>
      </c>
      <c r="AV331" s="43">
        <v>45067</v>
      </c>
      <c r="AW331" s="43">
        <v>45355</v>
      </c>
      <c r="AX331" s="43">
        <v>45070</v>
      </c>
      <c r="AY331" s="38" t="s">
        <v>5492</v>
      </c>
      <c r="AZ331" s="38" t="s">
        <v>5506</v>
      </c>
      <c r="BA331" s="43" t="s">
        <v>5560</v>
      </c>
      <c r="BB331" s="43" t="s">
        <v>5522</v>
      </c>
      <c r="BC331" s="38" t="s">
        <v>5492</v>
      </c>
      <c r="BD331" s="38" t="s">
        <v>35</v>
      </c>
      <c r="BE331" s="38" t="s">
        <v>5494</v>
      </c>
    </row>
    <row r="332" spans="1:57" ht="17.45" customHeight="1" x14ac:dyDescent="0.25">
      <c r="A332" s="81">
        <v>2023</v>
      </c>
      <c r="B332" s="35">
        <v>344</v>
      </c>
      <c r="C332" s="36">
        <v>1871</v>
      </c>
      <c r="D332" s="29" t="s">
        <v>279</v>
      </c>
      <c r="E332" s="37" t="s">
        <v>5497</v>
      </c>
      <c r="F332" s="38" t="s">
        <v>39</v>
      </c>
      <c r="G332" s="35" t="s">
        <v>54</v>
      </c>
      <c r="H332" s="37" t="s">
        <v>7207</v>
      </c>
      <c r="I332" s="38" t="s">
        <v>7208</v>
      </c>
      <c r="J332" s="39" t="s">
        <v>7209</v>
      </c>
      <c r="K332" s="41">
        <v>1</v>
      </c>
      <c r="L332" s="42" t="s">
        <v>269</v>
      </c>
      <c r="M332" s="43">
        <v>45051</v>
      </c>
      <c r="N332" s="38">
        <v>2</v>
      </c>
      <c r="O332" s="43">
        <v>45056</v>
      </c>
      <c r="P332" s="43">
        <v>45116</v>
      </c>
      <c r="Q332" s="174" t="s">
        <v>60</v>
      </c>
      <c r="R332" s="102" t="s">
        <v>60</v>
      </c>
      <c r="S332" s="74" t="s">
        <v>7210</v>
      </c>
      <c r="T332" s="39" t="s">
        <v>5488</v>
      </c>
      <c r="U332" s="39" t="s">
        <v>286</v>
      </c>
      <c r="V332" s="39" t="s">
        <v>287</v>
      </c>
      <c r="W332" s="51">
        <v>20235420008013</v>
      </c>
      <c r="X332" s="38">
        <v>89450</v>
      </c>
      <c r="Y332" s="38">
        <v>2</v>
      </c>
      <c r="Z332" s="46">
        <v>2400000</v>
      </c>
      <c r="AA332" s="42" t="s">
        <v>6452</v>
      </c>
      <c r="AB332" s="42" t="s">
        <v>5503</v>
      </c>
      <c r="AC332" s="43">
        <v>45051</v>
      </c>
      <c r="AD332" s="42"/>
      <c r="AE332" s="47"/>
      <c r="AF332" s="42"/>
      <c r="AG332" s="48" t="s">
        <v>5491</v>
      </c>
      <c r="AH332" s="49">
        <v>45051</v>
      </c>
      <c r="AI332" s="38" t="s">
        <v>7211</v>
      </c>
      <c r="AJ332" s="38">
        <v>-60</v>
      </c>
      <c r="AK332" s="38" t="s">
        <v>5506</v>
      </c>
      <c r="AL332" s="38">
        <v>851</v>
      </c>
      <c r="AM332" s="43">
        <v>45030</v>
      </c>
      <c r="AN332" s="43">
        <v>45055</v>
      </c>
      <c r="AO332" s="38" t="s">
        <v>5506</v>
      </c>
      <c r="AP332" s="43">
        <v>45055</v>
      </c>
      <c r="AQ332" s="38">
        <v>4</v>
      </c>
      <c r="AR332" s="38"/>
      <c r="AS332" s="38" t="s">
        <v>7212</v>
      </c>
      <c r="AT332" s="38" t="s">
        <v>6425</v>
      </c>
      <c r="AU332" s="43">
        <v>45054</v>
      </c>
      <c r="AV332" s="43">
        <v>45054</v>
      </c>
      <c r="AW332" s="43">
        <v>45309</v>
      </c>
      <c r="AX332" s="43">
        <v>45055</v>
      </c>
      <c r="AY332" s="38" t="s">
        <v>5492</v>
      </c>
      <c r="AZ332" s="38" t="s">
        <v>5492</v>
      </c>
      <c r="BA332" s="43" t="s">
        <v>5560</v>
      </c>
      <c r="BB332" s="43" t="s">
        <v>5522</v>
      </c>
      <c r="BC332" s="38" t="s">
        <v>5492</v>
      </c>
      <c r="BD332" s="38" t="s">
        <v>35</v>
      </c>
      <c r="BE332" s="38" t="s">
        <v>5494</v>
      </c>
    </row>
    <row r="333" spans="1:57" ht="17.45" customHeight="1" x14ac:dyDescent="0.25">
      <c r="A333" s="81">
        <v>2023</v>
      </c>
      <c r="B333" s="35">
        <v>345</v>
      </c>
      <c r="C333" s="36">
        <v>1873</v>
      </c>
      <c r="D333" s="102" t="s">
        <v>5496</v>
      </c>
      <c r="E333" s="37" t="s">
        <v>5497</v>
      </c>
      <c r="F333" s="38" t="s">
        <v>39</v>
      </c>
      <c r="G333" s="35" t="s">
        <v>54</v>
      </c>
      <c r="H333" s="37" t="s">
        <v>2099</v>
      </c>
      <c r="I333" s="38" t="s">
        <v>7213</v>
      </c>
      <c r="J333" s="39" t="s">
        <v>1180</v>
      </c>
      <c r="K333" s="41">
        <v>3</v>
      </c>
      <c r="L333" s="42" t="s">
        <v>7214</v>
      </c>
      <c r="M333" s="43">
        <v>45070</v>
      </c>
      <c r="N333" s="38">
        <v>8</v>
      </c>
      <c r="O333" s="43">
        <v>45072</v>
      </c>
      <c r="P333" s="43">
        <v>45291</v>
      </c>
      <c r="Q333" s="54" t="s">
        <v>98</v>
      </c>
      <c r="R333" s="29" t="s">
        <v>98</v>
      </c>
      <c r="S333" s="74" t="s">
        <v>7215</v>
      </c>
      <c r="T333" s="39" t="s">
        <v>5488</v>
      </c>
      <c r="U333" s="39" t="s">
        <v>315</v>
      </c>
      <c r="V333" s="39" t="s">
        <v>311</v>
      </c>
      <c r="W333" s="51">
        <v>20235420008433</v>
      </c>
      <c r="X333" s="38">
        <v>85471</v>
      </c>
      <c r="Y333" s="38">
        <v>2</v>
      </c>
      <c r="Z333" s="46">
        <v>5700000</v>
      </c>
      <c r="AA333" s="42" t="s">
        <v>7216</v>
      </c>
      <c r="AB333" s="42" t="s">
        <v>6533</v>
      </c>
      <c r="AC333" s="43">
        <v>45054</v>
      </c>
      <c r="AD333" s="42">
        <v>20235420007893</v>
      </c>
      <c r="AE333" s="47">
        <v>45070</v>
      </c>
      <c r="AF333" s="42" t="s">
        <v>5490</v>
      </c>
      <c r="AG333" s="48" t="s">
        <v>5491</v>
      </c>
      <c r="AH333" s="49">
        <v>45070</v>
      </c>
      <c r="AI333" s="38" t="s">
        <v>7217</v>
      </c>
      <c r="AJ333" s="38">
        <v>-219</v>
      </c>
      <c r="AK333" s="38" t="s">
        <v>5506</v>
      </c>
      <c r="AL333" s="38">
        <v>213</v>
      </c>
      <c r="AM333" s="43">
        <v>44948</v>
      </c>
      <c r="AN333" s="43">
        <v>45071</v>
      </c>
      <c r="AO333" s="38" t="s">
        <v>5506</v>
      </c>
      <c r="AP333" s="43">
        <v>45071</v>
      </c>
      <c r="AQ333" s="38">
        <v>1</v>
      </c>
      <c r="AR333" s="38"/>
      <c r="AS333" s="38" t="s">
        <v>7218</v>
      </c>
      <c r="AT333" s="38" t="s">
        <v>5508</v>
      </c>
      <c r="AU333" s="43">
        <v>45071</v>
      </c>
      <c r="AV333" s="43">
        <v>45070</v>
      </c>
      <c r="AW333" s="43">
        <v>45503</v>
      </c>
      <c r="AX333" s="43">
        <v>45070</v>
      </c>
      <c r="AY333" s="38" t="s">
        <v>5492</v>
      </c>
      <c r="AZ333" s="38" t="s">
        <v>5492</v>
      </c>
      <c r="BA333" s="43" t="s">
        <v>5597</v>
      </c>
      <c r="BB333" s="43" t="s">
        <v>5512</v>
      </c>
      <c r="BC333" s="38" t="s">
        <v>5492</v>
      </c>
      <c r="BD333" s="38" t="s">
        <v>35</v>
      </c>
      <c r="BE333" s="38" t="s">
        <v>5494</v>
      </c>
    </row>
    <row r="334" spans="1:57" ht="17.45" customHeight="1" x14ac:dyDescent="0.25">
      <c r="A334" s="81">
        <v>2023</v>
      </c>
      <c r="B334" s="35">
        <v>346</v>
      </c>
      <c r="C334" s="36">
        <v>1873</v>
      </c>
      <c r="D334" s="102" t="s">
        <v>5496</v>
      </c>
      <c r="E334" s="37" t="s">
        <v>5497</v>
      </c>
      <c r="F334" s="38" t="s">
        <v>39</v>
      </c>
      <c r="G334" s="35" t="s">
        <v>54</v>
      </c>
      <c r="H334" s="37" t="s">
        <v>7219</v>
      </c>
      <c r="I334" s="38" t="s">
        <v>7220</v>
      </c>
      <c r="J334" s="39" t="s">
        <v>7221</v>
      </c>
      <c r="K334" s="41">
        <v>9</v>
      </c>
      <c r="L334" s="42" t="s">
        <v>269</v>
      </c>
      <c r="M334" s="43">
        <v>45057</v>
      </c>
      <c r="N334" s="38">
        <v>8</v>
      </c>
      <c r="O334" s="43">
        <v>45064</v>
      </c>
      <c r="P334" s="43">
        <v>45291</v>
      </c>
      <c r="Q334" s="54" t="s">
        <v>98</v>
      </c>
      <c r="R334" s="29" t="s">
        <v>98</v>
      </c>
      <c r="S334" s="74" t="s">
        <v>7222</v>
      </c>
      <c r="T334" s="39" t="s">
        <v>5488</v>
      </c>
      <c r="U334" s="39" t="s">
        <v>7105</v>
      </c>
      <c r="V334" s="39" t="s">
        <v>156</v>
      </c>
      <c r="W334" s="51">
        <v>20235420008053</v>
      </c>
      <c r="X334" s="38">
        <v>89834</v>
      </c>
      <c r="Y334" s="38">
        <v>1</v>
      </c>
      <c r="Z334" s="46">
        <v>3900000</v>
      </c>
      <c r="AA334" s="42" t="s">
        <v>5651</v>
      </c>
      <c r="AB334" s="42" t="s">
        <v>5503</v>
      </c>
      <c r="AC334" s="43">
        <v>45009</v>
      </c>
      <c r="AD334" s="42">
        <v>20235420007583</v>
      </c>
      <c r="AE334" s="47">
        <v>45062</v>
      </c>
      <c r="AF334" s="42" t="s">
        <v>5490</v>
      </c>
      <c r="AG334" s="48" t="s">
        <v>5491</v>
      </c>
      <c r="AH334" s="49">
        <v>45057</v>
      </c>
      <c r="AI334" s="38" t="s">
        <v>7223</v>
      </c>
      <c r="AJ334" s="38">
        <v>-227</v>
      </c>
      <c r="AK334" s="38" t="s">
        <v>5506</v>
      </c>
      <c r="AL334" s="38">
        <v>1039</v>
      </c>
      <c r="AM334" s="43">
        <v>45044</v>
      </c>
      <c r="AN334" s="43">
        <v>45064</v>
      </c>
      <c r="AO334" s="38" t="s">
        <v>5506</v>
      </c>
      <c r="AP334" s="43">
        <v>45061</v>
      </c>
      <c r="AQ334" s="38">
        <v>1</v>
      </c>
      <c r="AR334" s="38"/>
      <c r="AS334" s="38" t="s">
        <v>7224</v>
      </c>
      <c r="AT334" s="38" t="s">
        <v>5508</v>
      </c>
      <c r="AU334" s="43">
        <v>45058</v>
      </c>
      <c r="AV334" s="43">
        <v>45058</v>
      </c>
      <c r="AW334" s="43">
        <v>45089</v>
      </c>
      <c r="AX334" s="43">
        <v>45058</v>
      </c>
      <c r="AY334" s="38" t="s">
        <v>5492</v>
      </c>
      <c r="AZ334" s="38" t="s">
        <v>5492</v>
      </c>
      <c r="BA334" s="43" t="s">
        <v>5511</v>
      </c>
      <c r="BB334" s="43" t="s">
        <v>5522</v>
      </c>
      <c r="BC334" s="38" t="s">
        <v>5492</v>
      </c>
      <c r="BD334" s="38" t="s">
        <v>35</v>
      </c>
      <c r="BE334" s="38" t="s">
        <v>5494</v>
      </c>
    </row>
    <row r="335" spans="1:57" ht="17.45" customHeight="1" x14ac:dyDescent="0.25">
      <c r="A335" s="81">
        <v>2023</v>
      </c>
      <c r="B335" s="35">
        <v>347</v>
      </c>
      <c r="C335" s="36">
        <v>1873</v>
      </c>
      <c r="D335" s="102" t="s">
        <v>5496</v>
      </c>
      <c r="E335" s="37" t="s">
        <v>5497</v>
      </c>
      <c r="F335" s="38" t="s">
        <v>39</v>
      </c>
      <c r="G335" s="35" t="s">
        <v>54</v>
      </c>
      <c r="H335" s="37" t="s">
        <v>1415</v>
      </c>
      <c r="I335" s="38" t="s">
        <v>7225</v>
      </c>
      <c r="J335" s="39" t="s">
        <v>2736</v>
      </c>
      <c r="K335" s="41">
        <v>3</v>
      </c>
      <c r="L335" s="42" t="s">
        <v>5829</v>
      </c>
      <c r="M335" s="43">
        <v>45058</v>
      </c>
      <c r="N335" s="38">
        <v>8</v>
      </c>
      <c r="O335" s="43">
        <v>45069</v>
      </c>
      <c r="P335" s="43">
        <v>45291</v>
      </c>
      <c r="Q335" s="54" t="s">
        <v>98</v>
      </c>
      <c r="R335" s="29" t="s">
        <v>98</v>
      </c>
      <c r="S335" s="39" t="s">
        <v>6292</v>
      </c>
      <c r="T335" s="39" t="s">
        <v>5488</v>
      </c>
      <c r="U335" s="39" t="s">
        <v>803</v>
      </c>
      <c r="V335" s="39" t="s">
        <v>6646</v>
      </c>
      <c r="W335" s="51">
        <v>20235420008463</v>
      </c>
      <c r="X335" s="38">
        <v>85141</v>
      </c>
      <c r="Y335" s="38">
        <v>12</v>
      </c>
      <c r="Z335" s="46">
        <v>2500000</v>
      </c>
      <c r="AA335" s="42" t="s">
        <v>7216</v>
      </c>
      <c r="AB335" s="42" t="s">
        <v>6533</v>
      </c>
      <c r="AC335" s="43">
        <v>45055</v>
      </c>
      <c r="AD335" s="42">
        <v>20235420007633</v>
      </c>
      <c r="AE335" s="47">
        <v>45063</v>
      </c>
      <c r="AF335" s="42" t="s">
        <v>5490</v>
      </c>
      <c r="AG335" s="48" t="s">
        <v>5491</v>
      </c>
      <c r="AH335" s="49">
        <v>45058</v>
      </c>
      <c r="AI335" s="38" t="s">
        <v>7226</v>
      </c>
      <c r="AJ335" s="38">
        <v>-222</v>
      </c>
      <c r="AK335" s="38" t="s">
        <v>5506</v>
      </c>
      <c r="AL335" s="38">
        <v>222</v>
      </c>
      <c r="AM335" s="43">
        <v>44948</v>
      </c>
      <c r="AN335" s="43">
        <v>45065</v>
      </c>
      <c r="AO335" s="38" t="s">
        <v>5506</v>
      </c>
      <c r="AP335" s="43">
        <v>45063</v>
      </c>
      <c r="AQ335" s="38">
        <v>5</v>
      </c>
      <c r="AR335" s="38"/>
      <c r="AS335" s="38">
        <v>100032489</v>
      </c>
      <c r="AT335" s="38" t="s">
        <v>7180</v>
      </c>
      <c r="AU335" s="43">
        <v>45058</v>
      </c>
      <c r="AV335" s="43">
        <v>45058</v>
      </c>
      <c r="AW335" s="43">
        <v>45490</v>
      </c>
      <c r="AX335" s="43">
        <v>45061</v>
      </c>
      <c r="AY335" s="38" t="s">
        <v>5492</v>
      </c>
      <c r="AZ335" s="38" t="s">
        <v>5506</v>
      </c>
      <c r="BA335" s="43" t="s">
        <v>5560</v>
      </c>
      <c r="BB335" s="43" t="s">
        <v>5512</v>
      </c>
      <c r="BC335" s="38" t="s">
        <v>5492</v>
      </c>
      <c r="BD335" s="38" t="s">
        <v>35</v>
      </c>
      <c r="BE335" s="38" t="s">
        <v>5494</v>
      </c>
    </row>
    <row r="336" spans="1:57" ht="17.45" customHeight="1" x14ac:dyDescent="0.25">
      <c r="A336" s="81">
        <v>2023</v>
      </c>
      <c r="B336" s="35">
        <v>348</v>
      </c>
      <c r="C336" s="36">
        <v>1873</v>
      </c>
      <c r="D336" s="102" t="s">
        <v>5496</v>
      </c>
      <c r="E336" s="37" t="s">
        <v>5497</v>
      </c>
      <c r="F336" s="38" t="s">
        <v>39</v>
      </c>
      <c r="G336" s="35" t="s">
        <v>54</v>
      </c>
      <c r="H336" s="37" t="s">
        <v>7227</v>
      </c>
      <c r="I336" s="38" t="s">
        <v>7228</v>
      </c>
      <c r="J336" s="39" t="s">
        <v>5968</v>
      </c>
      <c r="K336" s="41">
        <v>8</v>
      </c>
      <c r="L336" s="42" t="s">
        <v>345</v>
      </c>
      <c r="M336" s="43">
        <v>45083</v>
      </c>
      <c r="N336" s="38">
        <v>7</v>
      </c>
      <c r="O336" s="43">
        <v>45084</v>
      </c>
      <c r="P336" s="43">
        <v>45291</v>
      </c>
      <c r="Q336" s="54" t="s">
        <v>98</v>
      </c>
      <c r="R336" s="29" t="s">
        <v>98</v>
      </c>
      <c r="S336" s="74" t="s">
        <v>7229</v>
      </c>
      <c r="T336" s="39" t="s">
        <v>5488</v>
      </c>
      <c r="U336" s="39" t="s">
        <v>175</v>
      </c>
      <c r="V336" s="39" t="s">
        <v>75</v>
      </c>
      <c r="W336" s="51">
        <v>20235400000743</v>
      </c>
      <c r="X336" s="38">
        <v>90568</v>
      </c>
      <c r="Y336" s="38">
        <v>1</v>
      </c>
      <c r="Z336" s="46">
        <v>5000000</v>
      </c>
      <c r="AA336" s="42" t="s">
        <v>7216</v>
      </c>
      <c r="AB336" s="42" t="s">
        <v>6533</v>
      </c>
      <c r="AC336" s="43">
        <v>45055</v>
      </c>
      <c r="AD336" s="42">
        <v>20235420009033</v>
      </c>
      <c r="AE336" s="47">
        <v>45083</v>
      </c>
      <c r="AF336" s="42" t="s">
        <v>5490</v>
      </c>
      <c r="AG336" s="48" t="s">
        <v>5491</v>
      </c>
      <c r="AH336" s="49">
        <v>45083</v>
      </c>
      <c r="AI336" s="38" t="s">
        <v>7230</v>
      </c>
      <c r="AJ336" s="38">
        <v>-207</v>
      </c>
      <c r="AK336" s="38" t="s">
        <v>5506</v>
      </c>
      <c r="AL336" s="38">
        <v>1103</v>
      </c>
      <c r="AM336" s="43">
        <v>45076</v>
      </c>
      <c r="AN336" s="43">
        <v>45084</v>
      </c>
      <c r="AO336" s="38" t="s">
        <v>5506</v>
      </c>
      <c r="AP336" s="43">
        <v>45083</v>
      </c>
      <c r="AQ336" s="38">
        <v>1</v>
      </c>
      <c r="AR336" s="38"/>
      <c r="AS336" s="38" t="s">
        <v>7231</v>
      </c>
      <c r="AT336" s="38" t="s">
        <v>5508</v>
      </c>
      <c r="AU336" s="43">
        <v>45083</v>
      </c>
      <c r="AV336" s="43">
        <v>45083</v>
      </c>
      <c r="AW336" s="43">
        <v>45473</v>
      </c>
      <c r="AX336" s="43">
        <v>45083</v>
      </c>
      <c r="AY336" s="38" t="s">
        <v>5492</v>
      </c>
      <c r="AZ336" s="38" t="s">
        <v>5492</v>
      </c>
      <c r="BA336" s="43" t="s">
        <v>5597</v>
      </c>
      <c r="BB336" s="43" t="s">
        <v>5522</v>
      </c>
      <c r="BC336" s="38" t="s">
        <v>5492</v>
      </c>
      <c r="BD336" s="38" t="s">
        <v>35</v>
      </c>
      <c r="BE336" s="38" t="s">
        <v>5494</v>
      </c>
    </row>
    <row r="337" spans="1:57" ht="17.45" customHeight="1" x14ac:dyDescent="0.25">
      <c r="A337" s="81">
        <v>2023</v>
      </c>
      <c r="B337" s="35">
        <v>349</v>
      </c>
      <c r="C337" s="36">
        <v>1873</v>
      </c>
      <c r="D337" s="102" t="s">
        <v>5496</v>
      </c>
      <c r="E337" s="37" t="s">
        <v>5497</v>
      </c>
      <c r="F337" s="38" t="s">
        <v>39</v>
      </c>
      <c r="G337" s="35" t="s">
        <v>54</v>
      </c>
      <c r="H337" s="37" t="s">
        <v>6448</v>
      </c>
      <c r="I337" s="38" t="s">
        <v>7232</v>
      </c>
      <c r="J337" s="39" t="s">
        <v>7233</v>
      </c>
      <c r="K337" s="41">
        <v>1</v>
      </c>
      <c r="L337" s="42" t="s">
        <v>2761</v>
      </c>
      <c r="M337" s="43">
        <v>45058</v>
      </c>
      <c r="N337" s="38">
        <v>8</v>
      </c>
      <c r="O337" s="43">
        <v>45071</v>
      </c>
      <c r="P337" s="43">
        <v>45291</v>
      </c>
      <c r="Q337" s="54" t="s">
        <v>98</v>
      </c>
      <c r="R337" s="29" t="s">
        <v>98</v>
      </c>
      <c r="S337" s="74" t="s">
        <v>6451</v>
      </c>
      <c r="T337" s="39" t="s">
        <v>5488</v>
      </c>
      <c r="U337" s="39" t="s">
        <v>5489</v>
      </c>
      <c r="V337" s="39" t="s">
        <v>1146</v>
      </c>
      <c r="W337" s="51">
        <v>20235400001943</v>
      </c>
      <c r="X337" s="38">
        <v>82166</v>
      </c>
      <c r="Y337" s="38">
        <v>2</v>
      </c>
      <c r="Z337" s="46">
        <v>2500000</v>
      </c>
      <c r="AA337" s="42" t="s">
        <v>5651</v>
      </c>
      <c r="AB337" s="42" t="s">
        <v>5503</v>
      </c>
      <c r="AC337" s="43">
        <v>45009</v>
      </c>
      <c r="AD337" s="42">
        <v>20235420007513</v>
      </c>
      <c r="AE337" s="47">
        <v>45061</v>
      </c>
      <c r="AF337" s="42" t="s">
        <v>5490</v>
      </c>
      <c r="AG337" s="48" t="s">
        <v>5491</v>
      </c>
      <c r="AH337" s="49">
        <v>45058</v>
      </c>
      <c r="AI337" s="38" t="s">
        <v>7234</v>
      </c>
      <c r="AJ337" s="38">
        <v>-220</v>
      </c>
      <c r="AK337" s="38" t="s">
        <v>5506</v>
      </c>
      <c r="AL337" s="38">
        <v>241</v>
      </c>
      <c r="AM337" s="43">
        <v>44948</v>
      </c>
      <c r="AN337" s="43">
        <v>45065</v>
      </c>
      <c r="AO337" s="38" t="s">
        <v>5506</v>
      </c>
      <c r="AP337" s="43">
        <v>45062</v>
      </c>
      <c r="AQ337" s="38">
        <v>1</v>
      </c>
      <c r="AR337" s="38"/>
      <c r="AS337" s="38" t="s">
        <v>7235</v>
      </c>
      <c r="AT337" s="38" t="s">
        <v>6425</v>
      </c>
      <c r="AU337" s="43">
        <v>45063</v>
      </c>
      <c r="AV337" s="43">
        <v>45061</v>
      </c>
      <c r="AW337" s="43">
        <v>45474</v>
      </c>
      <c r="AX337" s="43">
        <v>45071</v>
      </c>
      <c r="AY337" s="38" t="s">
        <v>5492</v>
      </c>
      <c r="AZ337" s="38" t="s">
        <v>5492</v>
      </c>
      <c r="BA337" s="43" t="s">
        <v>5560</v>
      </c>
      <c r="BB337" s="43" t="s">
        <v>5522</v>
      </c>
      <c r="BC337" s="38" t="s">
        <v>5492</v>
      </c>
      <c r="BD337" s="38" t="s">
        <v>35</v>
      </c>
      <c r="BE337" s="38" t="s">
        <v>5494</v>
      </c>
    </row>
    <row r="338" spans="1:57" ht="17.45" customHeight="1" x14ac:dyDescent="0.25">
      <c r="A338" s="81">
        <v>2023</v>
      </c>
      <c r="B338" s="35">
        <v>350</v>
      </c>
      <c r="C338" s="36">
        <v>1869</v>
      </c>
      <c r="D338" s="29" t="s">
        <v>1755</v>
      </c>
      <c r="E338" s="37" t="s">
        <v>5497</v>
      </c>
      <c r="F338" s="38" t="s">
        <v>39</v>
      </c>
      <c r="G338" s="35" t="s">
        <v>54</v>
      </c>
      <c r="H338" s="37" t="s">
        <v>7236</v>
      </c>
      <c r="I338" s="38" t="s">
        <v>7237</v>
      </c>
      <c r="J338" s="39" t="s">
        <v>7238</v>
      </c>
      <c r="K338" s="41">
        <v>9</v>
      </c>
      <c r="L338" s="42" t="s">
        <v>2761</v>
      </c>
      <c r="M338" s="43">
        <v>45058</v>
      </c>
      <c r="N338" s="38">
        <v>8</v>
      </c>
      <c r="O338" s="43">
        <v>45065</v>
      </c>
      <c r="P338" s="43">
        <v>45291</v>
      </c>
      <c r="Q338" s="54" t="s">
        <v>98</v>
      </c>
      <c r="R338" s="29" t="s">
        <v>98</v>
      </c>
      <c r="S338" s="74" t="s">
        <v>7239</v>
      </c>
      <c r="T338" s="39" t="s">
        <v>5488</v>
      </c>
      <c r="U338" s="39" t="s">
        <v>5630</v>
      </c>
      <c r="V338" s="39" t="s">
        <v>1759</v>
      </c>
      <c r="W338" s="51">
        <v>20235420008073</v>
      </c>
      <c r="X338" s="38">
        <v>85359</v>
      </c>
      <c r="Y338" s="38">
        <v>1</v>
      </c>
      <c r="Z338" s="46">
        <v>5700000</v>
      </c>
      <c r="AA338" s="42" t="s">
        <v>7240</v>
      </c>
      <c r="AB338" s="42" t="s">
        <v>5503</v>
      </c>
      <c r="AC338" s="43">
        <v>45042</v>
      </c>
      <c r="AD338" s="42">
        <v>20235420007513</v>
      </c>
      <c r="AE338" s="47">
        <v>45061</v>
      </c>
      <c r="AF338" s="42" t="s">
        <v>5490</v>
      </c>
      <c r="AG338" s="48" t="s">
        <v>5491</v>
      </c>
      <c r="AH338" s="49">
        <v>45058</v>
      </c>
      <c r="AI338" s="38" t="s">
        <v>7241</v>
      </c>
      <c r="AJ338" s="38">
        <v>-226</v>
      </c>
      <c r="AK338" s="38" t="s">
        <v>5506</v>
      </c>
      <c r="AL338" s="38">
        <v>256</v>
      </c>
      <c r="AM338" s="43">
        <v>44948</v>
      </c>
      <c r="AN338" s="43">
        <v>45065</v>
      </c>
      <c r="AO338" s="38" t="s">
        <v>5506</v>
      </c>
      <c r="AP338" s="43">
        <v>45062</v>
      </c>
      <c r="AQ338" s="38">
        <v>1</v>
      </c>
      <c r="AR338" s="38"/>
      <c r="AS338" s="38" t="s">
        <v>7242</v>
      </c>
      <c r="AT338" s="38" t="s">
        <v>5508</v>
      </c>
      <c r="AU338" s="43">
        <v>45061</v>
      </c>
      <c r="AV338" s="43">
        <v>45062</v>
      </c>
      <c r="AW338" s="43">
        <v>45497</v>
      </c>
      <c r="AX338" s="43">
        <v>45061</v>
      </c>
      <c r="AY338" s="38" t="s">
        <v>5492</v>
      </c>
      <c r="AZ338" s="38" t="s">
        <v>5506</v>
      </c>
      <c r="BA338" s="43" t="s">
        <v>5597</v>
      </c>
      <c r="BB338" s="43" t="s">
        <v>5522</v>
      </c>
      <c r="BC338" s="38" t="s">
        <v>5492</v>
      </c>
      <c r="BD338" s="38" t="s">
        <v>35</v>
      </c>
      <c r="BE338" s="38" t="s">
        <v>5494</v>
      </c>
    </row>
    <row r="339" spans="1:57" ht="17.45" customHeight="1" x14ac:dyDescent="0.25">
      <c r="A339" s="81">
        <v>2023</v>
      </c>
      <c r="B339" s="35">
        <v>351</v>
      </c>
      <c r="C339" s="36">
        <v>1871</v>
      </c>
      <c r="D339" s="29" t="s">
        <v>279</v>
      </c>
      <c r="E339" s="37" t="s">
        <v>5497</v>
      </c>
      <c r="F339" s="38" t="s">
        <v>39</v>
      </c>
      <c r="G339" s="35" t="s">
        <v>54</v>
      </c>
      <c r="H339" s="37" t="s">
        <v>2918</v>
      </c>
      <c r="I339" s="38" t="s">
        <v>7243</v>
      </c>
      <c r="J339" s="39" t="s">
        <v>7244</v>
      </c>
      <c r="K339" s="41">
        <v>2</v>
      </c>
      <c r="L339" s="42" t="s">
        <v>170</v>
      </c>
      <c r="M339" s="43">
        <v>45064</v>
      </c>
      <c r="N339" s="38">
        <v>7</v>
      </c>
      <c r="O339" s="43">
        <v>45065</v>
      </c>
      <c r="P339" s="43">
        <v>45278</v>
      </c>
      <c r="Q339" s="54" t="s">
        <v>98</v>
      </c>
      <c r="R339" s="29" t="s">
        <v>98</v>
      </c>
      <c r="S339" s="74" t="s">
        <v>7245</v>
      </c>
      <c r="T339" s="39" t="s">
        <v>5488</v>
      </c>
      <c r="U339" s="39" t="s">
        <v>286</v>
      </c>
      <c r="V339" s="39" t="s">
        <v>287</v>
      </c>
      <c r="W339" s="51">
        <v>20235420008013</v>
      </c>
      <c r="X339" s="38">
        <v>90237</v>
      </c>
      <c r="Y339" s="38">
        <v>2</v>
      </c>
      <c r="Z339" s="46">
        <v>4500000</v>
      </c>
      <c r="AA339" s="42" t="s">
        <v>7216</v>
      </c>
      <c r="AB339" s="42" t="s">
        <v>6533</v>
      </c>
      <c r="AC339" s="43">
        <v>45057</v>
      </c>
      <c r="AD339" s="42">
        <v>20235420007633</v>
      </c>
      <c r="AE339" s="47">
        <v>45063</v>
      </c>
      <c r="AF339" s="42" t="s">
        <v>5490</v>
      </c>
      <c r="AG339" s="48" t="s">
        <v>5491</v>
      </c>
      <c r="AH339" s="49">
        <v>45064</v>
      </c>
      <c r="AI339" s="38" t="s">
        <v>7246</v>
      </c>
      <c r="AJ339" s="38">
        <v>-213</v>
      </c>
      <c r="AK339" s="38" t="s">
        <v>5506</v>
      </c>
      <c r="AL339" s="38">
        <v>1073</v>
      </c>
      <c r="AM339" s="43">
        <v>45057</v>
      </c>
      <c r="AN339" s="43">
        <v>45065</v>
      </c>
      <c r="AO339" s="38" t="s">
        <v>5506</v>
      </c>
      <c r="AP339" s="43">
        <v>45064</v>
      </c>
      <c r="AQ339" s="38">
        <v>5</v>
      </c>
      <c r="AR339" s="38"/>
      <c r="AS339" s="38" t="s">
        <v>7247</v>
      </c>
      <c r="AT339" s="38" t="s">
        <v>5508</v>
      </c>
      <c r="AU339" s="43">
        <v>45063</v>
      </c>
      <c r="AV339" s="43">
        <v>45063</v>
      </c>
      <c r="AW339" s="43">
        <v>45474</v>
      </c>
      <c r="AX339" s="43">
        <v>45063</v>
      </c>
      <c r="AY339" s="38" t="s">
        <v>5492</v>
      </c>
      <c r="AZ339" s="38" t="s">
        <v>5492</v>
      </c>
      <c r="BA339" s="43" t="s">
        <v>5511</v>
      </c>
      <c r="BB339" s="43" t="s">
        <v>5512</v>
      </c>
      <c r="BC339" s="38" t="s">
        <v>5492</v>
      </c>
      <c r="BD339" s="38" t="s">
        <v>35</v>
      </c>
      <c r="BE339" s="38" t="s">
        <v>5494</v>
      </c>
    </row>
    <row r="340" spans="1:57" ht="17.45" customHeight="1" x14ac:dyDescent="0.25">
      <c r="A340" s="81">
        <v>2023</v>
      </c>
      <c r="B340" s="35">
        <v>352</v>
      </c>
      <c r="C340" s="36">
        <v>1871</v>
      </c>
      <c r="D340" s="29" t="s">
        <v>279</v>
      </c>
      <c r="E340" s="37" t="s">
        <v>5497</v>
      </c>
      <c r="F340" s="38" t="s">
        <v>39</v>
      </c>
      <c r="G340" s="35" t="s">
        <v>54</v>
      </c>
      <c r="H340" s="37" t="s">
        <v>2918</v>
      </c>
      <c r="I340" s="38" t="s">
        <v>7248</v>
      </c>
      <c r="J340" s="39" t="s">
        <v>7249</v>
      </c>
      <c r="K340" s="41">
        <v>1</v>
      </c>
      <c r="L340" s="42" t="s">
        <v>170</v>
      </c>
      <c r="M340" s="43">
        <v>45064</v>
      </c>
      <c r="N340" s="38">
        <v>7</v>
      </c>
      <c r="O340" s="43">
        <v>45065</v>
      </c>
      <c r="P340" s="43">
        <v>45278</v>
      </c>
      <c r="Q340" s="54" t="s">
        <v>98</v>
      </c>
      <c r="R340" s="29" t="s">
        <v>98</v>
      </c>
      <c r="S340" s="74" t="s">
        <v>7245</v>
      </c>
      <c r="T340" s="39" t="s">
        <v>5488</v>
      </c>
      <c r="U340" s="39" t="s">
        <v>286</v>
      </c>
      <c r="V340" s="39" t="s">
        <v>287</v>
      </c>
      <c r="W340" s="51">
        <v>20235420008013</v>
      </c>
      <c r="X340" s="38">
        <v>90237</v>
      </c>
      <c r="Y340" s="38">
        <v>2</v>
      </c>
      <c r="Z340" s="46">
        <v>4500000</v>
      </c>
      <c r="AA340" s="42" t="s">
        <v>7216</v>
      </c>
      <c r="AB340" s="42" t="s">
        <v>6533</v>
      </c>
      <c r="AC340" s="43">
        <v>45057</v>
      </c>
      <c r="AD340" s="42">
        <v>20235420007633</v>
      </c>
      <c r="AE340" s="47">
        <v>45063</v>
      </c>
      <c r="AF340" s="42" t="s">
        <v>5490</v>
      </c>
      <c r="AG340" s="48" t="s">
        <v>5491</v>
      </c>
      <c r="AH340" s="49">
        <v>45064</v>
      </c>
      <c r="AI340" s="38" t="s">
        <v>7250</v>
      </c>
      <c r="AJ340" s="38">
        <v>-213</v>
      </c>
      <c r="AK340" s="38" t="s">
        <v>5506</v>
      </c>
      <c r="AL340" s="38">
        <v>1073</v>
      </c>
      <c r="AM340" s="43">
        <v>45057</v>
      </c>
      <c r="AN340" s="43">
        <v>45065</v>
      </c>
      <c r="AO340" s="38" t="s">
        <v>5506</v>
      </c>
      <c r="AP340" s="43">
        <v>45064</v>
      </c>
      <c r="AQ340" s="38">
        <v>5</v>
      </c>
      <c r="AR340" s="38"/>
      <c r="AS340" s="38" t="s">
        <v>7251</v>
      </c>
      <c r="AT340" s="38" t="s">
        <v>5508</v>
      </c>
      <c r="AU340" s="43">
        <v>45063</v>
      </c>
      <c r="AV340" s="43">
        <v>45063</v>
      </c>
      <c r="AW340" s="43">
        <v>45470</v>
      </c>
      <c r="AX340" s="43">
        <v>45063</v>
      </c>
      <c r="AY340" s="38" t="s">
        <v>5492</v>
      </c>
      <c r="AZ340" s="38" t="s">
        <v>5492</v>
      </c>
      <c r="BA340" s="43" t="s">
        <v>5511</v>
      </c>
      <c r="BB340" s="43" t="s">
        <v>5522</v>
      </c>
      <c r="BC340" s="38" t="s">
        <v>5492</v>
      </c>
      <c r="BD340" s="38" t="s">
        <v>35</v>
      </c>
      <c r="BE340" s="38" t="s">
        <v>5494</v>
      </c>
    </row>
    <row r="341" spans="1:57" ht="17.45" customHeight="1" x14ac:dyDescent="0.25">
      <c r="A341" s="81">
        <v>2023</v>
      </c>
      <c r="B341" s="35">
        <v>353</v>
      </c>
      <c r="C341" s="36">
        <v>1801</v>
      </c>
      <c r="D341" s="29" t="s">
        <v>2219</v>
      </c>
      <c r="E341" s="37" t="s">
        <v>5497</v>
      </c>
      <c r="F341" s="38" t="s">
        <v>39</v>
      </c>
      <c r="G341" s="35" t="s">
        <v>54</v>
      </c>
      <c r="H341" s="37" t="s">
        <v>2672</v>
      </c>
      <c r="I341" s="38" t="s">
        <v>7252</v>
      </c>
      <c r="J341" s="39" t="s">
        <v>7253</v>
      </c>
      <c r="K341" s="41">
        <v>8</v>
      </c>
      <c r="L341" s="42" t="s">
        <v>170</v>
      </c>
      <c r="M341" s="43">
        <v>45072</v>
      </c>
      <c r="N341" s="38">
        <v>8</v>
      </c>
      <c r="O341" s="43">
        <v>45078</v>
      </c>
      <c r="P341" s="43">
        <v>45291</v>
      </c>
      <c r="Q341" s="54" t="s">
        <v>98</v>
      </c>
      <c r="R341" s="29" t="s">
        <v>98</v>
      </c>
      <c r="S341" s="39" t="s">
        <v>5982</v>
      </c>
      <c r="T341" s="39" t="s">
        <v>5488</v>
      </c>
      <c r="U341" s="39" t="s">
        <v>1753</v>
      </c>
      <c r="V341" s="39" t="s">
        <v>2287</v>
      </c>
      <c r="W341" s="51">
        <v>20235400000643</v>
      </c>
      <c r="X341" s="38">
        <v>85018</v>
      </c>
      <c r="Y341" s="38">
        <v>2</v>
      </c>
      <c r="Z341" s="46">
        <v>5700000</v>
      </c>
      <c r="AA341" s="42" t="s">
        <v>6452</v>
      </c>
      <c r="AB341" s="42" t="s">
        <v>5503</v>
      </c>
      <c r="AC341" s="43">
        <v>45050</v>
      </c>
      <c r="AD341" s="42">
        <v>20235420008323</v>
      </c>
      <c r="AE341" s="47">
        <v>45072</v>
      </c>
      <c r="AF341" s="42" t="s">
        <v>5490</v>
      </c>
      <c r="AG341" s="48" t="s">
        <v>5491</v>
      </c>
      <c r="AH341" s="49">
        <v>45072</v>
      </c>
      <c r="AI341" s="38" t="s">
        <v>7254</v>
      </c>
      <c r="AJ341" s="38">
        <v>-213</v>
      </c>
      <c r="AK341" s="38" t="s">
        <v>5506</v>
      </c>
      <c r="AL341" s="38">
        <v>246</v>
      </c>
      <c r="AM341" s="43">
        <v>44948</v>
      </c>
      <c r="AN341" s="43">
        <v>45076</v>
      </c>
      <c r="AO341" s="38" t="s">
        <v>5506</v>
      </c>
      <c r="AP341" s="43">
        <v>45075</v>
      </c>
      <c r="AQ341" s="38">
        <v>1</v>
      </c>
      <c r="AR341" s="38"/>
      <c r="AS341" s="38" t="s">
        <v>7255</v>
      </c>
      <c r="AT341" s="38" t="s">
        <v>5508</v>
      </c>
      <c r="AU341" s="43">
        <v>45077</v>
      </c>
      <c r="AV341" s="43">
        <v>45076</v>
      </c>
      <c r="AW341" s="43">
        <v>45473</v>
      </c>
      <c r="AX341" s="43">
        <v>45077</v>
      </c>
      <c r="AY341" s="38" t="s">
        <v>5492</v>
      </c>
      <c r="AZ341" s="38" t="s">
        <v>5506</v>
      </c>
      <c r="BA341" s="43" t="s">
        <v>5597</v>
      </c>
      <c r="BB341" s="43" t="s">
        <v>5522</v>
      </c>
      <c r="BC341" s="38" t="s">
        <v>5492</v>
      </c>
      <c r="BD341" s="38" t="s">
        <v>35</v>
      </c>
      <c r="BE341" s="38" t="s">
        <v>5494</v>
      </c>
    </row>
    <row r="342" spans="1:57" ht="17.45" customHeight="1" x14ac:dyDescent="0.25">
      <c r="A342" s="81">
        <v>2023</v>
      </c>
      <c r="B342" s="35">
        <v>354</v>
      </c>
      <c r="C342" s="36">
        <v>1873</v>
      </c>
      <c r="D342" s="102" t="s">
        <v>5496</v>
      </c>
      <c r="E342" s="37" t="s">
        <v>5497</v>
      </c>
      <c r="F342" s="38" t="s">
        <v>39</v>
      </c>
      <c r="G342" s="35" t="s">
        <v>54</v>
      </c>
      <c r="H342" s="37" t="s">
        <v>6900</v>
      </c>
      <c r="I342" s="38" t="s">
        <v>7256</v>
      </c>
      <c r="J342" s="39" t="s">
        <v>7257</v>
      </c>
      <c r="K342" s="41">
        <v>2</v>
      </c>
      <c r="L342" s="42" t="s">
        <v>170</v>
      </c>
      <c r="M342" s="43">
        <v>45058</v>
      </c>
      <c r="N342" s="38">
        <v>8</v>
      </c>
      <c r="O342" s="43">
        <v>45065</v>
      </c>
      <c r="P342" s="43">
        <v>45291</v>
      </c>
      <c r="Q342" s="54" t="s">
        <v>98</v>
      </c>
      <c r="R342" s="29" t="s">
        <v>98</v>
      </c>
      <c r="S342" s="74" t="s">
        <v>7050</v>
      </c>
      <c r="T342" s="39" t="s">
        <v>5488</v>
      </c>
      <c r="U342" s="39" t="s">
        <v>579</v>
      </c>
      <c r="V342" s="39" t="s">
        <v>2001</v>
      </c>
      <c r="W342" s="51">
        <v>20235420007963</v>
      </c>
      <c r="X342" s="38">
        <v>88524</v>
      </c>
      <c r="Y342" s="38">
        <v>3</v>
      </c>
      <c r="Z342" s="46">
        <v>2500000</v>
      </c>
      <c r="AA342" s="42" t="s">
        <v>7216</v>
      </c>
      <c r="AB342" s="42" t="s">
        <v>6533</v>
      </c>
      <c r="AC342" s="43">
        <v>45058</v>
      </c>
      <c r="AD342" s="42">
        <v>20235420007633</v>
      </c>
      <c r="AE342" s="47">
        <v>45063</v>
      </c>
      <c r="AF342" s="42" t="s">
        <v>5490</v>
      </c>
      <c r="AG342" s="48" t="s">
        <v>5491</v>
      </c>
      <c r="AH342" s="49">
        <v>45058</v>
      </c>
      <c r="AI342" s="38" t="s">
        <v>7258</v>
      </c>
      <c r="AJ342" s="38">
        <v>-226</v>
      </c>
      <c r="AK342" s="38" t="s">
        <v>5506</v>
      </c>
      <c r="AL342" s="38">
        <v>755</v>
      </c>
      <c r="AM342" s="43">
        <v>44992</v>
      </c>
      <c r="AN342" s="43">
        <v>45065</v>
      </c>
      <c r="AO342" s="38" t="s">
        <v>5506</v>
      </c>
      <c r="AP342" s="43">
        <v>45064</v>
      </c>
      <c r="AQ342" s="38">
        <v>5</v>
      </c>
      <c r="AR342" s="38"/>
      <c r="AS342" s="38" t="s">
        <v>7259</v>
      </c>
      <c r="AT342" s="38" t="s">
        <v>5508</v>
      </c>
      <c r="AU342" s="43">
        <v>45065</v>
      </c>
      <c r="AV342" s="43">
        <v>45065</v>
      </c>
      <c r="AW342" s="43">
        <v>45136</v>
      </c>
      <c r="AX342" s="43">
        <v>45065</v>
      </c>
      <c r="AY342" s="38" t="s">
        <v>5492</v>
      </c>
      <c r="AZ342" s="38" t="s">
        <v>5506</v>
      </c>
      <c r="BA342" s="43" t="s">
        <v>5560</v>
      </c>
      <c r="BB342" s="43" t="s">
        <v>5522</v>
      </c>
      <c r="BC342" s="38" t="s">
        <v>5492</v>
      </c>
      <c r="BD342" s="38" t="s">
        <v>35</v>
      </c>
      <c r="BE342" s="38" t="s">
        <v>5494</v>
      </c>
    </row>
    <row r="343" spans="1:57" ht="17.45" customHeight="1" x14ac:dyDescent="0.25">
      <c r="A343" s="81">
        <v>2023</v>
      </c>
      <c r="B343" s="35">
        <v>355</v>
      </c>
      <c r="C343" s="36">
        <v>1871</v>
      </c>
      <c r="D343" s="29" t="s">
        <v>279</v>
      </c>
      <c r="E343" s="37" t="s">
        <v>5497</v>
      </c>
      <c r="F343" s="38" t="s">
        <v>39</v>
      </c>
      <c r="G343" s="35" t="s">
        <v>54</v>
      </c>
      <c r="H343" s="37" t="s">
        <v>1718</v>
      </c>
      <c r="I343" s="38" t="s">
        <v>7260</v>
      </c>
      <c r="J343" s="39" t="s">
        <v>7261</v>
      </c>
      <c r="K343" s="41">
        <v>2</v>
      </c>
      <c r="L343" s="42" t="s">
        <v>5829</v>
      </c>
      <c r="M343" s="43">
        <v>45065</v>
      </c>
      <c r="N343" s="38">
        <v>8</v>
      </c>
      <c r="O343" s="43">
        <v>45070</v>
      </c>
      <c r="P343" s="43">
        <v>45291</v>
      </c>
      <c r="Q343" s="54" t="s">
        <v>98</v>
      </c>
      <c r="R343" s="29" t="s">
        <v>98</v>
      </c>
      <c r="S343" s="74" t="s">
        <v>6637</v>
      </c>
      <c r="T343" s="39" t="s">
        <v>5488</v>
      </c>
      <c r="U343" s="39" t="s">
        <v>286</v>
      </c>
      <c r="V343" s="39" t="s">
        <v>287</v>
      </c>
      <c r="W343" s="51">
        <v>20235420008413</v>
      </c>
      <c r="X343" s="38">
        <v>82102</v>
      </c>
      <c r="Y343" s="38">
        <v>13</v>
      </c>
      <c r="Z343" s="46">
        <v>2400000</v>
      </c>
      <c r="AA343" s="42" t="s">
        <v>7216</v>
      </c>
      <c r="AB343" s="42" t="s">
        <v>6533</v>
      </c>
      <c r="AC343" s="43">
        <v>45057</v>
      </c>
      <c r="AD343" s="42">
        <v>20235420007633</v>
      </c>
      <c r="AE343" s="47">
        <v>45063</v>
      </c>
      <c r="AF343" s="42" t="s">
        <v>5490</v>
      </c>
      <c r="AG343" s="48" t="s">
        <v>5491</v>
      </c>
      <c r="AH343" s="49">
        <v>45065</v>
      </c>
      <c r="AI343" s="38" t="s">
        <v>7262</v>
      </c>
      <c r="AJ343" s="38">
        <v>-221</v>
      </c>
      <c r="AK343" s="38" t="s">
        <v>5506</v>
      </c>
      <c r="AL343" s="38">
        <v>262</v>
      </c>
      <c r="AM343" s="43">
        <v>44948</v>
      </c>
      <c r="AN343" s="43">
        <v>45065</v>
      </c>
      <c r="AO343" s="38" t="s">
        <v>5506</v>
      </c>
      <c r="AP343" s="43">
        <v>45069</v>
      </c>
      <c r="AQ343" s="38">
        <v>4</v>
      </c>
      <c r="AR343" s="38"/>
      <c r="AS343" s="38" t="s">
        <v>7263</v>
      </c>
      <c r="AT343" s="38" t="s">
        <v>7264</v>
      </c>
      <c r="AU343" s="43">
        <v>45065</v>
      </c>
      <c r="AV343" s="43">
        <v>45065</v>
      </c>
      <c r="AW343" s="43">
        <v>45492</v>
      </c>
      <c r="AX343" s="43">
        <v>45070</v>
      </c>
      <c r="AY343" s="38" t="s">
        <v>5492</v>
      </c>
      <c r="AZ343" s="38" t="s">
        <v>5492</v>
      </c>
      <c r="BA343" s="43" t="s">
        <v>5560</v>
      </c>
      <c r="BB343" s="43" t="s">
        <v>5522</v>
      </c>
      <c r="BC343" s="38" t="s">
        <v>5492</v>
      </c>
      <c r="BD343" s="38" t="s">
        <v>35</v>
      </c>
      <c r="BE343" s="38" t="s">
        <v>5494</v>
      </c>
    </row>
    <row r="344" spans="1:57" ht="17.45" customHeight="1" x14ac:dyDescent="0.25">
      <c r="A344" s="81">
        <v>2023</v>
      </c>
      <c r="B344" s="35">
        <v>356</v>
      </c>
      <c r="C344" s="36">
        <v>1873</v>
      </c>
      <c r="D344" s="102" t="s">
        <v>5496</v>
      </c>
      <c r="E344" s="37" t="s">
        <v>5497</v>
      </c>
      <c r="F344" s="38" t="s">
        <v>39</v>
      </c>
      <c r="G344" s="35" t="s">
        <v>54</v>
      </c>
      <c r="H344" s="37" t="s">
        <v>7265</v>
      </c>
      <c r="I344" s="38" t="s">
        <v>7266</v>
      </c>
      <c r="J344" s="39" t="s">
        <v>2977</v>
      </c>
      <c r="K344" s="41">
        <v>6</v>
      </c>
      <c r="L344" s="42" t="s">
        <v>269</v>
      </c>
      <c r="M344" s="43">
        <v>45058</v>
      </c>
      <c r="N344" s="38">
        <v>8</v>
      </c>
      <c r="O344" s="43">
        <v>45065</v>
      </c>
      <c r="P344" s="43">
        <v>45291</v>
      </c>
      <c r="Q344" s="54" t="s">
        <v>98</v>
      </c>
      <c r="R344" s="29" t="s">
        <v>98</v>
      </c>
      <c r="S344" s="39" t="s">
        <v>6478</v>
      </c>
      <c r="T344" s="39" t="s">
        <v>5488</v>
      </c>
      <c r="U344" s="39" t="s">
        <v>100</v>
      </c>
      <c r="V344" s="39" t="s">
        <v>5577</v>
      </c>
      <c r="W344" s="51">
        <v>20235400000673</v>
      </c>
      <c r="X344" s="38">
        <v>85145</v>
      </c>
      <c r="Y344" s="38">
        <v>9</v>
      </c>
      <c r="Z344" s="46">
        <v>5700000</v>
      </c>
      <c r="AA344" s="42" t="s">
        <v>7216</v>
      </c>
      <c r="AB344" s="42" t="s">
        <v>6533</v>
      </c>
      <c r="AC344" s="43">
        <v>45058</v>
      </c>
      <c r="AD344" s="42">
        <v>20235420007583</v>
      </c>
      <c r="AE344" s="47">
        <v>45062</v>
      </c>
      <c r="AF344" s="42" t="s">
        <v>5490</v>
      </c>
      <c r="AG344" s="48" t="s">
        <v>5491</v>
      </c>
      <c r="AH344" s="49">
        <v>45058</v>
      </c>
      <c r="AI344" s="38" t="s">
        <v>7267</v>
      </c>
      <c r="AJ344" s="38">
        <v>-226</v>
      </c>
      <c r="AK344" s="38" t="s">
        <v>5506</v>
      </c>
      <c r="AL344" s="38">
        <v>496</v>
      </c>
      <c r="AM344" s="43">
        <v>44951</v>
      </c>
      <c r="AN344" s="43">
        <v>45065</v>
      </c>
      <c r="AO344" s="38" t="s">
        <v>5506</v>
      </c>
      <c r="AP344" s="43">
        <v>45062</v>
      </c>
      <c r="AQ344" s="38">
        <v>4</v>
      </c>
      <c r="AR344" s="38"/>
      <c r="AS344" s="38" t="s">
        <v>7268</v>
      </c>
      <c r="AT344" s="38" t="s">
        <v>5508</v>
      </c>
      <c r="AU344" s="43">
        <v>45062</v>
      </c>
      <c r="AV344" s="43">
        <v>45061</v>
      </c>
      <c r="AW344" s="43">
        <v>45127</v>
      </c>
      <c r="AX344" s="43">
        <v>45063</v>
      </c>
      <c r="AY344" s="38" t="s">
        <v>5492</v>
      </c>
      <c r="AZ344" s="38" t="s">
        <v>5492</v>
      </c>
      <c r="BA344" s="43" t="s">
        <v>5597</v>
      </c>
      <c r="BB344" s="43" t="s">
        <v>5522</v>
      </c>
      <c r="BC344" s="38" t="s">
        <v>5492</v>
      </c>
      <c r="BD344" s="38" t="s">
        <v>35</v>
      </c>
      <c r="BE344" s="38" t="s">
        <v>5494</v>
      </c>
    </row>
    <row r="345" spans="1:57" ht="17.45" customHeight="1" x14ac:dyDescent="0.25">
      <c r="A345" s="81">
        <v>2023</v>
      </c>
      <c r="B345" s="35">
        <v>357</v>
      </c>
      <c r="C345" s="36">
        <v>1873</v>
      </c>
      <c r="D345" s="102" t="s">
        <v>5496</v>
      </c>
      <c r="E345" s="37" t="s">
        <v>5497</v>
      </c>
      <c r="F345" s="38" t="s">
        <v>39</v>
      </c>
      <c r="G345" s="35" t="s">
        <v>54</v>
      </c>
      <c r="H345" s="37" t="s">
        <v>7265</v>
      </c>
      <c r="I345" s="38" t="s">
        <v>7269</v>
      </c>
      <c r="J345" s="39" t="s">
        <v>1159</v>
      </c>
      <c r="K345" s="41">
        <v>3</v>
      </c>
      <c r="L345" s="42" t="s">
        <v>2761</v>
      </c>
      <c r="M345" s="43">
        <v>45058</v>
      </c>
      <c r="N345" s="38">
        <v>8</v>
      </c>
      <c r="O345" s="43">
        <v>45065</v>
      </c>
      <c r="P345" s="43">
        <v>45291</v>
      </c>
      <c r="Q345" s="54" t="s">
        <v>98</v>
      </c>
      <c r="R345" s="29" t="s">
        <v>98</v>
      </c>
      <c r="S345" s="39" t="s">
        <v>6478</v>
      </c>
      <c r="T345" s="39" t="s">
        <v>5488</v>
      </c>
      <c r="U345" s="39" t="s">
        <v>100</v>
      </c>
      <c r="V345" s="39" t="s">
        <v>5577</v>
      </c>
      <c r="W345" s="51">
        <v>20235400000673</v>
      </c>
      <c r="X345" s="38">
        <v>85145</v>
      </c>
      <c r="Y345" s="38">
        <v>9</v>
      </c>
      <c r="Z345" s="46">
        <v>5700000</v>
      </c>
      <c r="AA345" s="42" t="s">
        <v>7216</v>
      </c>
      <c r="AB345" s="42" t="s">
        <v>6533</v>
      </c>
      <c r="AC345" s="43">
        <v>45058</v>
      </c>
      <c r="AD345" s="42">
        <v>20235420007513</v>
      </c>
      <c r="AE345" s="47">
        <v>45061</v>
      </c>
      <c r="AF345" s="42" t="s">
        <v>5490</v>
      </c>
      <c r="AG345" s="48" t="s">
        <v>5491</v>
      </c>
      <c r="AH345" s="49">
        <v>45058</v>
      </c>
      <c r="AI345" s="38" t="s">
        <v>7270</v>
      </c>
      <c r="AJ345" s="38">
        <v>-226</v>
      </c>
      <c r="AK345" s="38" t="s">
        <v>5506</v>
      </c>
      <c r="AL345" s="38">
        <v>496</v>
      </c>
      <c r="AM345" s="43">
        <v>44951</v>
      </c>
      <c r="AN345" s="43">
        <v>45065</v>
      </c>
      <c r="AO345" s="38" t="s">
        <v>5506</v>
      </c>
      <c r="AP345" s="43">
        <v>45062</v>
      </c>
      <c r="AQ345" s="38">
        <v>4</v>
      </c>
      <c r="AR345" s="38"/>
      <c r="AS345" s="38" t="s">
        <v>7271</v>
      </c>
      <c r="AT345" s="38" t="s">
        <v>5508</v>
      </c>
      <c r="AU345" s="43">
        <v>45059</v>
      </c>
      <c r="AV345" s="43">
        <v>45058</v>
      </c>
      <c r="AW345" s="43">
        <v>45488</v>
      </c>
      <c r="AX345" s="43">
        <v>45060</v>
      </c>
      <c r="AY345" s="38" t="s">
        <v>5492</v>
      </c>
      <c r="AZ345" s="38" t="s">
        <v>5492</v>
      </c>
      <c r="BA345" s="43" t="s">
        <v>5597</v>
      </c>
      <c r="BB345" s="43" t="s">
        <v>5522</v>
      </c>
      <c r="BC345" s="38" t="s">
        <v>5492</v>
      </c>
      <c r="BD345" s="38" t="s">
        <v>35</v>
      </c>
      <c r="BE345" s="38" t="s">
        <v>5494</v>
      </c>
    </row>
    <row r="346" spans="1:57" ht="17.45" customHeight="1" x14ac:dyDescent="0.25">
      <c r="A346" s="81">
        <v>2023</v>
      </c>
      <c r="B346" s="35">
        <v>359</v>
      </c>
      <c r="C346" s="36">
        <v>1873</v>
      </c>
      <c r="D346" s="102" t="s">
        <v>5496</v>
      </c>
      <c r="E346" s="37" t="s">
        <v>5497</v>
      </c>
      <c r="F346" s="38" t="s">
        <v>39</v>
      </c>
      <c r="G346" s="35" t="s">
        <v>54</v>
      </c>
      <c r="H346" s="37" t="s">
        <v>1459</v>
      </c>
      <c r="I346" s="38" t="s">
        <v>7275</v>
      </c>
      <c r="J346" s="39" t="s">
        <v>5393</v>
      </c>
      <c r="K346" s="41">
        <v>3</v>
      </c>
      <c r="L346" s="42" t="s">
        <v>269</v>
      </c>
      <c r="M346" s="43">
        <v>45061</v>
      </c>
      <c r="N346" s="38">
        <v>8</v>
      </c>
      <c r="O346" s="43">
        <v>45065</v>
      </c>
      <c r="P346" s="43">
        <v>45291</v>
      </c>
      <c r="Q346" s="54" t="s">
        <v>98</v>
      </c>
      <c r="R346" s="29" t="s">
        <v>98</v>
      </c>
      <c r="S346" s="74" t="s">
        <v>7276</v>
      </c>
      <c r="T346" s="39" t="s">
        <v>5488</v>
      </c>
      <c r="U346" s="39" t="s">
        <v>7167</v>
      </c>
      <c r="V346" s="39" t="s">
        <v>595</v>
      </c>
      <c r="W346" s="51">
        <v>20235420007863</v>
      </c>
      <c r="X346" s="38">
        <v>89866</v>
      </c>
      <c r="Y346" s="38">
        <v>1</v>
      </c>
      <c r="Z346" s="46">
        <v>4500000</v>
      </c>
      <c r="AA346" s="42" t="s">
        <v>7216</v>
      </c>
      <c r="AB346" s="42" t="s">
        <v>5503</v>
      </c>
      <c r="AC346" s="43">
        <v>45057</v>
      </c>
      <c r="AD346" s="42">
        <v>20235420007583</v>
      </c>
      <c r="AE346" s="47">
        <v>45062</v>
      </c>
      <c r="AF346" s="42" t="s">
        <v>5490</v>
      </c>
      <c r="AG346" s="48" t="s">
        <v>5491</v>
      </c>
      <c r="AH346" s="49">
        <v>45061</v>
      </c>
      <c r="AI346" s="38" t="s">
        <v>7277</v>
      </c>
      <c r="AJ346" s="38">
        <v>-226</v>
      </c>
      <c r="AK346" s="38" t="s">
        <v>5506</v>
      </c>
      <c r="AL346" s="38">
        <v>1040</v>
      </c>
      <c r="AM346" s="43">
        <v>45044</v>
      </c>
      <c r="AN346" s="43">
        <v>45065</v>
      </c>
      <c r="AO346" s="38" t="s">
        <v>5506</v>
      </c>
      <c r="AP346" s="43">
        <v>45062</v>
      </c>
      <c r="AQ346" s="38">
        <v>1</v>
      </c>
      <c r="AR346" s="38"/>
      <c r="AS346" s="38" t="s">
        <v>7278</v>
      </c>
      <c r="AT346" s="38" t="s">
        <v>5508</v>
      </c>
      <c r="AU346" s="43">
        <v>45062</v>
      </c>
      <c r="AV346" s="43">
        <v>45061</v>
      </c>
      <c r="AW346" s="43">
        <v>45127</v>
      </c>
      <c r="AX346" s="43">
        <v>45062</v>
      </c>
      <c r="AY346" s="38" t="s">
        <v>5492</v>
      </c>
      <c r="AZ346" s="38" t="s">
        <v>5492</v>
      </c>
      <c r="BA346" s="43" t="s">
        <v>5511</v>
      </c>
      <c r="BB346" s="43" t="s">
        <v>5512</v>
      </c>
      <c r="BC346" s="38" t="s">
        <v>5492</v>
      </c>
      <c r="BD346" s="38" t="s">
        <v>35</v>
      </c>
      <c r="BE346" s="38" t="s">
        <v>5494</v>
      </c>
    </row>
    <row r="347" spans="1:57" ht="17.45" customHeight="1" x14ac:dyDescent="0.25">
      <c r="A347" s="81">
        <v>2023</v>
      </c>
      <c r="B347" s="35">
        <v>360</v>
      </c>
      <c r="C347" s="36">
        <v>1873</v>
      </c>
      <c r="D347" s="102" t="s">
        <v>5496</v>
      </c>
      <c r="E347" s="37" t="s">
        <v>5497</v>
      </c>
      <c r="F347" s="38" t="s">
        <v>39</v>
      </c>
      <c r="G347" s="35" t="s">
        <v>54</v>
      </c>
      <c r="H347" s="37" t="s">
        <v>2017</v>
      </c>
      <c r="I347" s="35" t="s">
        <v>7279</v>
      </c>
      <c r="J347" s="39" t="s">
        <v>6330</v>
      </c>
      <c r="K347" s="41">
        <v>1</v>
      </c>
      <c r="L347" s="42" t="s">
        <v>7214</v>
      </c>
      <c r="M347" s="43">
        <v>45064</v>
      </c>
      <c r="N347" s="38">
        <v>2</v>
      </c>
      <c r="O347" s="43">
        <v>45069</v>
      </c>
      <c r="P347" s="43">
        <v>45124</v>
      </c>
      <c r="Q347" s="82" t="s">
        <v>48</v>
      </c>
      <c r="R347" s="102" t="s">
        <v>98</v>
      </c>
      <c r="S347" s="52" t="s">
        <v>7280</v>
      </c>
      <c r="T347" s="39" t="s">
        <v>5488</v>
      </c>
      <c r="U347" s="39" t="s">
        <v>330</v>
      </c>
      <c r="V347" s="39" t="s">
        <v>7281</v>
      </c>
      <c r="W347" s="51">
        <v>20235400001473</v>
      </c>
      <c r="X347" s="38">
        <v>89833</v>
      </c>
      <c r="Y347" s="38">
        <v>1</v>
      </c>
      <c r="Z347" s="46">
        <v>5700000</v>
      </c>
      <c r="AA347" s="42" t="s">
        <v>7216</v>
      </c>
      <c r="AB347" s="42" t="s">
        <v>5503</v>
      </c>
      <c r="AC347" s="43">
        <v>45061</v>
      </c>
      <c r="AD347" s="42" t="s">
        <v>7282</v>
      </c>
      <c r="AE347" s="47">
        <v>45131</v>
      </c>
      <c r="AF347" s="42" t="s">
        <v>5490</v>
      </c>
      <c r="AG347" s="48" t="s">
        <v>5491</v>
      </c>
      <c r="AH347" s="49">
        <v>45064</v>
      </c>
      <c r="AI347" s="38" t="s">
        <v>7283</v>
      </c>
      <c r="AJ347" s="38">
        <v>-91</v>
      </c>
      <c r="AK347" s="38" t="s">
        <v>5506</v>
      </c>
      <c r="AL347" s="38">
        <v>1036</v>
      </c>
      <c r="AM347" s="43">
        <v>45044</v>
      </c>
      <c r="AN347" s="43">
        <v>45069</v>
      </c>
      <c r="AO347" s="38" t="s">
        <v>5506</v>
      </c>
      <c r="AP347" s="43">
        <v>45069</v>
      </c>
      <c r="AQ347" s="38">
        <v>2</v>
      </c>
      <c r="AR347" s="38"/>
      <c r="AS347" s="38" t="s">
        <v>7284</v>
      </c>
      <c r="AT347" s="38" t="s">
        <v>5508</v>
      </c>
      <c r="AU347" s="43">
        <v>45064</v>
      </c>
      <c r="AV347" s="43">
        <v>45064</v>
      </c>
      <c r="AW347" s="43">
        <v>44951</v>
      </c>
      <c r="AX347" s="43">
        <v>45064</v>
      </c>
      <c r="AY347" s="38" t="s">
        <v>5492</v>
      </c>
      <c r="AZ347" s="38" t="s">
        <v>5492</v>
      </c>
      <c r="BA347" s="43" t="s">
        <v>5597</v>
      </c>
      <c r="BB347" s="43" t="s">
        <v>5512</v>
      </c>
      <c r="BC347" s="38" t="s">
        <v>5492</v>
      </c>
      <c r="BD347" s="38" t="s">
        <v>35</v>
      </c>
      <c r="BE347" s="38" t="s">
        <v>5494</v>
      </c>
    </row>
    <row r="348" spans="1:57" ht="17.45" customHeight="1" x14ac:dyDescent="0.25">
      <c r="A348" s="81">
        <v>2023</v>
      </c>
      <c r="B348" s="35">
        <v>361</v>
      </c>
      <c r="C348" s="36">
        <v>1865</v>
      </c>
      <c r="D348" s="29" t="s">
        <v>656</v>
      </c>
      <c r="E348" s="37" t="s">
        <v>5497</v>
      </c>
      <c r="F348" s="38" t="s">
        <v>39</v>
      </c>
      <c r="G348" s="35" t="s">
        <v>54</v>
      </c>
      <c r="H348" s="37" t="s">
        <v>1177</v>
      </c>
      <c r="I348" s="38" t="s">
        <v>7285</v>
      </c>
      <c r="J348" s="39" t="s">
        <v>7286</v>
      </c>
      <c r="K348" s="41">
        <v>2</v>
      </c>
      <c r="L348" s="42" t="s">
        <v>170</v>
      </c>
      <c r="M348" s="43">
        <v>45071</v>
      </c>
      <c r="N348" s="38">
        <v>8</v>
      </c>
      <c r="O348" s="43">
        <v>45076</v>
      </c>
      <c r="P348" s="43">
        <v>45291</v>
      </c>
      <c r="Q348" s="54" t="s">
        <v>98</v>
      </c>
      <c r="R348" s="29" t="s">
        <v>98</v>
      </c>
      <c r="S348" s="74" t="s">
        <v>7287</v>
      </c>
      <c r="T348" s="39" t="s">
        <v>5488</v>
      </c>
      <c r="U348" s="39" t="s">
        <v>6631</v>
      </c>
      <c r="V348" s="39" t="s">
        <v>264</v>
      </c>
      <c r="W348" s="51">
        <v>20235420008843</v>
      </c>
      <c r="X348" s="38">
        <v>89854</v>
      </c>
      <c r="Y348" s="38">
        <v>1</v>
      </c>
      <c r="Z348" s="46">
        <v>5700000</v>
      </c>
      <c r="AA348" s="42" t="s">
        <v>7216</v>
      </c>
      <c r="AB348" s="42" t="s">
        <v>6533</v>
      </c>
      <c r="AC348" s="43">
        <v>45061</v>
      </c>
      <c r="AD348" s="42">
        <v>20235420007903</v>
      </c>
      <c r="AE348" s="47">
        <v>45070</v>
      </c>
      <c r="AF348" s="42" t="s">
        <v>5490</v>
      </c>
      <c r="AG348" s="48" t="s">
        <v>5491</v>
      </c>
      <c r="AH348" s="49">
        <v>45071</v>
      </c>
      <c r="AI348" s="38" t="s">
        <v>7288</v>
      </c>
      <c r="AJ348" s="38">
        <v>-215</v>
      </c>
      <c r="AK348" s="38" t="s">
        <v>5506</v>
      </c>
      <c r="AL348" s="38">
        <v>1058</v>
      </c>
      <c r="AM348" s="43">
        <v>45056</v>
      </c>
      <c r="AN348" s="43">
        <v>45071</v>
      </c>
      <c r="AO348" s="38" t="s">
        <v>5506</v>
      </c>
      <c r="AP348" s="43">
        <v>45072</v>
      </c>
      <c r="AQ348" s="38">
        <v>1</v>
      </c>
      <c r="AR348" s="38"/>
      <c r="AS348" s="38" t="s">
        <v>7272</v>
      </c>
      <c r="AT348" s="38" t="s">
        <v>5508</v>
      </c>
      <c r="AU348" s="43">
        <v>45076</v>
      </c>
      <c r="AV348" s="43">
        <v>45071</v>
      </c>
      <c r="AW348" s="43">
        <v>45483</v>
      </c>
      <c r="AX348" s="43">
        <v>45072</v>
      </c>
      <c r="AY348" s="38" t="s">
        <v>5492</v>
      </c>
      <c r="AZ348" s="38" t="s">
        <v>5506</v>
      </c>
      <c r="BA348" s="43" t="s">
        <v>5597</v>
      </c>
      <c r="BB348" s="43" t="s">
        <v>5512</v>
      </c>
      <c r="BC348" s="38" t="s">
        <v>7289</v>
      </c>
      <c r="BD348" s="38" t="s">
        <v>35</v>
      </c>
      <c r="BE348" s="38" t="s">
        <v>5494</v>
      </c>
    </row>
    <row r="349" spans="1:57" ht="17.45" customHeight="1" x14ac:dyDescent="0.25">
      <c r="A349" s="81">
        <v>2023</v>
      </c>
      <c r="B349" s="35">
        <v>362</v>
      </c>
      <c r="C349" s="36">
        <v>1873</v>
      </c>
      <c r="D349" s="102" t="s">
        <v>5496</v>
      </c>
      <c r="E349" s="37" t="s">
        <v>5497</v>
      </c>
      <c r="F349" s="38" t="s">
        <v>39</v>
      </c>
      <c r="G349" s="35" t="s">
        <v>54</v>
      </c>
      <c r="H349" s="37" t="s">
        <v>7290</v>
      </c>
      <c r="I349" s="35" t="s">
        <v>7291</v>
      </c>
      <c r="J349" s="39" t="s">
        <v>2203</v>
      </c>
      <c r="K349" s="41">
        <v>7</v>
      </c>
      <c r="L349" s="42" t="s">
        <v>170</v>
      </c>
      <c r="M349" s="43">
        <v>45064</v>
      </c>
      <c r="N349" s="38">
        <v>1</v>
      </c>
      <c r="O349" s="43">
        <v>45075</v>
      </c>
      <c r="P349" s="43">
        <v>45105</v>
      </c>
      <c r="Q349" s="82" t="s">
        <v>48</v>
      </c>
      <c r="R349" s="102" t="s">
        <v>98</v>
      </c>
      <c r="S349" s="74" t="s">
        <v>7292</v>
      </c>
      <c r="T349" s="39" t="s">
        <v>5488</v>
      </c>
      <c r="U349" s="39" t="s">
        <v>2771</v>
      </c>
      <c r="V349" s="39" t="s">
        <v>1827</v>
      </c>
      <c r="W349" s="51">
        <v>20235420008873</v>
      </c>
      <c r="X349" s="38">
        <v>89621</v>
      </c>
      <c r="Y349" s="38">
        <v>1</v>
      </c>
      <c r="Z349" s="46">
        <v>2400000</v>
      </c>
      <c r="AA349" s="42" t="s">
        <v>7063</v>
      </c>
      <c r="AB349" s="42" t="s">
        <v>6533</v>
      </c>
      <c r="AC349" s="43">
        <v>45061</v>
      </c>
      <c r="AD349" s="42">
        <v>20235420007903</v>
      </c>
      <c r="AE349" s="47">
        <v>45070</v>
      </c>
      <c r="AF349" s="42" t="s">
        <v>5490</v>
      </c>
      <c r="AG349" s="48" t="s">
        <v>5491</v>
      </c>
      <c r="AH349" s="49">
        <v>45064</v>
      </c>
      <c r="AI349" s="38" t="s">
        <v>7293</v>
      </c>
      <c r="AJ349" s="38">
        <v>-30</v>
      </c>
      <c r="AK349" s="38" t="s">
        <v>5506</v>
      </c>
      <c r="AL349" s="38">
        <v>1031</v>
      </c>
      <c r="AM349" s="43">
        <v>45044</v>
      </c>
      <c r="AN349" s="43">
        <v>45071</v>
      </c>
      <c r="AO349" s="38" t="s">
        <v>5506</v>
      </c>
      <c r="AP349" s="43">
        <v>45070</v>
      </c>
      <c r="AQ349" s="38">
        <v>2</v>
      </c>
      <c r="AR349" s="38"/>
      <c r="AS349" s="38" t="s">
        <v>7294</v>
      </c>
      <c r="AT349" s="38" t="s">
        <v>5508</v>
      </c>
      <c r="AU349" s="43">
        <v>45071</v>
      </c>
      <c r="AV349" s="43">
        <v>45071</v>
      </c>
      <c r="AW349" s="43">
        <v>45296</v>
      </c>
      <c r="AX349" s="43">
        <v>45072</v>
      </c>
      <c r="AY349" s="38" t="s">
        <v>5492</v>
      </c>
      <c r="AZ349" s="38" t="s">
        <v>5506</v>
      </c>
      <c r="BA349" s="43" t="s">
        <v>5560</v>
      </c>
      <c r="BB349" s="43" t="s">
        <v>5522</v>
      </c>
      <c r="BC349" s="38" t="s">
        <v>5492</v>
      </c>
      <c r="BD349" s="38" t="s">
        <v>35</v>
      </c>
      <c r="BE349" s="38" t="s">
        <v>5494</v>
      </c>
    </row>
    <row r="350" spans="1:57" ht="17.45" customHeight="1" x14ac:dyDescent="0.25">
      <c r="A350" s="81">
        <v>2023</v>
      </c>
      <c r="B350" s="35">
        <v>363</v>
      </c>
      <c r="C350" s="36">
        <v>1835</v>
      </c>
      <c r="D350" s="29" t="s">
        <v>5916</v>
      </c>
      <c r="E350" s="37" t="s">
        <v>5497</v>
      </c>
      <c r="F350" s="38" t="s">
        <v>39</v>
      </c>
      <c r="G350" s="35" t="s">
        <v>54</v>
      </c>
      <c r="H350" s="37" t="s">
        <v>7295</v>
      </c>
      <c r="I350" s="38" t="s">
        <v>7296</v>
      </c>
      <c r="J350" s="39" t="s">
        <v>7297</v>
      </c>
      <c r="K350" s="41">
        <v>4</v>
      </c>
      <c r="L350" s="42" t="s">
        <v>5829</v>
      </c>
      <c r="M350" s="43">
        <v>45064</v>
      </c>
      <c r="N350" s="38">
        <v>8</v>
      </c>
      <c r="O350" s="43">
        <v>45069</v>
      </c>
      <c r="P350" s="43">
        <v>45291</v>
      </c>
      <c r="Q350" s="54" t="s">
        <v>98</v>
      </c>
      <c r="R350" s="29" t="s">
        <v>98</v>
      </c>
      <c r="S350" s="74" t="s">
        <v>7298</v>
      </c>
      <c r="T350" s="39" t="s">
        <v>5488</v>
      </c>
      <c r="U350" s="39" t="s">
        <v>2161</v>
      </c>
      <c r="V350" s="39" t="s">
        <v>2783</v>
      </c>
      <c r="W350" s="51">
        <v>20235400002543</v>
      </c>
      <c r="X350" s="38">
        <v>89703</v>
      </c>
      <c r="Y350" s="38">
        <v>1</v>
      </c>
      <c r="Z350" s="46">
        <v>3900000</v>
      </c>
      <c r="AA350" s="42" t="s">
        <v>7216</v>
      </c>
      <c r="AB350" s="42" t="s">
        <v>6533</v>
      </c>
      <c r="AC350" s="43">
        <v>45061</v>
      </c>
      <c r="AD350" s="42">
        <v>20235420007633</v>
      </c>
      <c r="AE350" s="47">
        <v>45063</v>
      </c>
      <c r="AF350" s="42" t="s">
        <v>5490</v>
      </c>
      <c r="AG350" s="48" t="s">
        <v>5491</v>
      </c>
      <c r="AH350" s="49">
        <v>45064</v>
      </c>
      <c r="AI350" s="38" t="s">
        <v>7299</v>
      </c>
      <c r="AJ350" s="38">
        <v>-222</v>
      </c>
      <c r="AK350" s="38" t="s">
        <v>5506</v>
      </c>
      <c r="AL350" s="38">
        <v>1061</v>
      </c>
      <c r="AM350" s="43">
        <v>45056</v>
      </c>
      <c r="AN350" s="43">
        <v>45065</v>
      </c>
      <c r="AO350" s="38" t="s">
        <v>5506</v>
      </c>
      <c r="AP350" s="43">
        <v>45064</v>
      </c>
      <c r="AQ350" s="38">
        <v>5</v>
      </c>
      <c r="AR350" s="38"/>
      <c r="AS350" s="38" t="s">
        <v>7300</v>
      </c>
      <c r="AT350" s="38" t="s">
        <v>5508</v>
      </c>
      <c r="AU350" s="43">
        <v>45063</v>
      </c>
      <c r="AV350" s="43">
        <v>45063</v>
      </c>
      <c r="AW350" s="43">
        <v>45493</v>
      </c>
      <c r="AX350" s="43">
        <v>45063</v>
      </c>
      <c r="AY350" s="38" t="s">
        <v>5492</v>
      </c>
      <c r="AZ350" s="38" t="s">
        <v>5506</v>
      </c>
      <c r="BA350" s="43" t="s">
        <v>5511</v>
      </c>
      <c r="BB350" s="43" t="s">
        <v>5512</v>
      </c>
      <c r="BC350" s="38" t="s">
        <v>5492</v>
      </c>
      <c r="BD350" s="38" t="s">
        <v>35</v>
      </c>
      <c r="BE350" s="38" t="s">
        <v>5494</v>
      </c>
    </row>
    <row r="351" spans="1:57" ht="17.45" customHeight="1" x14ac:dyDescent="0.25">
      <c r="A351" s="81">
        <v>2023</v>
      </c>
      <c r="B351" s="35">
        <v>364</v>
      </c>
      <c r="C351" s="36">
        <v>1871</v>
      </c>
      <c r="D351" s="29" t="s">
        <v>279</v>
      </c>
      <c r="E351" s="37" t="s">
        <v>5497</v>
      </c>
      <c r="F351" s="38" t="s">
        <v>39</v>
      </c>
      <c r="G351" s="35" t="s">
        <v>54</v>
      </c>
      <c r="H351" s="37" t="s">
        <v>1718</v>
      </c>
      <c r="I351" s="38" t="s">
        <v>7301</v>
      </c>
      <c r="J351" s="39" t="s">
        <v>7302</v>
      </c>
      <c r="K351" s="41">
        <v>5</v>
      </c>
      <c r="L351" s="42" t="s">
        <v>269</v>
      </c>
      <c r="M351" s="43">
        <v>45063</v>
      </c>
      <c r="N351" s="38">
        <v>8</v>
      </c>
      <c r="O351" s="43">
        <v>45065</v>
      </c>
      <c r="P351" s="43">
        <v>45291</v>
      </c>
      <c r="Q351" s="54" t="s">
        <v>98</v>
      </c>
      <c r="R351" s="29" t="s">
        <v>98</v>
      </c>
      <c r="S351" s="74" t="s">
        <v>6637</v>
      </c>
      <c r="T351" s="39" t="s">
        <v>5488</v>
      </c>
      <c r="U351" s="39" t="s">
        <v>286</v>
      </c>
      <c r="V351" s="39" t="s">
        <v>287</v>
      </c>
      <c r="W351" s="51">
        <v>20235420008013</v>
      </c>
      <c r="X351" s="38">
        <v>82102</v>
      </c>
      <c r="Y351" s="38">
        <v>13</v>
      </c>
      <c r="Z351" s="46">
        <v>2400000</v>
      </c>
      <c r="AA351" s="42" t="s">
        <v>7216</v>
      </c>
      <c r="AB351" s="42" t="s">
        <v>6533</v>
      </c>
      <c r="AC351" s="43">
        <v>45057</v>
      </c>
      <c r="AD351" s="42"/>
      <c r="AE351" s="47"/>
      <c r="AF351" s="42" t="s">
        <v>5490</v>
      </c>
      <c r="AG351" s="48" t="s">
        <v>5491</v>
      </c>
      <c r="AH351" s="49">
        <v>45063</v>
      </c>
      <c r="AI351" s="38" t="s">
        <v>7303</v>
      </c>
      <c r="AJ351" s="38">
        <v>-226</v>
      </c>
      <c r="AK351" s="38" t="s">
        <v>5506</v>
      </c>
      <c r="AL351" s="38">
        <v>262</v>
      </c>
      <c r="AM351" s="43">
        <v>44948</v>
      </c>
      <c r="AN351" s="43">
        <v>45065</v>
      </c>
      <c r="AO351" s="38" t="s">
        <v>5506</v>
      </c>
      <c r="AP351" s="43">
        <v>45064</v>
      </c>
      <c r="AQ351" s="38">
        <v>4</v>
      </c>
      <c r="AR351" s="38"/>
      <c r="AS351" s="38" t="s">
        <v>7304</v>
      </c>
      <c r="AT351" s="38" t="s">
        <v>5508</v>
      </c>
      <c r="AU351" s="43">
        <v>45063</v>
      </c>
      <c r="AV351" s="43">
        <v>45063</v>
      </c>
      <c r="AW351" s="43">
        <v>45473</v>
      </c>
      <c r="AX351" s="43">
        <v>45063</v>
      </c>
      <c r="AY351" s="38" t="s">
        <v>5492</v>
      </c>
      <c r="AZ351" s="38" t="s">
        <v>5492</v>
      </c>
      <c r="BA351" s="43" t="s">
        <v>5560</v>
      </c>
      <c r="BB351" s="43" t="s">
        <v>5522</v>
      </c>
      <c r="BC351" s="38" t="s">
        <v>5492</v>
      </c>
      <c r="BD351" s="38" t="s">
        <v>35</v>
      </c>
      <c r="BE351" s="38" t="s">
        <v>5494</v>
      </c>
    </row>
    <row r="352" spans="1:57" ht="17.45" customHeight="1" x14ac:dyDescent="0.25">
      <c r="A352" s="81">
        <v>2023</v>
      </c>
      <c r="B352" s="35">
        <v>365</v>
      </c>
      <c r="C352" s="36">
        <v>1871</v>
      </c>
      <c r="D352" s="29" t="s">
        <v>279</v>
      </c>
      <c r="E352" s="37" t="s">
        <v>5497</v>
      </c>
      <c r="F352" s="38" t="s">
        <v>39</v>
      </c>
      <c r="G352" s="35" t="s">
        <v>54</v>
      </c>
      <c r="H352" s="37" t="s">
        <v>1718</v>
      </c>
      <c r="I352" s="38" t="s">
        <v>7305</v>
      </c>
      <c r="J352" s="39" t="s">
        <v>7306</v>
      </c>
      <c r="K352" s="41">
        <v>6</v>
      </c>
      <c r="L352" s="42" t="s">
        <v>269</v>
      </c>
      <c r="M352" s="43">
        <v>45065</v>
      </c>
      <c r="N352" s="38">
        <v>8</v>
      </c>
      <c r="O352" s="43">
        <v>45077</v>
      </c>
      <c r="P352" s="43">
        <v>45291</v>
      </c>
      <c r="Q352" s="54" t="s">
        <v>98</v>
      </c>
      <c r="R352" s="29" t="s">
        <v>98</v>
      </c>
      <c r="S352" s="74" t="s">
        <v>6637</v>
      </c>
      <c r="T352" s="39" t="s">
        <v>5488</v>
      </c>
      <c r="U352" s="39" t="s">
        <v>286</v>
      </c>
      <c r="V352" s="39" t="s">
        <v>287</v>
      </c>
      <c r="W352" s="51">
        <v>20235420008883</v>
      </c>
      <c r="X352" s="38">
        <v>82102</v>
      </c>
      <c r="Y352" s="38">
        <v>13</v>
      </c>
      <c r="Z352" s="46">
        <v>2400000</v>
      </c>
      <c r="AA352" s="42" t="s">
        <v>7216</v>
      </c>
      <c r="AB352" s="42" t="s">
        <v>6533</v>
      </c>
      <c r="AC352" s="43">
        <v>45057</v>
      </c>
      <c r="AD352" s="42">
        <v>20235420007793</v>
      </c>
      <c r="AE352" s="47">
        <v>45069</v>
      </c>
      <c r="AF352" s="42" t="s">
        <v>5490</v>
      </c>
      <c r="AG352" s="48" t="s">
        <v>5491</v>
      </c>
      <c r="AH352" s="49">
        <v>45065</v>
      </c>
      <c r="AI352" s="38" t="s">
        <v>7307</v>
      </c>
      <c r="AJ352" s="38">
        <v>-214</v>
      </c>
      <c r="AK352" s="38" t="s">
        <v>5506</v>
      </c>
      <c r="AL352" s="38">
        <v>262</v>
      </c>
      <c r="AM352" s="43">
        <v>44948</v>
      </c>
      <c r="AN352" s="43">
        <v>45069</v>
      </c>
      <c r="AO352" s="38" t="s">
        <v>5506</v>
      </c>
      <c r="AP352" s="43">
        <v>45069</v>
      </c>
      <c r="AQ352" s="38">
        <v>4</v>
      </c>
      <c r="AR352" s="38"/>
      <c r="AS352" s="38">
        <v>2146101069104</v>
      </c>
      <c r="AT352" s="38" t="s">
        <v>5508</v>
      </c>
      <c r="AU352" s="43">
        <v>45075</v>
      </c>
      <c r="AV352" s="43">
        <v>45075</v>
      </c>
      <c r="AW352" s="43">
        <v>45512</v>
      </c>
      <c r="AX352" s="43">
        <v>45077</v>
      </c>
      <c r="AY352" s="38" t="s">
        <v>5492</v>
      </c>
      <c r="AZ352" s="38" t="s">
        <v>5492</v>
      </c>
      <c r="BA352" s="43" t="s">
        <v>5560</v>
      </c>
      <c r="BB352" s="43" t="s">
        <v>5522</v>
      </c>
      <c r="BC352" s="38" t="s">
        <v>5492</v>
      </c>
      <c r="BD352" s="38" t="s">
        <v>35</v>
      </c>
      <c r="BE352" s="38" t="s">
        <v>5494</v>
      </c>
    </row>
    <row r="353" spans="1:57" ht="17.45" customHeight="1" x14ac:dyDescent="0.25">
      <c r="A353" s="81">
        <v>2023</v>
      </c>
      <c r="B353" s="35">
        <v>366</v>
      </c>
      <c r="C353" s="36">
        <v>1824</v>
      </c>
      <c r="D353" s="29" t="s">
        <v>37</v>
      </c>
      <c r="E353" s="37" t="s">
        <v>5497</v>
      </c>
      <c r="F353" s="38" t="s">
        <v>39</v>
      </c>
      <c r="G353" s="35" t="s">
        <v>54</v>
      </c>
      <c r="H353" s="37" t="s">
        <v>1399</v>
      </c>
      <c r="I353" s="38" t="s">
        <v>7308</v>
      </c>
      <c r="J353" s="39" t="s">
        <v>7309</v>
      </c>
      <c r="K353" s="41">
        <v>9</v>
      </c>
      <c r="L353" s="42" t="s">
        <v>5829</v>
      </c>
      <c r="M353" s="43">
        <v>45065</v>
      </c>
      <c r="N353" s="38">
        <v>8</v>
      </c>
      <c r="O353" s="43">
        <v>45076</v>
      </c>
      <c r="P353" s="43">
        <v>45291</v>
      </c>
      <c r="Q353" s="54" t="s">
        <v>98</v>
      </c>
      <c r="R353" s="29" t="s">
        <v>98</v>
      </c>
      <c r="S353" s="39" t="s">
        <v>5823</v>
      </c>
      <c r="T353" s="39" t="s">
        <v>5488</v>
      </c>
      <c r="U353" s="39" t="s">
        <v>50</v>
      </c>
      <c r="V353" s="129" t="s">
        <v>4869</v>
      </c>
      <c r="W353" s="51">
        <v>20235420008833</v>
      </c>
      <c r="X353" s="38">
        <v>82181</v>
      </c>
      <c r="Y353" s="38">
        <v>24</v>
      </c>
      <c r="Z353" s="46">
        <v>2400000</v>
      </c>
      <c r="AA353" s="42" t="s">
        <v>6452</v>
      </c>
      <c r="AB353" s="42" t="s">
        <v>5503</v>
      </c>
      <c r="AC353" s="43">
        <v>45050</v>
      </c>
      <c r="AD353" s="42">
        <v>20235420007903</v>
      </c>
      <c r="AE353" s="47">
        <v>45070</v>
      </c>
      <c r="AF353" s="42" t="s">
        <v>5490</v>
      </c>
      <c r="AG353" s="48" t="s">
        <v>5491</v>
      </c>
      <c r="AH353" s="49">
        <v>45065</v>
      </c>
      <c r="AI353" s="38" t="s">
        <v>7310</v>
      </c>
      <c r="AJ353" s="38">
        <v>-215</v>
      </c>
      <c r="AK353" s="38" t="s">
        <v>5506</v>
      </c>
      <c r="AL353" s="38">
        <v>260</v>
      </c>
      <c r="AM353" s="43">
        <v>44948</v>
      </c>
      <c r="AN353" s="43">
        <v>45075</v>
      </c>
      <c r="AO353" s="38" t="s">
        <v>5506</v>
      </c>
      <c r="AP353" s="43">
        <v>45071</v>
      </c>
      <c r="AQ353" s="38">
        <v>4</v>
      </c>
      <c r="AR353" s="38"/>
      <c r="AS353" s="38">
        <v>344101014074</v>
      </c>
      <c r="AT353" s="38" t="s">
        <v>5508</v>
      </c>
      <c r="AU353" s="43">
        <v>45072</v>
      </c>
      <c r="AV353" s="43">
        <v>45072</v>
      </c>
      <c r="AW353" s="43">
        <v>45473</v>
      </c>
      <c r="AX353" s="43">
        <v>45072</v>
      </c>
      <c r="AY353" s="38" t="s">
        <v>5492</v>
      </c>
      <c r="AZ353" s="38" t="s">
        <v>5492</v>
      </c>
      <c r="BA353" s="43" t="s">
        <v>5560</v>
      </c>
      <c r="BB353" s="43" t="s">
        <v>5522</v>
      </c>
      <c r="BC353" s="38" t="s">
        <v>5492</v>
      </c>
      <c r="BD353" s="38" t="s">
        <v>35</v>
      </c>
      <c r="BE353" s="38" t="s">
        <v>5494</v>
      </c>
    </row>
    <row r="354" spans="1:57" ht="17.45" customHeight="1" x14ac:dyDescent="0.25">
      <c r="A354" s="81">
        <v>2023</v>
      </c>
      <c r="B354" s="35">
        <v>368</v>
      </c>
      <c r="C354" s="36">
        <v>1873</v>
      </c>
      <c r="D354" s="102" t="s">
        <v>5496</v>
      </c>
      <c r="E354" s="37" t="s">
        <v>5497</v>
      </c>
      <c r="F354" s="38" t="s">
        <v>39</v>
      </c>
      <c r="G354" s="35" t="s">
        <v>54</v>
      </c>
      <c r="H354" s="37" t="s">
        <v>1823</v>
      </c>
      <c r="I354" s="38" t="s">
        <v>7311</v>
      </c>
      <c r="J354" s="39" t="s">
        <v>5080</v>
      </c>
      <c r="K354" s="41">
        <v>3</v>
      </c>
      <c r="L354" s="42" t="s">
        <v>345</v>
      </c>
      <c r="M354" s="43">
        <v>45064</v>
      </c>
      <c r="N354" s="38">
        <v>7</v>
      </c>
      <c r="O354" s="43">
        <v>45070</v>
      </c>
      <c r="P354" s="43">
        <v>45291</v>
      </c>
      <c r="Q354" s="54" t="s">
        <v>98</v>
      </c>
      <c r="R354" s="29" t="s">
        <v>98</v>
      </c>
      <c r="S354" s="39" t="s">
        <v>6061</v>
      </c>
      <c r="T354" s="39" t="s">
        <v>5488</v>
      </c>
      <c r="U354" s="39" t="s">
        <v>2771</v>
      </c>
      <c r="V354" s="70" t="s">
        <v>5278</v>
      </c>
      <c r="W354" s="51">
        <v>20235400002533</v>
      </c>
      <c r="X354" s="38">
        <v>85152</v>
      </c>
      <c r="Y354" s="38">
        <v>3</v>
      </c>
      <c r="Z354" s="46">
        <v>5700000</v>
      </c>
      <c r="AA354" s="42" t="s">
        <v>7063</v>
      </c>
      <c r="AB354" s="42" t="s">
        <v>6533</v>
      </c>
      <c r="AC354" s="43">
        <v>45062</v>
      </c>
      <c r="AD354" s="42">
        <v>20235420007793</v>
      </c>
      <c r="AE354" s="47">
        <v>45069</v>
      </c>
      <c r="AF354" s="42" t="s">
        <v>5490</v>
      </c>
      <c r="AG354" s="48" t="s">
        <v>5491</v>
      </c>
      <c r="AH354" s="49">
        <v>45064</v>
      </c>
      <c r="AI354" s="38" t="s">
        <v>7312</v>
      </c>
      <c r="AJ354" s="38">
        <v>-221</v>
      </c>
      <c r="AK354" s="38" t="s">
        <v>5506</v>
      </c>
      <c r="AL354" s="38">
        <v>227</v>
      </c>
      <c r="AM354" s="43">
        <v>44948</v>
      </c>
      <c r="AN354" s="43">
        <v>45069</v>
      </c>
      <c r="AO354" s="38" t="s">
        <v>5506</v>
      </c>
      <c r="AP354" s="43">
        <v>45069</v>
      </c>
      <c r="AQ354" s="38">
        <v>2</v>
      </c>
      <c r="AR354" s="38" t="s">
        <v>3198</v>
      </c>
      <c r="AS354" s="38" t="s">
        <v>7313</v>
      </c>
      <c r="AT354" s="38" t="s">
        <v>5518</v>
      </c>
      <c r="AU354" s="43">
        <v>45065</v>
      </c>
      <c r="AV354" s="43">
        <v>45064</v>
      </c>
      <c r="AW354" s="43">
        <v>45506</v>
      </c>
      <c r="AX354" s="43">
        <v>45068</v>
      </c>
      <c r="AY354" s="38" t="s">
        <v>5492</v>
      </c>
      <c r="AZ354" s="38" t="s">
        <v>5506</v>
      </c>
      <c r="BA354" s="43" t="s">
        <v>5597</v>
      </c>
      <c r="BB354" s="43" t="s">
        <v>5522</v>
      </c>
      <c r="BC354" s="38" t="s">
        <v>5492</v>
      </c>
      <c r="BD354" s="38" t="s">
        <v>35</v>
      </c>
      <c r="BE354" s="38" t="s">
        <v>5494</v>
      </c>
    </row>
    <row r="355" spans="1:57" ht="17.45" customHeight="1" x14ac:dyDescent="0.25">
      <c r="A355" s="81">
        <v>2023</v>
      </c>
      <c r="B355" s="35">
        <v>369</v>
      </c>
      <c r="C355" s="36">
        <v>1873</v>
      </c>
      <c r="D355" s="102" t="s">
        <v>5496</v>
      </c>
      <c r="E355" s="37" t="s">
        <v>5497</v>
      </c>
      <c r="F355" s="38" t="s">
        <v>39</v>
      </c>
      <c r="G355" s="35" t="s">
        <v>54</v>
      </c>
      <c r="H355" s="37" t="s">
        <v>7314</v>
      </c>
      <c r="I355" s="38" t="s">
        <v>7315</v>
      </c>
      <c r="J355" s="39" t="s">
        <v>7316</v>
      </c>
      <c r="K355" s="41">
        <v>4</v>
      </c>
      <c r="L355" s="42" t="s">
        <v>345</v>
      </c>
      <c r="M355" s="43">
        <v>45065</v>
      </c>
      <c r="N355" s="38">
        <v>7</v>
      </c>
      <c r="O355" s="43">
        <v>45070</v>
      </c>
      <c r="P355" s="43">
        <v>45283</v>
      </c>
      <c r="Q355" s="54" t="s">
        <v>98</v>
      </c>
      <c r="R355" s="29" t="s">
        <v>98</v>
      </c>
      <c r="S355" s="52" t="s">
        <v>7317</v>
      </c>
      <c r="T355" s="39" t="s">
        <v>5488</v>
      </c>
      <c r="U355" s="39" t="s">
        <v>286</v>
      </c>
      <c r="V355" s="39" t="s">
        <v>287</v>
      </c>
      <c r="W355" s="51">
        <v>20235420008013</v>
      </c>
      <c r="X355" s="38">
        <v>89844</v>
      </c>
      <c r="Y355" s="38">
        <v>1</v>
      </c>
      <c r="Z355" s="46">
        <v>5162000</v>
      </c>
      <c r="AA355" s="42" t="s">
        <v>7063</v>
      </c>
      <c r="AB355" s="42" t="s">
        <v>6533</v>
      </c>
      <c r="AC355" s="43">
        <v>45063</v>
      </c>
      <c r="AD355" s="42">
        <v>20235420007793</v>
      </c>
      <c r="AE355" s="47">
        <v>45069</v>
      </c>
      <c r="AF355" s="42" t="s">
        <v>5490</v>
      </c>
      <c r="AG355" s="48" t="s">
        <v>5491</v>
      </c>
      <c r="AH355" s="49">
        <v>45065</v>
      </c>
      <c r="AI355" s="38" t="s">
        <v>7318</v>
      </c>
      <c r="AJ355" s="38">
        <v>-221</v>
      </c>
      <c r="AK355" s="38" t="s">
        <v>5506</v>
      </c>
      <c r="AL355" s="38">
        <v>1037</v>
      </c>
      <c r="AM355" s="43">
        <v>45044</v>
      </c>
      <c r="AN355" s="43">
        <v>45069</v>
      </c>
      <c r="AO355" s="38" t="s">
        <v>5506</v>
      </c>
      <c r="AP355" s="43">
        <v>45069</v>
      </c>
      <c r="AQ355" s="38">
        <v>4</v>
      </c>
      <c r="AR355" s="38"/>
      <c r="AS355" s="38" t="s">
        <v>7319</v>
      </c>
      <c r="AT355" s="38" t="s">
        <v>5508</v>
      </c>
      <c r="AU355" s="43">
        <v>45065</v>
      </c>
      <c r="AV355" s="43">
        <v>45065</v>
      </c>
      <c r="AW355" s="43">
        <v>45478</v>
      </c>
      <c r="AX355" s="43">
        <v>45069</v>
      </c>
      <c r="AY355" s="38" t="s">
        <v>5492</v>
      </c>
      <c r="AZ355" s="38" t="s">
        <v>5492</v>
      </c>
      <c r="BA355" s="43" t="s">
        <v>5597</v>
      </c>
      <c r="BB355" s="43" t="s">
        <v>5512</v>
      </c>
      <c r="BC355" s="38" t="s">
        <v>5492</v>
      </c>
      <c r="BD355" s="38" t="s">
        <v>35</v>
      </c>
      <c r="BE355" s="38" t="s">
        <v>5494</v>
      </c>
    </row>
    <row r="356" spans="1:57" ht="17.45" customHeight="1" x14ac:dyDescent="0.25">
      <c r="A356" s="81">
        <v>2023</v>
      </c>
      <c r="B356" s="35">
        <v>370</v>
      </c>
      <c r="C356" s="36">
        <v>1873</v>
      </c>
      <c r="D356" s="102" t="s">
        <v>5496</v>
      </c>
      <c r="E356" s="37" t="s">
        <v>5497</v>
      </c>
      <c r="F356" s="38" t="s">
        <v>39</v>
      </c>
      <c r="G356" s="35" t="s">
        <v>54</v>
      </c>
      <c r="H356" s="37" t="s">
        <v>1823</v>
      </c>
      <c r="I356" s="38" t="s">
        <v>7320</v>
      </c>
      <c r="J356" s="39" t="s">
        <v>7321</v>
      </c>
      <c r="K356" s="41">
        <v>2</v>
      </c>
      <c r="L356" s="42" t="s">
        <v>345</v>
      </c>
      <c r="M356" s="43">
        <v>45064</v>
      </c>
      <c r="N356" s="38">
        <v>3</v>
      </c>
      <c r="O356" s="43">
        <v>45070</v>
      </c>
      <c r="P356" s="43">
        <v>45161</v>
      </c>
      <c r="Q356" s="174" t="s">
        <v>60</v>
      </c>
      <c r="R356" s="102" t="s">
        <v>60</v>
      </c>
      <c r="S356" s="74" t="s">
        <v>7322</v>
      </c>
      <c r="T356" s="39" t="s">
        <v>5488</v>
      </c>
      <c r="U356" s="39" t="s">
        <v>2771</v>
      </c>
      <c r="V356" s="39" t="s">
        <v>1827</v>
      </c>
      <c r="W356" s="51">
        <v>20235420007933</v>
      </c>
      <c r="X356" s="38">
        <v>89631</v>
      </c>
      <c r="Y356" s="38">
        <v>1</v>
      </c>
      <c r="Z356" s="46">
        <v>4800000</v>
      </c>
      <c r="AA356" s="42" t="s">
        <v>7063</v>
      </c>
      <c r="AB356" s="42" t="s">
        <v>6533</v>
      </c>
      <c r="AC356" s="43">
        <v>45062</v>
      </c>
      <c r="AD356" s="42">
        <v>20235420007793</v>
      </c>
      <c r="AE356" s="47">
        <v>45069</v>
      </c>
      <c r="AF356" s="42"/>
      <c r="AG356" s="48" t="s">
        <v>5491</v>
      </c>
      <c r="AH356" s="49">
        <v>45064</v>
      </c>
      <c r="AI356" s="38" t="s">
        <v>7323</v>
      </c>
      <c r="AJ356" s="38">
        <v>-91</v>
      </c>
      <c r="AK356" s="38" t="s">
        <v>5506</v>
      </c>
      <c r="AL356" s="38">
        <v>1043</v>
      </c>
      <c r="AM356" s="43">
        <v>45048</v>
      </c>
      <c r="AN356" s="43">
        <v>45069</v>
      </c>
      <c r="AO356" s="38" t="s">
        <v>5506</v>
      </c>
      <c r="AP356" s="43">
        <v>45069</v>
      </c>
      <c r="AQ356" s="38">
        <v>2</v>
      </c>
      <c r="AR356" s="38"/>
      <c r="AS356" s="38" t="s">
        <v>7324</v>
      </c>
      <c r="AT356" s="38" t="s">
        <v>5508</v>
      </c>
      <c r="AU356" s="43">
        <v>45065</v>
      </c>
      <c r="AV356" s="43">
        <v>45065</v>
      </c>
      <c r="AW356" s="43">
        <v>45351</v>
      </c>
      <c r="AX356" s="43">
        <v>45065</v>
      </c>
      <c r="AY356" s="38" t="s">
        <v>5492</v>
      </c>
      <c r="AZ356" s="38" t="s">
        <v>5506</v>
      </c>
      <c r="BA356" s="43" t="s">
        <v>5597</v>
      </c>
      <c r="BB356" s="43" t="s">
        <v>5522</v>
      </c>
      <c r="BC356" s="38" t="s">
        <v>5492</v>
      </c>
      <c r="BD356" s="38" t="s">
        <v>35</v>
      </c>
      <c r="BE356" s="38" t="s">
        <v>5494</v>
      </c>
    </row>
    <row r="357" spans="1:57" ht="17.45" customHeight="1" x14ac:dyDescent="0.25">
      <c r="A357" s="81">
        <v>2023</v>
      </c>
      <c r="B357" s="35">
        <v>371</v>
      </c>
      <c r="C357" s="36">
        <v>1824</v>
      </c>
      <c r="D357" s="29" t="s">
        <v>37</v>
      </c>
      <c r="E357" s="37" t="s">
        <v>5497</v>
      </c>
      <c r="F357" s="38" t="s">
        <v>39</v>
      </c>
      <c r="G357" s="35" t="s">
        <v>54</v>
      </c>
      <c r="H357" s="37" t="s">
        <v>1399</v>
      </c>
      <c r="I357" s="38" t="s">
        <v>7325</v>
      </c>
      <c r="J357" s="39" t="s">
        <v>6315</v>
      </c>
      <c r="K357" s="41">
        <v>4</v>
      </c>
      <c r="L357" s="42" t="s">
        <v>5829</v>
      </c>
      <c r="M357" s="43">
        <v>45065</v>
      </c>
      <c r="N357" s="38">
        <v>8</v>
      </c>
      <c r="O357" s="43">
        <v>45076</v>
      </c>
      <c r="P357" s="43">
        <v>45291</v>
      </c>
      <c r="Q357" s="54" t="s">
        <v>98</v>
      </c>
      <c r="R357" s="29" t="s">
        <v>98</v>
      </c>
      <c r="S357" s="39" t="s">
        <v>5823</v>
      </c>
      <c r="T357" s="39" t="s">
        <v>5488</v>
      </c>
      <c r="U357" s="39" t="s">
        <v>50</v>
      </c>
      <c r="V357" s="39" t="s">
        <v>4869</v>
      </c>
      <c r="W357" s="51">
        <v>20235420008833</v>
      </c>
      <c r="X357" s="38">
        <v>82181</v>
      </c>
      <c r="Y357" s="38">
        <v>24</v>
      </c>
      <c r="Z357" s="46">
        <v>2400000</v>
      </c>
      <c r="AA357" s="42" t="s">
        <v>7063</v>
      </c>
      <c r="AB357" s="42" t="s">
        <v>6533</v>
      </c>
      <c r="AC357" s="43">
        <v>45062</v>
      </c>
      <c r="AD357" s="42">
        <v>20235420007903</v>
      </c>
      <c r="AE357" s="47">
        <v>45070</v>
      </c>
      <c r="AF357" s="42" t="s">
        <v>5490</v>
      </c>
      <c r="AG357" s="48" t="s">
        <v>5491</v>
      </c>
      <c r="AH357" s="49">
        <v>45065</v>
      </c>
      <c r="AI357" s="38" t="s">
        <v>7326</v>
      </c>
      <c r="AJ357" s="38">
        <v>-215</v>
      </c>
      <c r="AK357" s="38" t="s">
        <v>5506</v>
      </c>
      <c r="AL357" s="38">
        <v>260</v>
      </c>
      <c r="AM357" s="43">
        <v>44948</v>
      </c>
      <c r="AN357" s="43">
        <v>45075</v>
      </c>
      <c r="AO357" s="38" t="s">
        <v>5506</v>
      </c>
      <c r="AP357" s="43">
        <v>45071</v>
      </c>
      <c r="AQ357" s="38">
        <v>4</v>
      </c>
      <c r="AR357" s="38"/>
      <c r="AS357" s="38" t="s">
        <v>7327</v>
      </c>
      <c r="AT357" s="38" t="s">
        <v>5508</v>
      </c>
      <c r="AU357" s="43">
        <v>45069</v>
      </c>
      <c r="AV357" s="43">
        <v>45069</v>
      </c>
      <c r="AW357" s="43">
        <v>45498</v>
      </c>
      <c r="AX357" s="43">
        <v>45069</v>
      </c>
      <c r="AY357" s="38" t="s">
        <v>5492</v>
      </c>
      <c r="AZ357" s="38" t="s">
        <v>5506</v>
      </c>
      <c r="BA357" s="43" t="s">
        <v>5560</v>
      </c>
      <c r="BB357" s="43" t="s">
        <v>5522</v>
      </c>
      <c r="BC357" s="38" t="s">
        <v>5492</v>
      </c>
      <c r="BD357" s="38" t="s">
        <v>35</v>
      </c>
      <c r="BE357" s="38" t="s">
        <v>5494</v>
      </c>
    </row>
    <row r="358" spans="1:57" ht="17.45" customHeight="1" x14ac:dyDescent="0.25">
      <c r="A358" s="81">
        <v>2023</v>
      </c>
      <c r="B358" s="35">
        <v>372</v>
      </c>
      <c r="C358" s="36">
        <v>1873</v>
      </c>
      <c r="D358" s="102" t="s">
        <v>5496</v>
      </c>
      <c r="E358" s="37" t="s">
        <v>5497</v>
      </c>
      <c r="F358" s="38" t="s">
        <v>39</v>
      </c>
      <c r="G358" s="35" t="s">
        <v>54</v>
      </c>
      <c r="H358" s="37" t="s">
        <v>7328</v>
      </c>
      <c r="I358" s="38" t="s">
        <v>7329</v>
      </c>
      <c r="J358" s="39" t="s">
        <v>7330</v>
      </c>
      <c r="K358" s="41">
        <v>2</v>
      </c>
      <c r="L358" s="42" t="s">
        <v>345</v>
      </c>
      <c r="M358" s="43">
        <v>45064</v>
      </c>
      <c r="N358" s="38">
        <v>3</v>
      </c>
      <c r="O358" s="43">
        <v>45070</v>
      </c>
      <c r="P358" s="43">
        <v>45161</v>
      </c>
      <c r="Q358" s="198" t="s">
        <v>60</v>
      </c>
      <c r="R358" s="29" t="s">
        <v>60</v>
      </c>
      <c r="S358" s="74" t="s">
        <v>7331</v>
      </c>
      <c r="T358" s="39" t="s">
        <v>5488</v>
      </c>
      <c r="U358" s="39" t="s">
        <v>330</v>
      </c>
      <c r="V358" s="39" t="s">
        <v>6073</v>
      </c>
      <c r="W358" s="51">
        <v>20235420009043</v>
      </c>
      <c r="X358" s="38">
        <v>89645</v>
      </c>
      <c r="Y358" s="38">
        <v>1</v>
      </c>
      <c r="Z358" s="46">
        <v>2737000</v>
      </c>
      <c r="AA358" s="42" t="s">
        <v>7063</v>
      </c>
      <c r="AB358" s="42" t="s">
        <v>6533</v>
      </c>
      <c r="AC358" s="43">
        <v>45063</v>
      </c>
      <c r="AD358" s="42">
        <v>20235420007793</v>
      </c>
      <c r="AE358" s="47">
        <v>45069</v>
      </c>
      <c r="AF358" s="42"/>
      <c r="AG358" s="48" t="s">
        <v>5491</v>
      </c>
      <c r="AH358" s="49">
        <v>45064</v>
      </c>
      <c r="AI358" s="38" t="s">
        <v>7332</v>
      </c>
      <c r="AJ358" s="38">
        <v>-91</v>
      </c>
      <c r="AK358" s="38" t="s">
        <v>5506</v>
      </c>
      <c r="AL358" s="38">
        <v>1042</v>
      </c>
      <c r="AM358" s="43">
        <v>45048</v>
      </c>
      <c r="AN358" s="43">
        <v>45069</v>
      </c>
      <c r="AO358" s="38" t="s">
        <v>5506</v>
      </c>
      <c r="AP358" s="43">
        <v>45069</v>
      </c>
      <c r="AQ358" s="38">
        <v>1</v>
      </c>
      <c r="AR358" s="38"/>
      <c r="AS358" s="38" t="s">
        <v>7333</v>
      </c>
      <c r="AT358" s="38" t="s">
        <v>5508</v>
      </c>
      <c r="AU358" s="43">
        <v>45065</v>
      </c>
      <c r="AV358" s="43">
        <v>45065</v>
      </c>
      <c r="AW358" s="43">
        <v>45347</v>
      </c>
      <c r="AX358" s="43">
        <v>45066</v>
      </c>
      <c r="AY358" s="38" t="s">
        <v>5492</v>
      </c>
      <c r="AZ358" s="38" t="s">
        <v>5492</v>
      </c>
      <c r="BA358" s="43" t="s">
        <v>5560</v>
      </c>
      <c r="BB358" s="43" t="s">
        <v>5512</v>
      </c>
      <c r="BC358" s="38" t="s">
        <v>5492</v>
      </c>
      <c r="BD358" s="38" t="s">
        <v>35</v>
      </c>
      <c r="BE358" s="38" t="s">
        <v>5494</v>
      </c>
    </row>
    <row r="359" spans="1:57" ht="17.45" customHeight="1" x14ac:dyDescent="0.25">
      <c r="A359" s="81">
        <v>2023</v>
      </c>
      <c r="B359" s="35">
        <v>373</v>
      </c>
      <c r="C359" s="36">
        <v>1873</v>
      </c>
      <c r="D359" s="102" t="s">
        <v>5496</v>
      </c>
      <c r="E359" s="37" t="s">
        <v>5497</v>
      </c>
      <c r="F359" s="38" t="s">
        <v>39</v>
      </c>
      <c r="G359" s="35" t="s">
        <v>54</v>
      </c>
      <c r="H359" s="37" t="s">
        <v>7334</v>
      </c>
      <c r="I359" s="38" t="s">
        <v>7335</v>
      </c>
      <c r="J359" s="39" t="s">
        <v>737</v>
      </c>
      <c r="K359" s="41">
        <v>3</v>
      </c>
      <c r="L359" s="42" t="s">
        <v>345</v>
      </c>
      <c r="M359" s="43">
        <v>45064</v>
      </c>
      <c r="N359" s="38">
        <v>7</v>
      </c>
      <c r="O359" s="43">
        <v>45070</v>
      </c>
      <c r="P359" s="43">
        <v>45283</v>
      </c>
      <c r="Q359" s="54" t="s">
        <v>98</v>
      </c>
      <c r="R359" s="29" t="s">
        <v>98</v>
      </c>
      <c r="S359" s="74" t="s">
        <v>7336</v>
      </c>
      <c r="T359" s="39" t="s">
        <v>5488</v>
      </c>
      <c r="U359" s="39" t="s">
        <v>356</v>
      </c>
      <c r="V359" s="39" t="s">
        <v>369</v>
      </c>
      <c r="W359" s="51">
        <v>20235400002093</v>
      </c>
      <c r="X359" s="38">
        <v>89830</v>
      </c>
      <c r="Y359" s="38">
        <v>1</v>
      </c>
      <c r="Z359" s="46">
        <v>4500000</v>
      </c>
      <c r="AA359" s="42" t="s">
        <v>7063</v>
      </c>
      <c r="AB359" s="42" t="s">
        <v>6533</v>
      </c>
      <c r="AC359" s="43">
        <v>45062</v>
      </c>
      <c r="AD359" s="42">
        <v>20235420007793</v>
      </c>
      <c r="AE359" s="47">
        <v>45069</v>
      </c>
      <c r="AF359" s="42" t="s">
        <v>5490</v>
      </c>
      <c r="AG359" s="48" t="s">
        <v>5491</v>
      </c>
      <c r="AH359" s="49">
        <v>45064</v>
      </c>
      <c r="AI359" s="38" t="s">
        <v>7337</v>
      </c>
      <c r="AJ359" s="38">
        <v>-221</v>
      </c>
      <c r="AK359" s="38" t="s">
        <v>5506</v>
      </c>
      <c r="AL359" s="38">
        <v>1059</v>
      </c>
      <c r="AM359" s="43">
        <v>45048</v>
      </c>
      <c r="AN359" s="43">
        <v>45069</v>
      </c>
      <c r="AO359" s="38" t="s">
        <v>5506</v>
      </c>
      <c r="AP359" s="43">
        <v>45069</v>
      </c>
      <c r="AQ359" s="38">
        <v>1</v>
      </c>
      <c r="AR359" s="38"/>
      <c r="AS359" s="38" t="s">
        <v>7338</v>
      </c>
      <c r="AT359" s="38" t="s">
        <v>5508</v>
      </c>
      <c r="AU359" s="43">
        <v>45065</v>
      </c>
      <c r="AV359" s="43">
        <v>45065</v>
      </c>
      <c r="AW359" s="43">
        <v>45472</v>
      </c>
      <c r="AX359" s="43">
        <v>45065</v>
      </c>
      <c r="AY359" s="38" t="s">
        <v>5492</v>
      </c>
      <c r="AZ359" s="38" t="s">
        <v>5506</v>
      </c>
      <c r="BA359" s="43" t="s">
        <v>5511</v>
      </c>
      <c r="BB359" s="43" t="s">
        <v>5512</v>
      </c>
      <c r="BC359" s="38" t="s">
        <v>5492</v>
      </c>
      <c r="BD359" s="38" t="s">
        <v>35</v>
      </c>
      <c r="BE359" s="38" t="s">
        <v>5494</v>
      </c>
    </row>
    <row r="360" spans="1:57" ht="17.45" customHeight="1" x14ac:dyDescent="0.25">
      <c r="A360" s="81">
        <v>2023</v>
      </c>
      <c r="B360" s="35">
        <v>374</v>
      </c>
      <c r="C360" s="36">
        <v>1826</v>
      </c>
      <c r="D360" s="29" t="s">
        <v>294</v>
      </c>
      <c r="E360" s="37" t="s">
        <v>5497</v>
      </c>
      <c r="F360" s="38" t="s">
        <v>39</v>
      </c>
      <c r="G360" s="35" t="s">
        <v>54</v>
      </c>
      <c r="H360" s="37" t="s">
        <v>7339</v>
      </c>
      <c r="I360" s="38" t="s">
        <v>7340</v>
      </c>
      <c r="J360" s="39" t="s">
        <v>7341</v>
      </c>
      <c r="K360" s="41">
        <v>2</v>
      </c>
      <c r="L360" s="42" t="s">
        <v>351</v>
      </c>
      <c r="M360" s="43">
        <v>45166</v>
      </c>
      <c r="N360" s="38">
        <v>5</v>
      </c>
      <c r="O360" s="43">
        <v>45180</v>
      </c>
      <c r="P360" s="43">
        <v>45332</v>
      </c>
      <c r="Q360" s="222" t="s">
        <v>98</v>
      </c>
      <c r="R360" s="29" t="s">
        <v>98</v>
      </c>
      <c r="S360" s="39" t="s">
        <v>7342</v>
      </c>
      <c r="T360" s="39" t="s">
        <v>5488</v>
      </c>
      <c r="U360" s="39" t="s">
        <v>6178</v>
      </c>
      <c r="V360" s="39" t="s">
        <v>303</v>
      </c>
      <c r="W360" s="51">
        <v>20235400002343</v>
      </c>
      <c r="X360" s="38">
        <v>90161</v>
      </c>
      <c r="Y360" s="38">
        <v>5</v>
      </c>
      <c r="Z360" s="46">
        <v>695958683</v>
      </c>
      <c r="AA360" s="42"/>
      <c r="AB360" s="42"/>
      <c r="AC360" s="43"/>
      <c r="AD360" s="42"/>
      <c r="AE360" s="47"/>
      <c r="AF360" s="42"/>
      <c r="AG360" s="48" t="s">
        <v>5491</v>
      </c>
      <c r="AH360" s="49">
        <v>0</v>
      </c>
      <c r="AI360" s="38"/>
      <c r="AJ360" s="38">
        <v>0</v>
      </c>
      <c r="AK360" s="38" t="s">
        <v>6390</v>
      </c>
      <c r="AL360" s="38"/>
      <c r="AM360" s="43"/>
      <c r="AN360" s="43"/>
      <c r="AO360" s="38"/>
      <c r="AP360" s="43"/>
      <c r="AQ360" s="38"/>
      <c r="AR360" s="38"/>
      <c r="AS360" s="38"/>
      <c r="AT360" s="38"/>
      <c r="AU360" s="43"/>
      <c r="AV360" s="43"/>
      <c r="AW360" s="43"/>
      <c r="AX360" s="43"/>
      <c r="AY360" s="38" t="s">
        <v>46</v>
      </c>
      <c r="AZ360" s="38" t="s">
        <v>46</v>
      </c>
      <c r="BA360" s="38" t="s">
        <v>46</v>
      </c>
      <c r="BB360" s="38" t="s">
        <v>46</v>
      </c>
      <c r="BC360" s="38" t="s">
        <v>46</v>
      </c>
      <c r="BD360" s="38" t="s">
        <v>5493</v>
      </c>
      <c r="BE360" s="38" t="s">
        <v>5494</v>
      </c>
    </row>
    <row r="361" spans="1:57" ht="17.45" customHeight="1" x14ac:dyDescent="0.25">
      <c r="A361" s="81">
        <v>2023</v>
      </c>
      <c r="B361" s="35">
        <v>375</v>
      </c>
      <c r="C361" s="36">
        <v>1871</v>
      </c>
      <c r="D361" s="29" t="s">
        <v>279</v>
      </c>
      <c r="E361" s="37" t="s">
        <v>5497</v>
      </c>
      <c r="F361" s="38" t="s">
        <v>39</v>
      </c>
      <c r="G361" s="35" t="s">
        <v>54</v>
      </c>
      <c r="H361" s="37" t="s">
        <v>1718</v>
      </c>
      <c r="I361" s="38" t="s">
        <v>7343</v>
      </c>
      <c r="J361" s="39" t="s">
        <v>7344</v>
      </c>
      <c r="K361" s="41">
        <v>4</v>
      </c>
      <c r="L361" s="42" t="s">
        <v>345</v>
      </c>
      <c r="M361" s="43">
        <v>45065</v>
      </c>
      <c r="N361" s="38">
        <v>3</v>
      </c>
      <c r="O361" s="43">
        <v>45070</v>
      </c>
      <c r="P361" s="43">
        <v>45161</v>
      </c>
      <c r="Q361" s="174" t="s">
        <v>60</v>
      </c>
      <c r="R361" s="102" t="s">
        <v>60</v>
      </c>
      <c r="S361" s="74" t="s">
        <v>6637</v>
      </c>
      <c r="T361" s="39" t="s">
        <v>5488</v>
      </c>
      <c r="U361" s="39" t="s">
        <v>286</v>
      </c>
      <c r="V361" s="39" t="s">
        <v>287</v>
      </c>
      <c r="W361" s="51">
        <v>20235420008413</v>
      </c>
      <c r="X361" s="38">
        <v>82102</v>
      </c>
      <c r="Y361" s="38">
        <v>13</v>
      </c>
      <c r="Z361" s="46">
        <v>2400000</v>
      </c>
      <c r="AA361" s="42" t="s">
        <v>7063</v>
      </c>
      <c r="AB361" s="42" t="s">
        <v>6533</v>
      </c>
      <c r="AC361" s="43">
        <v>45065</v>
      </c>
      <c r="AD361" s="42">
        <v>20235420007793</v>
      </c>
      <c r="AE361" s="47">
        <v>45069</v>
      </c>
      <c r="AF361" s="42"/>
      <c r="AG361" s="48" t="s">
        <v>5491</v>
      </c>
      <c r="AH361" s="49">
        <v>45065</v>
      </c>
      <c r="AI361" s="38" t="s">
        <v>7345</v>
      </c>
      <c r="AJ361" s="38">
        <v>-91</v>
      </c>
      <c r="AK361" s="38" t="s">
        <v>5506</v>
      </c>
      <c r="AL361" s="38">
        <v>262</v>
      </c>
      <c r="AM361" s="43">
        <v>44948</v>
      </c>
      <c r="AN361" s="43">
        <v>45069</v>
      </c>
      <c r="AO361" s="38" t="s">
        <v>5506</v>
      </c>
      <c r="AP361" s="43">
        <v>45069</v>
      </c>
      <c r="AQ361" s="38">
        <v>4</v>
      </c>
      <c r="AR361" s="38"/>
      <c r="AS361" s="38" t="s">
        <v>7346</v>
      </c>
      <c r="AT361" s="38" t="s">
        <v>5518</v>
      </c>
      <c r="AU361" s="43">
        <v>45069</v>
      </c>
      <c r="AV361" s="43" t="s">
        <v>7347</v>
      </c>
      <c r="AW361" s="43" t="s">
        <v>7348</v>
      </c>
      <c r="AX361" s="43"/>
      <c r="AY361" s="38" t="s">
        <v>5492</v>
      </c>
      <c r="AZ361" s="38" t="s">
        <v>5492</v>
      </c>
      <c r="BA361" s="43" t="s">
        <v>5560</v>
      </c>
      <c r="BB361" s="43" t="s">
        <v>5522</v>
      </c>
      <c r="BC361" s="38" t="s">
        <v>5492</v>
      </c>
      <c r="BD361" s="38" t="s">
        <v>35</v>
      </c>
      <c r="BE361" s="38" t="s">
        <v>5494</v>
      </c>
    </row>
    <row r="362" spans="1:57" ht="17.45" customHeight="1" x14ac:dyDescent="0.25">
      <c r="A362" s="81">
        <v>2023</v>
      </c>
      <c r="B362" s="35">
        <v>376</v>
      </c>
      <c r="C362" s="36">
        <v>1871</v>
      </c>
      <c r="D362" s="29" t="s">
        <v>279</v>
      </c>
      <c r="E362" s="37" t="s">
        <v>5497</v>
      </c>
      <c r="F362" s="38" t="s">
        <v>39</v>
      </c>
      <c r="G362" s="35" t="s">
        <v>54</v>
      </c>
      <c r="H362" s="37" t="s">
        <v>1718</v>
      </c>
      <c r="I362" s="38" t="s">
        <v>7349</v>
      </c>
      <c r="J362" s="39" t="s">
        <v>7350</v>
      </c>
      <c r="K362" s="41">
        <v>1</v>
      </c>
      <c r="L362" s="42" t="s">
        <v>269</v>
      </c>
      <c r="M362" s="43">
        <v>45065</v>
      </c>
      <c r="N362" s="38">
        <v>4</v>
      </c>
      <c r="O362" s="43">
        <v>45070</v>
      </c>
      <c r="P362" s="43">
        <v>45192</v>
      </c>
      <c r="Q362" s="45" t="s">
        <v>5504</v>
      </c>
      <c r="R362" s="29" t="s">
        <v>5504</v>
      </c>
      <c r="S362" s="74" t="s">
        <v>6637</v>
      </c>
      <c r="T362" s="39" t="s">
        <v>5488</v>
      </c>
      <c r="U362" s="39" t="s">
        <v>286</v>
      </c>
      <c r="V362" s="39" t="s">
        <v>287</v>
      </c>
      <c r="W362" s="51">
        <v>20235420008413</v>
      </c>
      <c r="X362" s="38">
        <v>82102</v>
      </c>
      <c r="Y362" s="38">
        <v>13</v>
      </c>
      <c r="Z362" s="46">
        <v>2400000</v>
      </c>
      <c r="AA362" s="42" t="s">
        <v>7063</v>
      </c>
      <c r="AB362" s="42" t="s">
        <v>6533</v>
      </c>
      <c r="AC362" s="43">
        <v>45001</v>
      </c>
      <c r="AD362" s="42">
        <v>20235420007793</v>
      </c>
      <c r="AE362" s="47">
        <v>45069</v>
      </c>
      <c r="AF362" s="42"/>
      <c r="AG362" s="48" t="s">
        <v>5491</v>
      </c>
      <c r="AH362" s="49">
        <v>45065</v>
      </c>
      <c r="AI362" s="38" t="s">
        <v>7351</v>
      </c>
      <c r="AJ362" s="38">
        <v>-122</v>
      </c>
      <c r="AK362" s="38" t="s">
        <v>5506</v>
      </c>
      <c r="AL362" s="38">
        <v>262</v>
      </c>
      <c r="AM362" s="43">
        <v>44948</v>
      </c>
      <c r="AN362" s="43">
        <v>45069</v>
      </c>
      <c r="AO362" s="38" t="s">
        <v>5506</v>
      </c>
      <c r="AP362" s="43">
        <v>45069</v>
      </c>
      <c r="AQ362" s="38">
        <v>4</v>
      </c>
      <c r="AR362" s="38"/>
      <c r="AS362" s="38" t="s">
        <v>7352</v>
      </c>
      <c r="AT362" s="38" t="s">
        <v>5508</v>
      </c>
      <c r="AU362" s="43">
        <v>45069</v>
      </c>
      <c r="AV362" s="43">
        <v>45069</v>
      </c>
      <c r="AW362" s="43">
        <v>45385</v>
      </c>
      <c r="AX362" s="43">
        <v>45070</v>
      </c>
      <c r="AY362" s="38" t="s">
        <v>5492</v>
      </c>
      <c r="AZ362" s="38" t="s">
        <v>5492</v>
      </c>
      <c r="BA362" s="43" t="s">
        <v>5560</v>
      </c>
      <c r="BB362" s="43" t="s">
        <v>5522</v>
      </c>
      <c r="BC362" s="38" t="s">
        <v>5492</v>
      </c>
      <c r="BD362" s="38" t="s">
        <v>35</v>
      </c>
      <c r="BE362" s="38" t="s">
        <v>5494</v>
      </c>
    </row>
    <row r="363" spans="1:57" ht="17.45" customHeight="1" x14ac:dyDescent="0.25">
      <c r="A363" s="81">
        <v>2023</v>
      </c>
      <c r="B363" s="35">
        <v>377</v>
      </c>
      <c r="C363" s="36">
        <v>1852</v>
      </c>
      <c r="D363" s="29" t="s">
        <v>404</v>
      </c>
      <c r="E363" s="37" t="s">
        <v>5497</v>
      </c>
      <c r="F363" s="38" t="s">
        <v>39</v>
      </c>
      <c r="G363" s="35" t="s">
        <v>54</v>
      </c>
      <c r="H363" s="37" t="s">
        <v>6617</v>
      </c>
      <c r="I363" s="38" t="s">
        <v>7353</v>
      </c>
      <c r="J363" s="39" t="s">
        <v>2626</v>
      </c>
      <c r="K363" s="41">
        <v>4</v>
      </c>
      <c r="L363" s="42" t="s">
        <v>7214</v>
      </c>
      <c r="M363" s="43">
        <v>45070</v>
      </c>
      <c r="N363" s="38">
        <v>8</v>
      </c>
      <c r="O363" s="43">
        <v>45072</v>
      </c>
      <c r="P363" s="43">
        <v>45291</v>
      </c>
      <c r="Q363" s="54" t="s">
        <v>98</v>
      </c>
      <c r="R363" s="29" t="s">
        <v>98</v>
      </c>
      <c r="S363" s="74" t="s">
        <v>7354</v>
      </c>
      <c r="T363" s="39" t="s">
        <v>5488</v>
      </c>
      <c r="U363" s="39" t="s">
        <v>390</v>
      </c>
      <c r="V363" s="39" t="s">
        <v>5860</v>
      </c>
      <c r="W363" s="51">
        <v>20235420008393</v>
      </c>
      <c r="X363" s="38">
        <v>89829</v>
      </c>
      <c r="Y363" s="38">
        <v>1</v>
      </c>
      <c r="Z363" s="46">
        <v>4800000</v>
      </c>
      <c r="AA363" s="42" t="s">
        <v>7063</v>
      </c>
      <c r="AB363" s="42" t="s">
        <v>6533</v>
      </c>
      <c r="AC363" s="43">
        <v>45063</v>
      </c>
      <c r="AD363" s="42">
        <v>20235420007873</v>
      </c>
      <c r="AE363" s="47">
        <v>45070</v>
      </c>
      <c r="AF363" s="42" t="s">
        <v>5490</v>
      </c>
      <c r="AG363" s="48" t="s">
        <v>5491</v>
      </c>
      <c r="AH363" s="49">
        <v>45070</v>
      </c>
      <c r="AI363" s="38" t="s">
        <v>7355</v>
      </c>
      <c r="AJ363" s="38">
        <v>-219</v>
      </c>
      <c r="AK363" s="38" t="s">
        <v>5506</v>
      </c>
      <c r="AL363" s="38">
        <v>1038</v>
      </c>
      <c r="AM363" s="43">
        <v>45044</v>
      </c>
      <c r="AN363" s="43">
        <v>45071</v>
      </c>
      <c r="AO363" s="38" t="s">
        <v>5506</v>
      </c>
      <c r="AP363" s="43">
        <v>45071</v>
      </c>
      <c r="AQ363" s="38">
        <v>1</v>
      </c>
      <c r="AR363" s="38"/>
      <c r="AS363" s="38" t="s">
        <v>7356</v>
      </c>
      <c r="AT363" s="38" t="s">
        <v>7264</v>
      </c>
      <c r="AU363" s="43">
        <v>45070</v>
      </c>
      <c r="AV363" s="43">
        <v>45070</v>
      </c>
      <c r="AW363" s="43">
        <v>45477</v>
      </c>
      <c r="AX363" s="43">
        <v>45070</v>
      </c>
      <c r="AY363" s="38" t="s">
        <v>5492</v>
      </c>
      <c r="AZ363" s="38" t="s">
        <v>5492</v>
      </c>
      <c r="BA363" s="43" t="s">
        <v>5597</v>
      </c>
      <c r="BB363" s="43" t="s">
        <v>5512</v>
      </c>
      <c r="BC363" s="38" t="s">
        <v>5492</v>
      </c>
      <c r="BD363" s="38" t="s">
        <v>35</v>
      </c>
      <c r="BE363" s="38" t="s">
        <v>5494</v>
      </c>
    </row>
    <row r="364" spans="1:57" ht="17.45" customHeight="1" x14ac:dyDescent="0.25">
      <c r="A364" s="81">
        <v>2023</v>
      </c>
      <c r="B364" s="35">
        <v>378</v>
      </c>
      <c r="C364" s="36">
        <v>1873</v>
      </c>
      <c r="D364" s="102" t="s">
        <v>5496</v>
      </c>
      <c r="E364" s="37" t="s">
        <v>5497</v>
      </c>
      <c r="F364" s="38" t="s">
        <v>39</v>
      </c>
      <c r="G364" s="35" t="s">
        <v>54</v>
      </c>
      <c r="H364" s="37" t="s">
        <v>7357</v>
      </c>
      <c r="I364" s="38" t="s">
        <v>7358</v>
      </c>
      <c r="J364" s="39" t="s">
        <v>5577</v>
      </c>
      <c r="K364" s="41">
        <v>8</v>
      </c>
      <c r="L364" s="42" t="s">
        <v>2761</v>
      </c>
      <c r="M364" s="43">
        <v>45069</v>
      </c>
      <c r="N364" s="38">
        <v>7</v>
      </c>
      <c r="O364" s="43">
        <v>45075</v>
      </c>
      <c r="P364" s="43">
        <v>45288</v>
      </c>
      <c r="Q364" s="54" t="s">
        <v>98</v>
      </c>
      <c r="R364" s="29" t="s">
        <v>98</v>
      </c>
      <c r="S364" s="74" t="s">
        <v>7359</v>
      </c>
      <c r="T364" s="39" t="s">
        <v>5488</v>
      </c>
      <c r="U364" s="39" t="s">
        <v>7360</v>
      </c>
      <c r="V364" s="39" t="s">
        <v>147</v>
      </c>
      <c r="W364" s="51">
        <v>20235400000753</v>
      </c>
      <c r="X364" s="38">
        <v>91401</v>
      </c>
      <c r="Y364" s="38">
        <v>6</v>
      </c>
      <c r="Z364" s="46">
        <v>8200000</v>
      </c>
      <c r="AA364" s="42" t="s">
        <v>6860</v>
      </c>
      <c r="AB364" s="42"/>
      <c r="AC364" s="42" t="s">
        <v>6860</v>
      </c>
      <c r="AD364" s="42">
        <v>20235420010883</v>
      </c>
      <c r="AE364" s="47">
        <v>45111</v>
      </c>
      <c r="AF364" s="42" t="s">
        <v>5490</v>
      </c>
      <c r="AG364" s="48" t="s">
        <v>5491</v>
      </c>
      <c r="AH364" s="49">
        <v>45106</v>
      </c>
      <c r="AI364" s="38" t="s">
        <v>7361</v>
      </c>
      <c r="AJ364" s="38">
        <v>-172</v>
      </c>
      <c r="AK364" s="38" t="s">
        <v>5506</v>
      </c>
      <c r="AL364" s="38">
        <v>1196</v>
      </c>
      <c r="AM364" s="43">
        <v>45097</v>
      </c>
      <c r="AN364" s="43">
        <v>45111</v>
      </c>
      <c r="AO364" s="38" t="s">
        <v>5506</v>
      </c>
      <c r="AP364" s="43">
        <v>45118</v>
      </c>
      <c r="AQ364" s="38">
        <v>1</v>
      </c>
      <c r="AR364" s="38"/>
      <c r="AS364" s="38" t="s">
        <v>7362</v>
      </c>
      <c r="AT364" s="38" t="s">
        <v>5508</v>
      </c>
      <c r="AU364" s="43">
        <v>45107</v>
      </c>
      <c r="AV364" s="43" t="s">
        <v>7363</v>
      </c>
      <c r="AW364" s="43" t="s">
        <v>7364</v>
      </c>
      <c r="AX364" s="43"/>
      <c r="AY364" s="38" t="s">
        <v>5492</v>
      </c>
      <c r="AZ364" s="38" t="s">
        <v>5492</v>
      </c>
      <c r="BA364" s="43" t="s">
        <v>5521</v>
      </c>
      <c r="BB364" s="43" t="s">
        <v>5512</v>
      </c>
      <c r="BC364" s="38" t="s">
        <v>6570</v>
      </c>
      <c r="BD364" s="38" t="s">
        <v>35</v>
      </c>
      <c r="BE364" s="38" t="s">
        <v>5494</v>
      </c>
    </row>
    <row r="365" spans="1:57" ht="17.45" customHeight="1" x14ac:dyDescent="0.25">
      <c r="A365" s="81">
        <v>2023</v>
      </c>
      <c r="B365" s="35">
        <v>379</v>
      </c>
      <c r="C365" s="36">
        <v>1871</v>
      </c>
      <c r="D365" s="29" t="s">
        <v>279</v>
      </c>
      <c r="E365" s="37" t="s">
        <v>5497</v>
      </c>
      <c r="F365" s="38" t="s">
        <v>39</v>
      </c>
      <c r="G365" s="35" t="s">
        <v>54</v>
      </c>
      <c r="H365" s="37" t="s">
        <v>280</v>
      </c>
      <c r="I365" s="38" t="s">
        <v>7365</v>
      </c>
      <c r="J365" s="39" t="s">
        <v>7366</v>
      </c>
      <c r="K365" s="41">
        <v>1</v>
      </c>
      <c r="L365" s="42" t="s">
        <v>2761</v>
      </c>
      <c r="M365" s="43">
        <v>45069</v>
      </c>
      <c r="N365" s="38">
        <v>7</v>
      </c>
      <c r="O365" s="43">
        <v>45070</v>
      </c>
      <c r="P365" s="43">
        <v>45283</v>
      </c>
      <c r="Q365" s="54" t="s">
        <v>98</v>
      </c>
      <c r="R365" s="29" t="s">
        <v>98</v>
      </c>
      <c r="S365" s="228" t="s">
        <v>7367</v>
      </c>
      <c r="T365" s="39" t="s">
        <v>5488</v>
      </c>
      <c r="U365" s="39" t="s">
        <v>2873</v>
      </c>
      <c r="V365" s="39" t="s">
        <v>287</v>
      </c>
      <c r="W365" s="51">
        <v>20235420008413</v>
      </c>
      <c r="X365" s="38">
        <v>90137</v>
      </c>
      <c r="Y365" s="38">
        <v>1</v>
      </c>
      <c r="Z365" s="46">
        <v>3900000</v>
      </c>
      <c r="AA365" s="42" t="s">
        <v>7063</v>
      </c>
      <c r="AB365" s="42" t="s">
        <v>6533</v>
      </c>
      <c r="AC365" s="43">
        <v>45065</v>
      </c>
      <c r="AD365" s="42">
        <v>20235420007843</v>
      </c>
      <c r="AE365" s="47">
        <v>45069</v>
      </c>
      <c r="AF365" s="42" t="s">
        <v>5490</v>
      </c>
      <c r="AG365" s="48" t="s">
        <v>5491</v>
      </c>
      <c r="AH365" s="49">
        <v>45069</v>
      </c>
      <c r="AI365" s="38" t="s">
        <v>7368</v>
      </c>
      <c r="AJ365" s="38">
        <v>-213</v>
      </c>
      <c r="AK365" s="38" t="s">
        <v>5506</v>
      </c>
      <c r="AL365" s="38">
        <v>1071</v>
      </c>
      <c r="AM365" s="43">
        <v>45057</v>
      </c>
      <c r="AN365" s="43">
        <v>45070</v>
      </c>
      <c r="AO365" s="38" t="s">
        <v>5506</v>
      </c>
      <c r="AP365" s="43">
        <v>45070</v>
      </c>
      <c r="AQ365" s="38">
        <v>5</v>
      </c>
      <c r="AR365" s="38"/>
      <c r="AS365" s="38" t="s">
        <v>7369</v>
      </c>
      <c r="AT365" s="38" t="s">
        <v>5508</v>
      </c>
      <c r="AU365" s="43">
        <v>45070</v>
      </c>
      <c r="AV365" s="43">
        <v>45070</v>
      </c>
      <c r="AW365" s="43">
        <v>45467</v>
      </c>
      <c r="AX365" s="43">
        <v>45070</v>
      </c>
      <c r="AY365" s="38" t="s">
        <v>5492</v>
      </c>
      <c r="AZ365" s="38" t="s">
        <v>5492</v>
      </c>
      <c r="BA365" s="43" t="s">
        <v>5511</v>
      </c>
      <c r="BB365" s="43" t="s">
        <v>5522</v>
      </c>
      <c r="BC365" s="38" t="s">
        <v>5492</v>
      </c>
      <c r="BD365" s="38" t="s">
        <v>35</v>
      </c>
      <c r="BE365" s="38" t="s">
        <v>5494</v>
      </c>
    </row>
    <row r="366" spans="1:57" ht="17.45" customHeight="1" x14ac:dyDescent="0.25">
      <c r="A366" s="81">
        <v>2023</v>
      </c>
      <c r="B366" s="35">
        <v>380</v>
      </c>
      <c r="C366" s="36">
        <v>1801</v>
      </c>
      <c r="D366" s="29" t="s">
        <v>2219</v>
      </c>
      <c r="E366" s="37" t="s">
        <v>5497</v>
      </c>
      <c r="F366" s="38" t="s">
        <v>39</v>
      </c>
      <c r="G366" s="35" t="s">
        <v>54</v>
      </c>
      <c r="H366" s="37" t="s">
        <v>4114</v>
      </c>
      <c r="I366" s="38" t="s">
        <v>7370</v>
      </c>
      <c r="J366" s="39" t="s">
        <v>3645</v>
      </c>
      <c r="K366" s="41">
        <v>9</v>
      </c>
      <c r="L366" s="42" t="s">
        <v>170</v>
      </c>
      <c r="M366" s="43">
        <v>45070</v>
      </c>
      <c r="N366" s="38">
        <v>7</v>
      </c>
      <c r="O366" s="43">
        <v>45072</v>
      </c>
      <c r="P366" s="43">
        <v>45285</v>
      </c>
      <c r="Q366" s="54" t="s">
        <v>98</v>
      </c>
      <c r="R366" s="29" t="s">
        <v>98</v>
      </c>
      <c r="S366" s="74" t="s">
        <v>7371</v>
      </c>
      <c r="T366" s="39" t="s">
        <v>5488</v>
      </c>
      <c r="U366" s="39" t="s">
        <v>1753</v>
      </c>
      <c r="V366" s="39" t="s">
        <v>2287</v>
      </c>
      <c r="W366" s="51">
        <v>20235420008423</v>
      </c>
      <c r="X366" s="38">
        <v>90235</v>
      </c>
      <c r="Y366" s="38">
        <v>2</v>
      </c>
      <c r="Z366" s="46">
        <v>5700000</v>
      </c>
      <c r="AA366" s="42" t="s">
        <v>7063</v>
      </c>
      <c r="AB366" s="42" t="s">
        <v>6533</v>
      </c>
      <c r="AC366" s="43">
        <v>45064</v>
      </c>
      <c r="AD366" s="42">
        <v>20235420007903</v>
      </c>
      <c r="AE366" s="47">
        <v>45070</v>
      </c>
      <c r="AF366" s="42" t="s">
        <v>5490</v>
      </c>
      <c r="AG366" s="48" t="s">
        <v>5491</v>
      </c>
      <c r="AH366" s="49">
        <v>45070</v>
      </c>
      <c r="AI366" s="38" t="s">
        <v>7372</v>
      </c>
      <c r="AJ366" s="38">
        <v>-213</v>
      </c>
      <c r="AK366" s="38" t="s">
        <v>5506</v>
      </c>
      <c r="AL366" s="38">
        <v>1067</v>
      </c>
      <c r="AM366" s="43">
        <v>45057</v>
      </c>
      <c r="AN366" s="43">
        <v>45071</v>
      </c>
      <c r="AO366" s="38" t="s">
        <v>5506</v>
      </c>
      <c r="AP366" s="43">
        <v>45071</v>
      </c>
      <c r="AQ366" s="38">
        <v>1</v>
      </c>
      <c r="AR366" s="38"/>
      <c r="AS366" s="38" t="s">
        <v>7373</v>
      </c>
      <c r="AT366" s="38" t="s">
        <v>5508</v>
      </c>
      <c r="AU366" s="43">
        <v>45071</v>
      </c>
      <c r="AV366" s="43">
        <v>45071</v>
      </c>
      <c r="AW366" s="43">
        <v>45474</v>
      </c>
      <c r="AX366" s="43">
        <v>45071</v>
      </c>
      <c r="AY366" s="38" t="s">
        <v>5492</v>
      </c>
      <c r="AZ366" s="38" t="s">
        <v>5506</v>
      </c>
      <c r="BA366" s="43" t="s">
        <v>5597</v>
      </c>
      <c r="BB366" s="43" t="s">
        <v>5522</v>
      </c>
      <c r="BC366" s="38" t="s">
        <v>5492</v>
      </c>
      <c r="BD366" s="38" t="s">
        <v>35</v>
      </c>
      <c r="BE366" s="38" t="s">
        <v>5494</v>
      </c>
    </row>
    <row r="367" spans="1:57" ht="17.45" customHeight="1" x14ac:dyDescent="0.25">
      <c r="A367" s="81">
        <v>2023</v>
      </c>
      <c r="B367" s="35">
        <v>381</v>
      </c>
      <c r="C367" s="35">
        <v>1801</v>
      </c>
      <c r="D367" s="29" t="s">
        <v>2219</v>
      </c>
      <c r="E367" s="37" t="s">
        <v>5497</v>
      </c>
      <c r="F367" s="38" t="s">
        <v>39</v>
      </c>
      <c r="G367" s="35" t="s">
        <v>54</v>
      </c>
      <c r="H367" s="37" t="s">
        <v>4114</v>
      </c>
      <c r="I367" s="38" t="s">
        <v>7374</v>
      </c>
      <c r="J367" s="39" t="s">
        <v>7375</v>
      </c>
      <c r="K367" s="41">
        <v>6</v>
      </c>
      <c r="L367" s="42" t="s">
        <v>170</v>
      </c>
      <c r="M367" s="43">
        <v>45072</v>
      </c>
      <c r="N367" s="38">
        <v>7</v>
      </c>
      <c r="O367" s="43">
        <v>45076</v>
      </c>
      <c r="P367" s="43">
        <v>45289</v>
      </c>
      <c r="Q367" s="54" t="s">
        <v>98</v>
      </c>
      <c r="R367" s="29" t="s">
        <v>98</v>
      </c>
      <c r="S367" s="74" t="s">
        <v>7371</v>
      </c>
      <c r="T367" s="39" t="s">
        <v>5488</v>
      </c>
      <c r="U367" s="39" t="s">
        <v>1753</v>
      </c>
      <c r="V367" s="39" t="s">
        <v>2287</v>
      </c>
      <c r="W367" s="51">
        <v>20235420008893</v>
      </c>
      <c r="X367" s="38">
        <v>90235</v>
      </c>
      <c r="Y367" s="38">
        <v>2</v>
      </c>
      <c r="Z367" s="46">
        <v>5700000</v>
      </c>
      <c r="AA367" s="42" t="s">
        <v>7063</v>
      </c>
      <c r="AB367" s="42" t="s">
        <v>6533</v>
      </c>
      <c r="AC367" s="43">
        <v>45064</v>
      </c>
      <c r="AD367" s="42">
        <v>20235420008323</v>
      </c>
      <c r="AE367" s="47">
        <v>45072</v>
      </c>
      <c r="AF367" s="42" t="s">
        <v>5490</v>
      </c>
      <c r="AG367" s="48" t="s">
        <v>5491</v>
      </c>
      <c r="AH367" s="49">
        <v>45072</v>
      </c>
      <c r="AI367" s="38" t="s">
        <v>7376</v>
      </c>
      <c r="AJ367" s="38">
        <v>-213</v>
      </c>
      <c r="AK367" s="38" t="s">
        <v>5506</v>
      </c>
      <c r="AL367" s="38">
        <v>1067</v>
      </c>
      <c r="AM367" s="43">
        <v>45057</v>
      </c>
      <c r="AN367" s="43">
        <v>45076</v>
      </c>
      <c r="AO367" s="38" t="s">
        <v>5506</v>
      </c>
      <c r="AP367" s="43">
        <v>45075</v>
      </c>
      <c r="AQ367" s="38">
        <v>1</v>
      </c>
      <c r="AR367" s="38"/>
      <c r="AS367" s="38" t="s">
        <v>7377</v>
      </c>
      <c r="AT367" s="38" t="s">
        <v>5508</v>
      </c>
      <c r="AU367" s="43">
        <v>45107</v>
      </c>
      <c r="AV367" s="43" t="s">
        <v>7363</v>
      </c>
      <c r="AW367" s="43" t="s">
        <v>7378</v>
      </c>
      <c r="AX367" s="43"/>
      <c r="AY367" s="38" t="s">
        <v>5492</v>
      </c>
      <c r="AZ367" s="38" t="s">
        <v>5506</v>
      </c>
      <c r="BA367" s="43" t="s">
        <v>5597</v>
      </c>
      <c r="BB367" s="43" t="s">
        <v>5512</v>
      </c>
      <c r="BC367" s="38" t="s">
        <v>5492</v>
      </c>
      <c r="BD367" s="38" t="s">
        <v>35</v>
      </c>
      <c r="BE367" s="38" t="s">
        <v>5494</v>
      </c>
    </row>
    <row r="368" spans="1:57" ht="17.45" customHeight="1" x14ac:dyDescent="0.25">
      <c r="A368" s="81">
        <v>2023</v>
      </c>
      <c r="B368" s="35">
        <v>382</v>
      </c>
      <c r="C368" s="36">
        <v>1873</v>
      </c>
      <c r="D368" s="102" t="s">
        <v>5496</v>
      </c>
      <c r="E368" s="37" t="s">
        <v>5497</v>
      </c>
      <c r="F368" s="38" t="s">
        <v>39</v>
      </c>
      <c r="G368" s="35" t="s">
        <v>54</v>
      </c>
      <c r="H368" s="37" t="s">
        <v>6504</v>
      </c>
      <c r="I368" s="38" t="s">
        <v>7379</v>
      </c>
      <c r="J368" s="39" t="s">
        <v>4839</v>
      </c>
      <c r="K368" s="41">
        <v>6</v>
      </c>
      <c r="L368" s="42" t="s">
        <v>2761</v>
      </c>
      <c r="M368" s="43">
        <v>45071</v>
      </c>
      <c r="N368" s="38">
        <v>7</v>
      </c>
      <c r="O368" s="43">
        <v>45075</v>
      </c>
      <c r="P368" s="43">
        <v>45288</v>
      </c>
      <c r="Q368" s="54" t="s">
        <v>98</v>
      </c>
      <c r="R368" s="29" t="s">
        <v>98</v>
      </c>
      <c r="S368" s="74" t="s">
        <v>7380</v>
      </c>
      <c r="T368" s="39" t="s">
        <v>5488</v>
      </c>
      <c r="U368" s="39" t="s">
        <v>286</v>
      </c>
      <c r="V368" s="39" t="s">
        <v>287</v>
      </c>
      <c r="W368" s="51">
        <v>20235420008883</v>
      </c>
      <c r="X368" s="38">
        <v>90255</v>
      </c>
      <c r="Y368" s="38">
        <v>1</v>
      </c>
      <c r="Z368" s="46">
        <v>5700000</v>
      </c>
      <c r="AA368" s="42" t="s">
        <v>7063</v>
      </c>
      <c r="AB368" s="42" t="s">
        <v>6533</v>
      </c>
      <c r="AC368" s="43">
        <v>45064</v>
      </c>
      <c r="AD368" s="42"/>
      <c r="AE368" s="47"/>
      <c r="AF368" s="42" t="s">
        <v>5490</v>
      </c>
      <c r="AG368" s="48" t="s">
        <v>5491</v>
      </c>
      <c r="AH368" s="49">
        <v>45071</v>
      </c>
      <c r="AI368" s="38" t="s">
        <v>7381</v>
      </c>
      <c r="AJ368" s="38">
        <v>-213</v>
      </c>
      <c r="AK368" s="38" t="s">
        <v>5506</v>
      </c>
      <c r="AL368" s="38">
        <v>1092</v>
      </c>
      <c r="AM368" s="43">
        <v>45065</v>
      </c>
      <c r="AN368" s="43">
        <v>45075</v>
      </c>
      <c r="AO368" s="38" t="s">
        <v>5506</v>
      </c>
      <c r="AP368" s="43">
        <v>45072</v>
      </c>
      <c r="AQ368" s="38">
        <v>4</v>
      </c>
      <c r="AR368" s="38"/>
      <c r="AS368" s="38" t="s">
        <v>7382</v>
      </c>
      <c r="AT368" s="38" t="s">
        <v>7264</v>
      </c>
      <c r="AU368" s="43">
        <v>45071</v>
      </c>
      <c r="AV368" s="43">
        <v>45071</v>
      </c>
      <c r="AW368" s="43">
        <v>45478</v>
      </c>
      <c r="AX368" s="43">
        <v>45071</v>
      </c>
      <c r="AY368" s="38" t="s">
        <v>5492</v>
      </c>
      <c r="AZ368" s="38" t="s">
        <v>5506</v>
      </c>
      <c r="BA368" s="43" t="s">
        <v>5597</v>
      </c>
      <c r="BB368" s="43" t="s">
        <v>5512</v>
      </c>
      <c r="BC368" s="38" t="s">
        <v>5492</v>
      </c>
      <c r="BD368" s="38" t="s">
        <v>35</v>
      </c>
      <c r="BE368" s="38" t="s">
        <v>5494</v>
      </c>
    </row>
    <row r="369" spans="1:57" ht="17.45" customHeight="1" x14ac:dyDescent="0.25">
      <c r="A369" s="81">
        <v>2023</v>
      </c>
      <c r="B369" s="35">
        <v>383</v>
      </c>
      <c r="C369" s="36">
        <v>1873</v>
      </c>
      <c r="D369" s="102" t="s">
        <v>5496</v>
      </c>
      <c r="E369" s="37" t="s">
        <v>5497</v>
      </c>
      <c r="F369" s="38" t="s">
        <v>39</v>
      </c>
      <c r="G369" s="35" t="s">
        <v>54</v>
      </c>
      <c r="H369" s="37" t="s">
        <v>215</v>
      </c>
      <c r="I369" s="38" t="s">
        <v>7383</v>
      </c>
      <c r="J369" s="39" t="s">
        <v>236</v>
      </c>
      <c r="K369" s="41">
        <v>0</v>
      </c>
      <c r="L369" s="42" t="s">
        <v>269</v>
      </c>
      <c r="M369" s="43">
        <v>45071</v>
      </c>
      <c r="N369" s="38">
        <v>7</v>
      </c>
      <c r="O369" s="43">
        <v>45076</v>
      </c>
      <c r="P369" s="43">
        <v>45289</v>
      </c>
      <c r="Q369" s="54" t="s">
        <v>98</v>
      </c>
      <c r="R369" s="29" t="s">
        <v>98</v>
      </c>
      <c r="S369" s="74" t="s">
        <v>7385</v>
      </c>
      <c r="T369" s="39" t="s">
        <v>5488</v>
      </c>
      <c r="U369" s="39" t="s">
        <v>220</v>
      </c>
      <c r="V369" s="39" t="s">
        <v>221</v>
      </c>
      <c r="W369" s="51">
        <v>20235420008863</v>
      </c>
      <c r="X369" s="38">
        <v>90293</v>
      </c>
      <c r="Y369" s="38">
        <v>1</v>
      </c>
      <c r="Z369" s="46">
        <v>5700000</v>
      </c>
      <c r="AA369" s="42" t="s">
        <v>7063</v>
      </c>
      <c r="AB369" s="42" t="s">
        <v>6533</v>
      </c>
      <c r="AC369" s="43">
        <v>45063</v>
      </c>
      <c r="AD369" s="42">
        <v>20235420008233</v>
      </c>
      <c r="AE369" s="47">
        <v>45072</v>
      </c>
      <c r="AF369" s="204" t="s">
        <v>5490</v>
      </c>
      <c r="AG369" s="48" t="s">
        <v>5491</v>
      </c>
      <c r="AH369" s="49">
        <v>45071</v>
      </c>
      <c r="AI369" s="38" t="s">
        <v>7386</v>
      </c>
      <c r="AJ369" s="38">
        <v>-213</v>
      </c>
      <c r="AK369" s="38" t="s">
        <v>5506</v>
      </c>
      <c r="AL369" s="38">
        <v>1083</v>
      </c>
      <c r="AM369" s="43">
        <v>45062</v>
      </c>
      <c r="AN369" s="43">
        <v>45075</v>
      </c>
      <c r="AO369" s="38" t="s">
        <v>5506</v>
      </c>
      <c r="AP369" s="43">
        <v>45072</v>
      </c>
      <c r="AQ369" s="38">
        <v>1</v>
      </c>
      <c r="AR369" s="38"/>
      <c r="AS369" s="38" t="s">
        <v>7387</v>
      </c>
      <c r="AT369" s="38" t="s">
        <v>5508</v>
      </c>
      <c r="AU369" s="43">
        <v>45072</v>
      </c>
      <c r="AV369" s="43">
        <v>45072</v>
      </c>
      <c r="AW369" s="43">
        <v>45481</v>
      </c>
      <c r="AX369" s="43">
        <v>45072</v>
      </c>
      <c r="AY369" s="38" t="s">
        <v>5492</v>
      </c>
      <c r="AZ369" s="38" t="s">
        <v>5492</v>
      </c>
      <c r="BA369" s="43" t="s">
        <v>5597</v>
      </c>
      <c r="BB369" s="43" t="s">
        <v>5522</v>
      </c>
      <c r="BC369" s="38" t="s">
        <v>5492</v>
      </c>
      <c r="BD369" s="38" t="s">
        <v>35</v>
      </c>
      <c r="BE369" s="38" t="s">
        <v>5494</v>
      </c>
    </row>
    <row r="370" spans="1:57" ht="17.45" customHeight="1" x14ac:dyDescent="0.25">
      <c r="A370" s="81">
        <v>2023</v>
      </c>
      <c r="B370" s="35">
        <v>384</v>
      </c>
      <c r="C370" s="36">
        <v>1873</v>
      </c>
      <c r="D370" s="102" t="s">
        <v>5496</v>
      </c>
      <c r="E370" s="37" t="s">
        <v>5497</v>
      </c>
      <c r="F370" s="38" t="s">
        <v>39</v>
      </c>
      <c r="G370" s="35" t="s">
        <v>54</v>
      </c>
      <c r="H370" s="28" t="s">
        <v>2074</v>
      </c>
      <c r="I370" s="38" t="s">
        <v>7388</v>
      </c>
      <c r="J370" s="39" t="s">
        <v>7389</v>
      </c>
      <c r="K370" s="41">
        <v>9</v>
      </c>
      <c r="L370" s="42" t="s">
        <v>170</v>
      </c>
      <c r="M370" s="43">
        <v>45106</v>
      </c>
      <c r="N370" s="38">
        <v>6</v>
      </c>
      <c r="O370" s="43">
        <v>45119</v>
      </c>
      <c r="P370" s="43">
        <v>45291</v>
      </c>
      <c r="Q370" s="54" t="s">
        <v>98</v>
      </c>
      <c r="R370" s="29" t="s">
        <v>98</v>
      </c>
      <c r="S370" s="52" t="s">
        <v>7390</v>
      </c>
      <c r="T370" s="39" t="s">
        <v>5488</v>
      </c>
      <c r="U370" s="39" t="s">
        <v>286</v>
      </c>
      <c r="V370" s="39" t="s">
        <v>287</v>
      </c>
      <c r="W370" s="51">
        <v>20235400001583</v>
      </c>
      <c r="X370" s="38">
        <v>92141</v>
      </c>
      <c r="Y370" s="38">
        <v>2</v>
      </c>
      <c r="Z370" s="46">
        <v>5000000</v>
      </c>
      <c r="AA370" s="42"/>
      <c r="AB370" s="42"/>
      <c r="AC370" s="43"/>
      <c r="AD370" s="42">
        <v>20235420010933</v>
      </c>
      <c r="AE370" s="47">
        <v>45111</v>
      </c>
      <c r="AF370" s="42" t="s">
        <v>5490</v>
      </c>
      <c r="AG370" s="48" t="s">
        <v>5491</v>
      </c>
      <c r="AH370" s="49">
        <v>45106</v>
      </c>
      <c r="AI370" s="38" t="s">
        <v>7391</v>
      </c>
      <c r="AJ370" s="38">
        <v>-172</v>
      </c>
      <c r="AK370" s="38" t="s">
        <v>5506</v>
      </c>
      <c r="AL370" s="38">
        <v>1301</v>
      </c>
      <c r="AM370" s="43">
        <v>45105</v>
      </c>
      <c r="AN370" s="43">
        <v>45111</v>
      </c>
      <c r="AO370" s="38" t="s">
        <v>5506</v>
      </c>
      <c r="AP370" s="43">
        <v>45114</v>
      </c>
      <c r="AQ370" s="38">
        <v>4</v>
      </c>
      <c r="AR370" s="38"/>
      <c r="AS370" s="38" t="s">
        <v>7392</v>
      </c>
      <c r="AT370" s="38" t="s">
        <v>5518</v>
      </c>
      <c r="AU370" s="43">
        <v>45098</v>
      </c>
      <c r="AV370" s="43" t="s">
        <v>7393</v>
      </c>
      <c r="AW370" s="43" t="s">
        <v>7394</v>
      </c>
      <c r="AX370" s="43"/>
      <c r="AY370" s="38" t="s">
        <v>5492</v>
      </c>
      <c r="AZ370" s="38" t="s">
        <v>5492</v>
      </c>
      <c r="BA370" s="43" t="s">
        <v>5597</v>
      </c>
      <c r="BB370" s="43" t="s">
        <v>5522</v>
      </c>
      <c r="BC370" s="38" t="s">
        <v>5492</v>
      </c>
      <c r="BD370" s="38" t="s">
        <v>35</v>
      </c>
      <c r="BE370" s="38" t="s">
        <v>5494</v>
      </c>
    </row>
    <row r="371" spans="1:57" ht="17.45" customHeight="1" x14ac:dyDescent="0.25">
      <c r="A371" s="81">
        <v>2023</v>
      </c>
      <c r="B371" s="35">
        <v>385</v>
      </c>
      <c r="C371" s="56">
        <v>1865</v>
      </c>
      <c r="D371" s="29" t="s">
        <v>656</v>
      </c>
      <c r="E371" s="37" t="s">
        <v>5497</v>
      </c>
      <c r="F371" s="38" t="s">
        <v>39</v>
      </c>
      <c r="G371" s="35" t="s">
        <v>54</v>
      </c>
      <c r="H371" s="37" t="s">
        <v>1071</v>
      </c>
      <c r="I371" s="38" t="s">
        <v>7395</v>
      </c>
      <c r="J371" s="39" t="s">
        <v>7396</v>
      </c>
      <c r="K371" s="41">
        <v>1</v>
      </c>
      <c r="L371" s="42" t="s">
        <v>345</v>
      </c>
      <c r="M371" s="43">
        <v>45072</v>
      </c>
      <c r="N371" s="38">
        <v>7</v>
      </c>
      <c r="O371" s="43">
        <v>45082</v>
      </c>
      <c r="P371" s="43">
        <v>45291</v>
      </c>
      <c r="Q371" s="54" t="s">
        <v>98</v>
      </c>
      <c r="R371" s="29" t="s">
        <v>98</v>
      </c>
      <c r="S371" s="74" t="s">
        <v>7397</v>
      </c>
      <c r="T371" s="39" t="s">
        <v>5488</v>
      </c>
      <c r="U371" s="39" t="s">
        <v>6631</v>
      </c>
      <c r="V371" s="39" t="s">
        <v>264</v>
      </c>
      <c r="W371" s="51">
        <v>20235420008843</v>
      </c>
      <c r="X371" s="38">
        <v>82350</v>
      </c>
      <c r="Y371" s="38">
        <v>5</v>
      </c>
      <c r="Z371" s="46">
        <v>2500000</v>
      </c>
      <c r="AA371" s="42" t="s">
        <v>7063</v>
      </c>
      <c r="AB371" s="42" t="s">
        <v>6533</v>
      </c>
      <c r="AC371" s="43">
        <v>45064</v>
      </c>
      <c r="AD371" s="42">
        <v>20235420008503</v>
      </c>
      <c r="AE371" s="47">
        <v>45076</v>
      </c>
      <c r="AF371" s="42" t="s">
        <v>5490</v>
      </c>
      <c r="AG371" s="48" t="s">
        <v>5491</v>
      </c>
      <c r="AH371" s="49">
        <v>45072</v>
      </c>
      <c r="AI371" s="38" t="s">
        <v>7398</v>
      </c>
      <c r="AJ371" s="38">
        <v>-213</v>
      </c>
      <c r="AK371" s="38" t="s">
        <v>5506</v>
      </c>
      <c r="AL371" s="38">
        <v>254</v>
      </c>
      <c r="AM371" s="43">
        <v>44948</v>
      </c>
      <c r="AN371" s="43">
        <v>45082</v>
      </c>
      <c r="AO371" s="38" t="s">
        <v>5506</v>
      </c>
      <c r="AP371" s="43">
        <v>45076</v>
      </c>
      <c r="AQ371" s="38">
        <v>2</v>
      </c>
      <c r="AR371" s="38"/>
      <c r="AS371" s="38" t="s">
        <v>7399</v>
      </c>
      <c r="AT371" s="38" t="s">
        <v>5508</v>
      </c>
      <c r="AU371" s="43">
        <v>45092</v>
      </c>
      <c r="AV371" s="43" t="s">
        <v>7400</v>
      </c>
      <c r="AW371" s="43" t="s">
        <v>7401</v>
      </c>
      <c r="AX371" s="43"/>
      <c r="AY371" s="38" t="s">
        <v>5492</v>
      </c>
      <c r="AZ371" s="38" t="s">
        <v>5492</v>
      </c>
      <c r="BA371" s="43" t="s">
        <v>5560</v>
      </c>
      <c r="BB371" s="43" t="s">
        <v>5512</v>
      </c>
      <c r="BC371" s="38" t="s">
        <v>5492</v>
      </c>
      <c r="BD371" s="38" t="s">
        <v>35</v>
      </c>
      <c r="BE371" s="38" t="s">
        <v>5494</v>
      </c>
    </row>
    <row r="372" spans="1:57" ht="17.45" customHeight="1" x14ac:dyDescent="0.25">
      <c r="A372" s="81">
        <v>2023</v>
      </c>
      <c r="B372" s="35">
        <v>386</v>
      </c>
      <c r="C372" s="36">
        <v>1873</v>
      </c>
      <c r="D372" s="102" t="s">
        <v>5496</v>
      </c>
      <c r="E372" s="37" t="s">
        <v>5497</v>
      </c>
      <c r="F372" s="38" t="s">
        <v>39</v>
      </c>
      <c r="G372" s="35" t="s">
        <v>54</v>
      </c>
      <c r="H372" s="37" t="s">
        <v>1663</v>
      </c>
      <c r="I372" s="38" t="s">
        <v>7402</v>
      </c>
      <c r="J372" s="39" t="s">
        <v>7403</v>
      </c>
      <c r="K372" s="41">
        <v>6</v>
      </c>
      <c r="L372" s="42" t="s">
        <v>269</v>
      </c>
      <c r="M372" s="43">
        <v>45076</v>
      </c>
      <c r="N372" s="38">
        <v>7</v>
      </c>
      <c r="O372" s="43">
        <v>45082</v>
      </c>
      <c r="P372" s="44">
        <v>45291</v>
      </c>
      <c r="Q372" s="54" t="s">
        <v>5504</v>
      </c>
      <c r="R372" s="29" t="s">
        <v>48</v>
      </c>
      <c r="S372" s="74" t="s">
        <v>7404</v>
      </c>
      <c r="T372" s="39" t="s">
        <v>5488</v>
      </c>
      <c r="U372" s="39" t="s">
        <v>50</v>
      </c>
      <c r="V372" s="39" t="s">
        <v>5824</v>
      </c>
      <c r="W372" s="51">
        <v>20235400000763</v>
      </c>
      <c r="X372" s="38">
        <v>90232</v>
      </c>
      <c r="Y372" s="38">
        <v>2</v>
      </c>
      <c r="Z372" s="46">
        <v>5700000</v>
      </c>
      <c r="AA372" s="42" t="s">
        <v>7063</v>
      </c>
      <c r="AB372" s="42" t="s">
        <v>6533</v>
      </c>
      <c r="AC372" s="43">
        <v>45062</v>
      </c>
      <c r="AD372" s="42">
        <v>20235420008613</v>
      </c>
      <c r="AE372" s="47">
        <v>45077</v>
      </c>
      <c r="AF372" s="42" t="s">
        <v>5490</v>
      </c>
      <c r="AG372" s="48" t="s">
        <v>5491</v>
      </c>
      <c r="AH372" s="49">
        <v>45076</v>
      </c>
      <c r="AI372" s="38" t="s">
        <v>7405</v>
      </c>
      <c r="AJ372" s="38">
        <v>-209</v>
      </c>
      <c r="AK372" s="38" t="s">
        <v>5506</v>
      </c>
      <c r="AL372" s="38">
        <v>1069</v>
      </c>
      <c r="AM372" s="43">
        <v>45057</v>
      </c>
      <c r="AN372" s="43">
        <v>45082</v>
      </c>
      <c r="AO372" s="38" t="s">
        <v>5506</v>
      </c>
      <c r="AP372" s="43">
        <v>45077</v>
      </c>
      <c r="AQ372" s="38">
        <v>4</v>
      </c>
      <c r="AR372" s="38"/>
      <c r="AS372" s="38" t="s">
        <v>7406</v>
      </c>
      <c r="AT372" s="38" t="s">
        <v>5508</v>
      </c>
      <c r="AU372" s="43">
        <v>45077</v>
      </c>
      <c r="AV372" s="43">
        <v>45077</v>
      </c>
      <c r="AW372" s="43">
        <v>45483</v>
      </c>
      <c r="AX372" s="43">
        <v>45077</v>
      </c>
      <c r="AY372" s="38" t="s">
        <v>5492</v>
      </c>
      <c r="AZ372" s="38" t="s">
        <v>5492</v>
      </c>
      <c r="BA372" s="43" t="s">
        <v>5597</v>
      </c>
      <c r="BB372" s="43" t="s">
        <v>5512</v>
      </c>
      <c r="BC372" s="38" t="s">
        <v>5492</v>
      </c>
      <c r="BD372" s="38" t="s">
        <v>35</v>
      </c>
      <c r="BE372" s="38" t="s">
        <v>5494</v>
      </c>
    </row>
    <row r="373" spans="1:57" ht="17.45" customHeight="1" x14ac:dyDescent="0.25">
      <c r="A373" s="81">
        <v>2023</v>
      </c>
      <c r="B373" s="35">
        <v>387</v>
      </c>
      <c r="C373" s="36">
        <v>1873</v>
      </c>
      <c r="D373" s="102" t="s">
        <v>5496</v>
      </c>
      <c r="E373" s="37" t="s">
        <v>5497</v>
      </c>
      <c r="F373" s="38" t="s">
        <v>39</v>
      </c>
      <c r="G373" s="35" t="s">
        <v>54</v>
      </c>
      <c r="H373" s="37" t="s">
        <v>676</v>
      </c>
      <c r="I373" s="38" t="s">
        <v>7407</v>
      </c>
      <c r="J373" s="39" t="s">
        <v>7384</v>
      </c>
      <c r="K373" s="41">
        <v>5</v>
      </c>
      <c r="L373" s="42" t="s">
        <v>170</v>
      </c>
      <c r="M373" s="43">
        <v>45085</v>
      </c>
      <c r="N373" s="38">
        <v>7</v>
      </c>
      <c r="O373" s="43">
        <v>45099</v>
      </c>
      <c r="P373" s="43">
        <v>45291</v>
      </c>
      <c r="Q373" s="54" t="s">
        <v>98</v>
      </c>
      <c r="R373" s="29" t="s">
        <v>98</v>
      </c>
      <c r="S373" s="39" t="s">
        <v>5886</v>
      </c>
      <c r="T373" s="39" t="s">
        <v>5488</v>
      </c>
      <c r="U373" s="39" t="s">
        <v>2948</v>
      </c>
      <c r="V373" s="39" t="s">
        <v>595</v>
      </c>
      <c r="W373" s="51">
        <v>20235400000963</v>
      </c>
      <c r="X373" s="38">
        <v>82875</v>
      </c>
      <c r="Y373" s="38">
        <v>4</v>
      </c>
      <c r="Z373" s="46">
        <v>5700000</v>
      </c>
      <c r="AA373" s="42" t="s">
        <v>7408</v>
      </c>
      <c r="AB373" s="42" t="s">
        <v>6533</v>
      </c>
      <c r="AC373" s="43">
        <v>45069</v>
      </c>
      <c r="AD373" s="42">
        <v>20235420009743</v>
      </c>
      <c r="AE373" s="47">
        <v>45093</v>
      </c>
      <c r="AF373" s="42" t="s">
        <v>5490</v>
      </c>
      <c r="AG373" s="48" t="s">
        <v>5491</v>
      </c>
      <c r="AH373" s="49">
        <v>45085</v>
      </c>
      <c r="AI373" s="38" t="s">
        <v>7409</v>
      </c>
      <c r="AJ373" s="38">
        <v>-192</v>
      </c>
      <c r="AK373" s="38" t="s">
        <v>5506</v>
      </c>
      <c r="AL373" s="38">
        <v>190</v>
      </c>
      <c r="AM373" s="43">
        <v>44948</v>
      </c>
      <c r="AN373" s="43">
        <v>45097</v>
      </c>
      <c r="AO373" s="38" t="s">
        <v>5506</v>
      </c>
      <c r="AP373" s="43">
        <v>45086</v>
      </c>
      <c r="AQ373" s="38">
        <v>1</v>
      </c>
      <c r="AR373" s="38"/>
      <c r="AS373" s="38" t="s">
        <v>7410</v>
      </c>
      <c r="AT373" s="38" t="s">
        <v>5508</v>
      </c>
      <c r="AU373" s="43">
        <v>45076</v>
      </c>
      <c r="AV373" s="43" t="s">
        <v>7273</v>
      </c>
      <c r="AW373" s="43" t="s">
        <v>7378</v>
      </c>
      <c r="AX373" s="43"/>
      <c r="AY373" s="38" t="s">
        <v>5492</v>
      </c>
      <c r="AZ373" s="38" t="s">
        <v>5506</v>
      </c>
      <c r="BA373" s="43" t="s">
        <v>5597</v>
      </c>
      <c r="BB373" s="43" t="s">
        <v>5522</v>
      </c>
      <c r="BC373" s="38" t="s">
        <v>7411</v>
      </c>
      <c r="BD373" s="38" t="s">
        <v>35</v>
      </c>
      <c r="BE373" s="38" t="s">
        <v>5494</v>
      </c>
    </row>
    <row r="374" spans="1:57" ht="17.45" customHeight="1" x14ac:dyDescent="0.25">
      <c r="A374" s="81">
        <v>2023</v>
      </c>
      <c r="B374" s="35">
        <v>388</v>
      </c>
      <c r="C374" s="36">
        <v>1873</v>
      </c>
      <c r="D374" s="102" t="s">
        <v>5496</v>
      </c>
      <c r="E374" s="37" t="s">
        <v>5497</v>
      </c>
      <c r="F374" s="38" t="s">
        <v>39</v>
      </c>
      <c r="G374" s="35" t="s">
        <v>54</v>
      </c>
      <c r="H374" s="37" t="s">
        <v>1177</v>
      </c>
      <c r="I374" s="38" t="s">
        <v>7412</v>
      </c>
      <c r="J374" s="39" t="s">
        <v>7413</v>
      </c>
      <c r="K374" s="41">
        <v>0</v>
      </c>
      <c r="L374" s="42" t="s">
        <v>7214</v>
      </c>
      <c r="M374" s="43">
        <v>45086</v>
      </c>
      <c r="N374" s="38">
        <v>7</v>
      </c>
      <c r="O374" s="43">
        <v>45092</v>
      </c>
      <c r="P374" s="43">
        <v>45291</v>
      </c>
      <c r="Q374" s="54" t="s">
        <v>98</v>
      </c>
      <c r="R374" s="29" t="s">
        <v>98</v>
      </c>
      <c r="S374" s="74" t="s">
        <v>7414</v>
      </c>
      <c r="T374" s="39" t="s">
        <v>5488</v>
      </c>
      <c r="U374" s="39" t="s">
        <v>5543</v>
      </c>
      <c r="V374" s="39" t="s">
        <v>264</v>
      </c>
      <c r="W374" s="51">
        <v>20235400000903</v>
      </c>
      <c r="X374" s="38">
        <v>90248</v>
      </c>
      <c r="Y374" s="38">
        <v>1</v>
      </c>
      <c r="Z374" s="46">
        <v>4800000</v>
      </c>
      <c r="AA374" s="42" t="s">
        <v>7063</v>
      </c>
      <c r="AB374" s="42" t="s">
        <v>6533</v>
      </c>
      <c r="AC374" s="43">
        <v>45063</v>
      </c>
      <c r="AD374" s="42">
        <v>20235420009483</v>
      </c>
      <c r="AE374" s="47">
        <v>45091</v>
      </c>
      <c r="AF374" s="42" t="s">
        <v>5490</v>
      </c>
      <c r="AG374" s="48" t="s">
        <v>5491</v>
      </c>
      <c r="AH374" s="49">
        <v>45086</v>
      </c>
      <c r="AI374" s="38" t="s">
        <v>7415</v>
      </c>
      <c r="AJ374" s="38">
        <v>-198</v>
      </c>
      <c r="AK374" s="38" t="s">
        <v>5506</v>
      </c>
      <c r="AL374" s="38">
        <v>1072</v>
      </c>
      <c r="AM374" s="43">
        <v>45057</v>
      </c>
      <c r="AN374" s="43">
        <v>45092</v>
      </c>
      <c r="AO374" s="38" t="s">
        <v>5506</v>
      </c>
      <c r="AP374" s="43">
        <v>45093</v>
      </c>
      <c r="AQ374" s="38">
        <v>1</v>
      </c>
      <c r="AR374" s="38"/>
      <c r="AS374" s="38" t="s">
        <v>7399</v>
      </c>
      <c r="AT374" s="38" t="s">
        <v>5508</v>
      </c>
      <c r="AU374" s="43">
        <v>45092</v>
      </c>
      <c r="AV374" s="43">
        <v>45085</v>
      </c>
      <c r="AW374" s="43">
        <v>45504</v>
      </c>
      <c r="AX374" s="43">
        <v>45092</v>
      </c>
      <c r="AY374" s="38" t="s">
        <v>5492</v>
      </c>
      <c r="AZ374" s="38" t="s">
        <v>5492</v>
      </c>
      <c r="BA374" s="43" t="s">
        <v>5597</v>
      </c>
      <c r="BB374" s="43" t="s">
        <v>5512</v>
      </c>
      <c r="BC374" s="38" t="s">
        <v>5492</v>
      </c>
      <c r="BD374" s="38" t="s">
        <v>35</v>
      </c>
      <c r="BE374" s="38" t="s">
        <v>5494</v>
      </c>
    </row>
    <row r="375" spans="1:57" ht="17.45" customHeight="1" x14ac:dyDescent="0.25">
      <c r="A375" s="81">
        <v>2023</v>
      </c>
      <c r="B375" s="35">
        <v>389</v>
      </c>
      <c r="C375" s="36">
        <v>1873</v>
      </c>
      <c r="D375" s="102" t="s">
        <v>5496</v>
      </c>
      <c r="E375" s="37" t="s">
        <v>5497</v>
      </c>
      <c r="F375" s="38" t="s">
        <v>39</v>
      </c>
      <c r="G375" s="35" t="s">
        <v>54</v>
      </c>
      <c r="H375" s="37" t="s">
        <v>2154</v>
      </c>
      <c r="I375" s="38" t="s">
        <v>7416</v>
      </c>
      <c r="J375" s="39" t="s">
        <v>7417</v>
      </c>
      <c r="K375" s="41">
        <v>9</v>
      </c>
      <c r="L375" s="42" t="s">
        <v>5829</v>
      </c>
      <c r="M375" s="43">
        <v>45076</v>
      </c>
      <c r="N375" s="38">
        <v>7</v>
      </c>
      <c r="O375" s="43">
        <v>45078</v>
      </c>
      <c r="P375" s="43">
        <v>45291</v>
      </c>
      <c r="Q375" s="54" t="s">
        <v>98</v>
      </c>
      <c r="R375" s="29" t="s">
        <v>98</v>
      </c>
      <c r="S375" s="74" t="s">
        <v>7418</v>
      </c>
      <c r="T375" s="39" t="s">
        <v>5488</v>
      </c>
      <c r="U375" s="39" t="s">
        <v>2161</v>
      </c>
      <c r="V375" s="39" t="s">
        <v>2783</v>
      </c>
      <c r="W375" s="51">
        <v>20235400002543</v>
      </c>
      <c r="X375" s="38">
        <v>89848</v>
      </c>
      <c r="Y375" s="38">
        <v>1</v>
      </c>
      <c r="Z375" s="46">
        <v>5700000</v>
      </c>
      <c r="AA375" s="42" t="s">
        <v>7408</v>
      </c>
      <c r="AB375" s="42" t="s">
        <v>6533</v>
      </c>
      <c r="AC375" s="43">
        <v>45070</v>
      </c>
      <c r="AD375" s="42">
        <v>20235420008503</v>
      </c>
      <c r="AE375" s="47">
        <v>45076</v>
      </c>
      <c r="AF375" s="42" t="s">
        <v>5490</v>
      </c>
      <c r="AG375" s="48" t="s">
        <v>5491</v>
      </c>
      <c r="AH375" s="49">
        <v>45076</v>
      </c>
      <c r="AI375" s="38" t="s">
        <v>7419</v>
      </c>
      <c r="AJ375" s="38">
        <v>-213</v>
      </c>
      <c r="AK375" s="38" t="s">
        <v>5506</v>
      </c>
      <c r="AL375" s="38">
        <v>1081</v>
      </c>
      <c r="AM375" s="43">
        <v>45062</v>
      </c>
      <c r="AN375" s="43">
        <v>45077</v>
      </c>
      <c r="AO375" s="38" t="s">
        <v>5506</v>
      </c>
      <c r="AP375" s="43">
        <v>45077</v>
      </c>
      <c r="AQ375" s="38">
        <v>4</v>
      </c>
      <c r="AR375" s="38"/>
      <c r="AS375" s="38" t="s">
        <v>7420</v>
      </c>
      <c r="AT375" s="38" t="s">
        <v>5508</v>
      </c>
      <c r="AU375" s="43">
        <v>45076</v>
      </c>
      <c r="AV375" s="43">
        <v>45076</v>
      </c>
      <c r="AW375" s="43">
        <v>45474</v>
      </c>
      <c r="AX375" s="43">
        <v>45076</v>
      </c>
      <c r="AY375" s="38" t="s">
        <v>5492</v>
      </c>
      <c r="AZ375" s="38" t="s">
        <v>5506</v>
      </c>
      <c r="BA375" s="43" t="s">
        <v>5597</v>
      </c>
      <c r="BB375" s="43" t="s">
        <v>5512</v>
      </c>
      <c r="BC375" s="38" t="s">
        <v>5492</v>
      </c>
      <c r="BD375" s="38" t="s">
        <v>35</v>
      </c>
      <c r="BE375" s="38" t="s">
        <v>5494</v>
      </c>
    </row>
    <row r="376" spans="1:57" ht="17.45" customHeight="1" x14ac:dyDescent="0.25">
      <c r="A376" s="81">
        <v>2023</v>
      </c>
      <c r="B376" s="35">
        <v>391</v>
      </c>
      <c r="C376" s="36">
        <v>1873</v>
      </c>
      <c r="D376" s="102" t="s">
        <v>5496</v>
      </c>
      <c r="E376" s="37" t="s">
        <v>5497</v>
      </c>
      <c r="F376" s="38" t="s">
        <v>39</v>
      </c>
      <c r="G376" s="35" t="s">
        <v>54</v>
      </c>
      <c r="H376" s="37" t="s">
        <v>6820</v>
      </c>
      <c r="I376" s="38" t="s">
        <v>7422</v>
      </c>
      <c r="J376" s="39" t="s">
        <v>6822</v>
      </c>
      <c r="K376" s="41">
        <v>3</v>
      </c>
      <c r="L376" s="42" t="s">
        <v>345</v>
      </c>
      <c r="M376" s="43">
        <v>45076</v>
      </c>
      <c r="N376" s="38">
        <v>7</v>
      </c>
      <c r="O376" s="43">
        <v>45083</v>
      </c>
      <c r="P376" s="43">
        <v>45291</v>
      </c>
      <c r="Q376" s="54" t="s">
        <v>98</v>
      </c>
      <c r="R376" s="29" t="s">
        <v>98</v>
      </c>
      <c r="S376" s="74" t="s">
        <v>7423</v>
      </c>
      <c r="T376" s="39" t="s">
        <v>5488</v>
      </c>
      <c r="U376" s="39" t="s">
        <v>74</v>
      </c>
      <c r="V376" s="39" t="s">
        <v>2368</v>
      </c>
      <c r="W376" s="51">
        <v>20235400002023</v>
      </c>
      <c r="X376" s="38">
        <v>90497</v>
      </c>
      <c r="Y376" s="38">
        <v>1</v>
      </c>
      <c r="Z376" s="46">
        <v>4500000</v>
      </c>
      <c r="AA376" s="42" t="s">
        <v>7424</v>
      </c>
      <c r="AB376" s="42" t="s">
        <v>6533</v>
      </c>
      <c r="AC376" s="43">
        <v>45075</v>
      </c>
      <c r="AD376" s="42"/>
      <c r="AE376" s="47"/>
      <c r="AF376" s="42" t="s">
        <v>5490</v>
      </c>
      <c r="AG376" s="48" t="s">
        <v>5491</v>
      </c>
      <c r="AH376" s="49">
        <v>45076</v>
      </c>
      <c r="AI376" s="38" t="s">
        <v>7425</v>
      </c>
      <c r="AJ376" s="38">
        <v>-209</v>
      </c>
      <c r="AK376" s="38" t="s">
        <v>5506</v>
      </c>
      <c r="AL376" s="38">
        <v>1086</v>
      </c>
      <c r="AM376" s="43">
        <v>45065</v>
      </c>
      <c r="AN376" s="43">
        <v>45082</v>
      </c>
      <c r="AO376" s="38" t="s">
        <v>5506</v>
      </c>
      <c r="AP376" s="43">
        <v>45077</v>
      </c>
      <c r="AQ376" s="38">
        <v>1</v>
      </c>
      <c r="AR376" s="38"/>
      <c r="AS376" s="38" t="s">
        <v>7426</v>
      </c>
      <c r="AT376" s="38" t="s">
        <v>5508</v>
      </c>
      <c r="AU376" s="43">
        <v>45092</v>
      </c>
      <c r="AV376" s="43" t="s">
        <v>7400</v>
      </c>
      <c r="AW376" s="43" t="s">
        <v>7427</v>
      </c>
      <c r="AX376" s="43"/>
      <c r="AY376" s="38" t="s">
        <v>5492</v>
      </c>
      <c r="AZ376" s="38" t="s">
        <v>5506</v>
      </c>
      <c r="BA376" s="43" t="s">
        <v>5511</v>
      </c>
      <c r="BB376" s="43" t="s">
        <v>5512</v>
      </c>
      <c r="BC376" s="38" t="s">
        <v>5492</v>
      </c>
      <c r="BD376" s="38" t="s">
        <v>35</v>
      </c>
      <c r="BE376" s="38" t="s">
        <v>5494</v>
      </c>
    </row>
    <row r="377" spans="1:57" ht="17.45" customHeight="1" x14ac:dyDescent="0.25">
      <c r="A377" s="81">
        <v>2023</v>
      </c>
      <c r="B377" s="35">
        <v>392</v>
      </c>
      <c r="C377" s="36">
        <v>1813</v>
      </c>
      <c r="D377" s="29" t="s">
        <v>77</v>
      </c>
      <c r="E377" s="37" t="s">
        <v>5497</v>
      </c>
      <c r="F377" s="38" t="s">
        <v>39</v>
      </c>
      <c r="G377" s="35" t="s">
        <v>54</v>
      </c>
      <c r="H377" s="37" t="s">
        <v>7428</v>
      </c>
      <c r="I377" s="38" t="s">
        <v>7429</v>
      </c>
      <c r="J377" s="39" t="s">
        <v>58</v>
      </c>
      <c r="K377" s="41">
        <v>4</v>
      </c>
      <c r="L377" s="42" t="s">
        <v>345</v>
      </c>
      <c r="M377" s="43">
        <v>45076</v>
      </c>
      <c r="N377" s="38">
        <v>7</v>
      </c>
      <c r="O377" s="43">
        <v>45082</v>
      </c>
      <c r="P377" s="43">
        <v>45291</v>
      </c>
      <c r="Q377" s="54" t="s">
        <v>98</v>
      </c>
      <c r="R377" s="29" t="s">
        <v>98</v>
      </c>
      <c r="S377" s="74" t="s">
        <v>7430</v>
      </c>
      <c r="T377" s="39" t="s">
        <v>5488</v>
      </c>
      <c r="U377" s="39" t="s">
        <v>62</v>
      </c>
      <c r="V377" s="39" t="s">
        <v>63</v>
      </c>
      <c r="W377" s="51">
        <v>20235400000613</v>
      </c>
      <c r="X377" s="38">
        <v>90418</v>
      </c>
      <c r="Y377" s="38">
        <v>1</v>
      </c>
      <c r="Z377" s="46">
        <v>5700000</v>
      </c>
      <c r="AA377" s="42" t="s">
        <v>7424</v>
      </c>
      <c r="AB377" s="42" t="s">
        <v>6533</v>
      </c>
      <c r="AC377" s="43">
        <v>45075</v>
      </c>
      <c r="AD377" s="42"/>
      <c r="AE377" s="47"/>
      <c r="AF377" s="42" t="s">
        <v>5490</v>
      </c>
      <c r="AG377" s="48" t="s">
        <v>5491</v>
      </c>
      <c r="AH377" s="49">
        <v>45076</v>
      </c>
      <c r="AI377" s="38" t="s">
        <v>7431</v>
      </c>
      <c r="AJ377" s="38">
        <v>-209</v>
      </c>
      <c r="AK377" s="38" t="s">
        <v>5506</v>
      </c>
      <c r="AL377" s="38">
        <v>1091</v>
      </c>
      <c r="AM377" s="43">
        <v>45065</v>
      </c>
      <c r="AN377" s="43">
        <v>45082</v>
      </c>
      <c r="AO377" s="38" t="s">
        <v>5506</v>
      </c>
      <c r="AP377" s="43">
        <v>45077</v>
      </c>
      <c r="AQ377" s="38">
        <v>4</v>
      </c>
      <c r="AR377" s="38"/>
      <c r="AS377" s="38" t="s">
        <v>7410</v>
      </c>
      <c r="AT377" s="38" t="s">
        <v>5508</v>
      </c>
      <c r="AU377" s="43">
        <v>45076</v>
      </c>
      <c r="AV377" s="43">
        <v>45076</v>
      </c>
      <c r="AW377" s="43">
        <v>45473</v>
      </c>
      <c r="AX377" s="43">
        <v>45076</v>
      </c>
      <c r="AY377" s="38" t="s">
        <v>5492</v>
      </c>
      <c r="AZ377" s="38" t="s">
        <v>5506</v>
      </c>
      <c r="BA377" s="43" t="s">
        <v>5597</v>
      </c>
      <c r="BB377" s="43" t="s">
        <v>5512</v>
      </c>
      <c r="BC377" s="38" t="s">
        <v>5492</v>
      </c>
      <c r="BD377" s="38" t="s">
        <v>35</v>
      </c>
      <c r="BE377" s="38" t="s">
        <v>5494</v>
      </c>
    </row>
    <row r="378" spans="1:57" ht="17.45" customHeight="1" x14ac:dyDescent="0.25">
      <c r="A378" s="81">
        <v>2023</v>
      </c>
      <c r="B378" s="35">
        <v>393</v>
      </c>
      <c r="C378" s="36">
        <v>1873</v>
      </c>
      <c r="D378" s="102" t="s">
        <v>5496</v>
      </c>
      <c r="E378" s="37" t="s">
        <v>5497</v>
      </c>
      <c r="F378" s="38" t="s">
        <v>39</v>
      </c>
      <c r="G378" s="35" t="s">
        <v>54</v>
      </c>
      <c r="H378" s="37" t="s">
        <v>7432</v>
      </c>
      <c r="I378" s="38" t="s">
        <v>7433</v>
      </c>
      <c r="J378" s="39" t="s">
        <v>7434</v>
      </c>
      <c r="K378" s="41">
        <v>9</v>
      </c>
      <c r="L378" s="42" t="s">
        <v>269</v>
      </c>
      <c r="M378" s="43">
        <v>45076</v>
      </c>
      <c r="N378" s="38">
        <v>6</v>
      </c>
      <c r="O378" s="43">
        <v>45082</v>
      </c>
      <c r="P378" s="43">
        <v>45264</v>
      </c>
      <c r="Q378" s="54" t="s">
        <v>98</v>
      </c>
      <c r="R378" s="29" t="s">
        <v>98</v>
      </c>
      <c r="S378" s="74" t="s">
        <v>7435</v>
      </c>
      <c r="T378" s="39" t="s">
        <v>5488</v>
      </c>
      <c r="U378" s="39" t="s">
        <v>220</v>
      </c>
      <c r="V378" s="39" t="s">
        <v>221</v>
      </c>
      <c r="W378" s="51">
        <v>20235400000633</v>
      </c>
      <c r="X378" s="38">
        <v>89969</v>
      </c>
      <c r="Y378" s="38">
        <v>1</v>
      </c>
      <c r="Z378" s="46">
        <v>3500000</v>
      </c>
      <c r="AA378" s="42" t="s">
        <v>7063</v>
      </c>
      <c r="AB378" s="42" t="s">
        <v>6533</v>
      </c>
      <c r="AC378" s="43">
        <v>45063</v>
      </c>
      <c r="AD378" s="42">
        <v>20235420008613</v>
      </c>
      <c r="AE378" s="47">
        <v>45077</v>
      </c>
      <c r="AF378" s="42" t="s">
        <v>5490</v>
      </c>
      <c r="AG378" s="48" t="s">
        <v>5491</v>
      </c>
      <c r="AH378" s="49">
        <v>45076</v>
      </c>
      <c r="AI378" s="38" t="s">
        <v>7436</v>
      </c>
      <c r="AJ378" s="38">
        <v>-182</v>
      </c>
      <c r="AK378" s="38" t="s">
        <v>5506</v>
      </c>
      <c r="AL378" s="38">
        <v>1063</v>
      </c>
      <c r="AM378" s="43">
        <v>45057</v>
      </c>
      <c r="AN378" s="43">
        <v>45082</v>
      </c>
      <c r="AO378" s="38" t="s">
        <v>5506</v>
      </c>
      <c r="AP378" s="43">
        <v>45077</v>
      </c>
      <c r="AQ378" s="38">
        <v>1</v>
      </c>
      <c r="AR378" s="38"/>
      <c r="AS378" s="38" t="s">
        <v>7437</v>
      </c>
      <c r="AT378" s="38" t="s">
        <v>5508</v>
      </c>
      <c r="AU378" s="43">
        <v>45077</v>
      </c>
      <c r="AV378" s="43">
        <v>45077</v>
      </c>
      <c r="AW378" s="43">
        <v>45483</v>
      </c>
      <c r="AX378" s="43">
        <v>45077</v>
      </c>
      <c r="AY378" s="38" t="s">
        <v>5492</v>
      </c>
      <c r="AZ378" s="38" t="s">
        <v>5492</v>
      </c>
      <c r="BA378" s="43" t="s">
        <v>5511</v>
      </c>
      <c r="BB378" s="43" t="s">
        <v>5512</v>
      </c>
      <c r="BC378" s="38" t="s">
        <v>5492</v>
      </c>
      <c r="BD378" s="38" t="s">
        <v>35</v>
      </c>
      <c r="BE378" s="38" t="s">
        <v>5494</v>
      </c>
    </row>
    <row r="379" spans="1:57" ht="17.45" customHeight="1" x14ac:dyDescent="0.25">
      <c r="A379" s="81">
        <v>2023</v>
      </c>
      <c r="B379" s="35">
        <v>395</v>
      </c>
      <c r="C379" s="36">
        <v>1811</v>
      </c>
      <c r="D379" s="29" t="s">
        <v>1165</v>
      </c>
      <c r="E379" s="37" t="s">
        <v>5497</v>
      </c>
      <c r="F379" s="38" t="s">
        <v>39</v>
      </c>
      <c r="G379" s="35" t="s">
        <v>54</v>
      </c>
      <c r="H379" s="37" t="s">
        <v>2208</v>
      </c>
      <c r="I379" s="38" t="s">
        <v>7439</v>
      </c>
      <c r="J379" s="39" t="s">
        <v>5083</v>
      </c>
      <c r="K379" s="41">
        <v>7</v>
      </c>
      <c r="L379" s="42" t="s">
        <v>2761</v>
      </c>
      <c r="M379" s="43">
        <v>45078</v>
      </c>
      <c r="N379" s="38">
        <v>7</v>
      </c>
      <c r="O379" s="43">
        <v>45082</v>
      </c>
      <c r="P379" s="43">
        <v>45291</v>
      </c>
      <c r="Q379" s="54" t="s">
        <v>98</v>
      </c>
      <c r="R379" s="29" t="s">
        <v>98</v>
      </c>
      <c r="S379" s="74" t="s">
        <v>7440</v>
      </c>
      <c r="T379" s="39" t="s">
        <v>5488</v>
      </c>
      <c r="U379" s="12" t="s">
        <v>6186</v>
      </c>
      <c r="V379" s="39" t="s">
        <v>6091</v>
      </c>
      <c r="W379" s="53">
        <v>202354000000563</v>
      </c>
      <c r="X379" s="38">
        <v>90302</v>
      </c>
      <c r="Y379" s="38">
        <v>1</v>
      </c>
      <c r="Z379" s="46">
        <v>5700000</v>
      </c>
      <c r="AA379" s="42" t="s">
        <v>7408</v>
      </c>
      <c r="AB379" s="42" t="s">
        <v>6533</v>
      </c>
      <c r="AC379" s="43">
        <v>45072</v>
      </c>
      <c r="AD379" s="42">
        <v>20235420008773</v>
      </c>
      <c r="AE379" s="47">
        <v>45079</v>
      </c>
      <c r="AF379" s="42" t="s">
        <v>5490</v>
      </c>
      <c r="AG379" s="48" t="s">
        <v>5491</v>
      </c>
      <c r="AH379" s="49">
        <v>45078</v>
      </c>
      <c r="AI379" s="38" t="s">
        <v>7441</v>
      </c>
      <c r="AJ379" s="38">
        <v>-209</v>
      </c>
      <c r="AK379" s="38" t="s">
        <v>5506</v>
      </c>
      <c r="AL379" s="38">
        <v>1084</v>
      </c>
      <c r="AM379" s="43">
        <v>45062</v>
      </c>
      <c r="AN379" s="43">
        <v>45082</v>
      </c>
      <c r="AO379" s="38" t="s">
        <v>5506</v>
      </c>
      <c r="AP379" s="43">
        <v>45079</v>
      </c>
      <c r="AQ379" s="38">
        <v>1</v>
      </c>
      <c r="AR379" s="38"/>
      <c r="AS379" s="38">
        <v>1546101034051</v>
      </c>
      <c r="AT379" s="38" t="s">
        <v>5508</v>
      </c>
      <c r="AU379" s="43">
        <v>45078</v>
      </c>
      <c r="AV379" s="43">
        <v>45078</v>
      </c>
      <c r="AW379" s="43">
        <v>45478</v>
      </c>
      <c r="AX379" s="43">
        <v>45079</v>
      </c>
      <c r="AY379" s="38" t="s">
        <v>5492</v>
      </c>
      <c r="AZ379" s="38" t="s">
        <v>5506</v>
      </c>
      <c r="BA379" s="43" t="s">
        <v>5597</v>
      </c>
      <c r="BB379" s="43" t="s">
        <v>5512</v>
      </c>
      <c r="BC379" s="38" t="s">
        <v>5492</v>
      </c>
      <c r="BD379" s="38" t="s">
        <v>35</v>
      </c>
      <c r="BE379" s="38" t="s">
        <v>5494</v>
      </c>
    </row>
    <row r="380" spans="1:57" ht="17.45" customHeight="1" x14ac:dyDescent="0.25">
      <c r="A380" s="81">
        <v>2023</v>
      </c>
      <c r="B380" s="35">
        <v>396</v>
      </c>
      <c r="C380" s="36">
        <v>1873</v>
      </c>
      <c r="D380" s="102" t="s">
        <v>5496</v>
      </c>
      <c r="E380" s="37" t="s">
        <v>5497</v>
      </c>
      <c r="F380" s="38" t="s">
        <v>39</v>
      </c>
      <c r="G380" s="35" t="s">
        <v>54</v>
      </c>
      <c r="H380" s="37" t="s">
        <v>7442</v>
      </c>
      <c r="I380" s="38" t="s">
        <v>7443</v>
      </c>
      <c r="J380" s="39" t="s">
        <v>1409</v>
      </c>
      <c r="K380" s="41">
        <v>4</v>
      </c>
      <c r="L380" s="42" t="s">
        <v>2761</v>
      </c>
      <c r="M380" s="43">
        <v>45078</v>
      </c>
      <c r="N380" s="38">
        <v>7</v>
      </c>
      <c r="O380" s="43">
        <v>45082</v>
      </c>
      <c r="P380" s="43">
        <v>45291</v>
      </c>
      <c r="Q380" s="54" t="s">
        <v>98</v>
      </c>
      <c r="R380" s="29" t="s">
        <v>98</v>
      </c>
      <c r="S380" s="74" t="s">
        <v>7444</v>
      </c>
      <c r="T380" s="39" t="s">
        <v>5488</v>
      </c>
      <c r="U380" s="12" t="s">
        <v>5489</v>
      </c>
      <c r="V380" s="39" t="s">
        <v>6589</v>
      </c>
      <c r="W380" s="51">
        <v>20235400001923</v>
      </c>
      <c r="X380" s="38">
        <v>90466</v>
      </c>
      <c r="Y380" s="38">
        <v>1</v>
      </c>
      <c r="Z380" s="46">
        <v>4800000</v>
      </c>
      <c r="AA380" s="42" t="s">
        <v>7408</v>
      </c>
      <c r="AB380" s="42" t="s">
        <v>6533</v>
      </c>
      <c r="AC380" s="43">
        <v>45072</v>
      </c>
      <c r="AD380" s="42">
        <v>20235420008773</v>
      </c>
      <c r="AE380" s="47">
        <v>45079</v>
      </c>
      <c r="AF380" s="42" t="s">
        <v>5490</v>
      </c>
      <c r="AG380" s="48" t="s">
        <v>5491</v>
      </c>
      <c r="AH380" s="49">
        <v>45078</v>
      </c>
      <c r="AI380" s="38" t="s">
        <v>7445</v>
      </c>
      <c r="AJ380" s="38">
        <v>-209</v>
      </c>
      <c r="AK380" s="38" t="s">
        <v>5506</v>
      </c>
      <c r="AL380" s="38">
        <v>1089</v>
      </c>
      <c r="AM380" s="43">
        <v>45065</v>
      </c>
      <c r="AN380" s="43">
        <v>45082</v>
      </c>
      <c r="AO380" s="38" t="s">
        <v>5506</v>
      </c>
      <c r="AP380" s="43">
        <v>45079</v>
      </c>
      <c r="AQ380" s="38">
        <v>1</v>
      </c>
      <c r="AR380" s="38"/>
      <c r="AS380" s="38" t="s">
        <v>7446</v>
      </c>
      <c r="AT380" s="38" t="s">
        <v>5508</v>
      </c>
      <c r="AU380" s="43">
        <v>45078</v>
      </c>
      <c r="AV380" s="43">
        <v>45078</v>
      </c>
      <c r="AW380" s="43">
        <v>45483</v>
      </c>
      <c r="AX380" s="43">
        <v>45078</v>
      </c>
      <c r="AY380" s="38" t="s">
        <v>5492</v>
      </c>
      <c r="AZ380" s="38" t="s">
        <v>5492</v>
      </c>
      <c r="BA380" s="43" t="s">
        <v>5597</v>
      </c>
      <c r="BB380" s="43" t="s">
        <v>5522</v>
      </c>
      <c r="BC380" s="38" t="s">
        <v>5492</v>
      </c>
      <c r="BD380" s="38" t="s">
        <v>35</v>
      </c>
      <c r="BE380" s="38" t="s">
        <v>5494</v>
      </c>
    </row>
    <row r="381" spans="1:57" ht="17.45" customHeight="1" x14ac:dyDescent="0.25">
      <c r="A381" s="81">
        <v>2023</v>
      </c>
      <c r="B381" s="35">
        <v>399</v>
      </c>
      <c r="C381" s="36">
        <v>1873</v>
      </c>
      <c r="D381" s="102" t="s">
        <v>5496</v>
      </c>
      <c r="E381" s="37" t="s">
        <v>5497</v>
      </c>
      <c r="F381" s="38" t="s">
        <v>39</v>
      </c>
      <c r="G381" s="35" t="s">
        <v>54</v>
      </c>
      <c r="H381" s="37" t="s">
        <v>1177</v>
      </c>
      <c r="I381" s="38" t="s">
        <v>7447</v>
      </c>
      <c r="J381" s="39" t="s">
        <v>2619</v>
      </c>
      <c r="K381" s="41">
        <v>6</v>
      </c>
      <c r="L381" s="42" t="s">
        <v>269</v>
      </c>
      <c r="M381" s="43">
        <v>45083</v>
      </c>
      <c r="N381" s="38">
        <v>7</v>
      </c>
      <c r="O381" s="43">
        <v>45086</v>
      </c>
      <c r="P381" s="43">
        <v>45291</v>
      </c>
      <c r="Q381" s="54" t="s">
        <v>98</v>
      </c>
      <c r="R381" s="29" t="s">
        <v>98</v>
      </c>
      <c r="S381" s="74" t="s">
        <v>7448</v>
      </c>
      <c r="T381" s="39" t="s">
        <v>5488</v>
      </c>
      <c r="U381" s="12" t="s">
        <v>5543</v>
      </c>
      <c r="V381" s="39" t="s">
        <v>264</v>
      </c>
      <c r="W381" s="51">
        <v>20235400000903</v>
      </c>
      <c r="X381" s="38">
        <v>90464</v>
      </c>
      <c r="Y381" s="38">
        <v>1</v>
      </c>
      <c r="Z381" s="46">
        <v>5700000</v>
      </c>
      <c r="AA381" s="42" t="s">
        <v>7424</v>
      </c>
      <c r="AB381" s="42" t="s">
        <v>6533</v>
      </c>
      <c r="AC381" s="43">
        <v>45077</v>
      </c>
      <c r="AD381" s="42">
        <v>20235420009053</v>
      </c>
      <c r="AE381" s="47">
        <v>45084</v>
      </c>
      <c r="AF381" s="42" t="s">
        <v>5490</v>
      </c>
      <c r="AG381" s="48" t="s">
        <v>5491</v>
      </c>
      <c r="AH381" s="49">
        <v>45083</v>
      </c>
      <c r="AI381" s="38" t="s">
        <v>7449</v>
      </c>
      <c r="AJ381" s="38">
        <v>-205</v>
      </c>
      <c r="AK381" s="38" t="s">
        <v>5506</v>
      </c>
      <c r="AL381" s="38">
        <v>1117</v>
      </c>
      <c r="AM381" s="43">
        <v>45082</v>
      </c>
      <c r="AN381" s="43">
        <v>45086</v>
      </c>
      <c r="AO381" s="38" t="s">
        <v>5506</v>
      </c>
      <c r="AP381" s="43">
        <v>45086</v>
      </c>
      <c r="AQ381" s="38">
        <v>1</v>
      </c>
      <c r="AR381" s="38"/>
      <c r="AS381" s="38" t="s">
        <v>7450</v>
      </c>
      <c r="AT381" s="38" t="s">
        <v>5508</v>
      </c>
      <c r="AU381" s="43">
        <v>45083</v>
      </c>
      <c r="AV381" s="43">
        <v>45083</v>
      </c>
      <c r="AW381" s="43">
        <v>45489</v>
      </c>
      <c r="AX381" s="43">
        <v>45084</v>
      </c>
      <c r="AY381" s="38" t="s">
        <v>5492</v>
      </c>
      <c r="AZ381" s="38" t="s">
        <v>5492</v>
      </c>
      <c r="BA381" s="43" t="s">
        <v>5597</v>
      </c>
      <c r="BB381" s="43" t="s">
        <v>5512</v>
      </c>
      <c r="BC381" s="38" t="s">
        <v>5492</v>
      </c>
      <c r="BD381" s="38" t="s">
        <v>35</v>
      </c>
      <c r="BE381" s="38" t="s">
        <v>5494</v>
      </c>
    </row>
    <row r="382" spans="1:57" ht="17.45" customHeight="1" x14ac:dyDescent="0.25">
      <c r="A382" s="81">
        <v>2023</v>
      </c>
      <c r="B382" s="35">
        <v>400</v>
      </c>
      <c r="C382" s="36">
        <v>1873</v>
      </c>
      <c r="D382" s="102" t="s">
        <v>5496</v>
      </c>
      <c r="E382" s="37" t="s">
        <v>5497</v>
      </c>
      <c r="F382" s="38" t="s">
        <v>39</v>
      </c>
      <c r="G382" s="35" t="s">
        <v>54</v>
      </c>
      <c r="H382" s="37" t="s">
        <v>1663</v>
      </c>
      <c r="I382" s="38" t="s">
        <v>7451</v>
      </c>
      <c r="J382" s="39" t="s">
        <v>7452</v>
      </c>
      <c r="K382" s="41">
        <v>6</v>
      </c>
      <c r="L382" s="42" t="s">
        <v>269</v>
      </c>
      <c r="M382" s="43">
        <v>45084</v>
      </c>
      <c r="N382" s="38">
        <v>7</v>
      </c>
      <c r="O382" s="43">
        <v>45084</v>
      </c>
      <c r="P382" s="43">
        <v>45291</v>
      </c>
      <c r="Q382" s="54" t="s">
        <v>98</v>
      </c>
      <c r="R382" s="29" t="s">
        <v>98</v>
      </c>
      <c r="S382" s="74" t="s">
        <v>7404</v>
      </c>
      <c r="T382" s="39" t="s">
        <v>5488</v>
      </c>
      <c r="U382" s="12" t="s">
        <v>50</v>
      </c>
      <c r="V382" s="39" t="s">
        <v>5824</v>
      </c>
      <c r="W382" s="53">
        <v>20235400001273</v>
      </c>
      <c r="X382" s="38">
        <v>90232</v>
      </c>
      <c r="Y382" s="38">
        <v>2</v>
      </c>
      <c r="Z382" s="46">
        <v>5700000</v>
      </c>
      <c r="AA382" s="42" t="s">
        <v>7063</v>
      </c>
      <c r="AB382" s="42" t="s">
        <v>6533</v>
      </c>
      <c r="AC382" s="43">
        <v>45062</v>
      </c>
      <c r="AD382" s="42">
        <v>20235420009033</v>
      </c>
      <c r="AE382" s="47">
        <v>45083</v>
      </c>
      <c r="AF382" s="42" t="s">
        <v>5490</v>
      </c>
      <c r="AG382" s="48" t="s">
        <v>5491</v>
      </c>
      <c r="AH382" s="49">
        <v>45084</v>
      </c>
      <c r="AI382" s="38" t="s">
        <v>7453</v>
      </c>
      <c r="AJ382" s="38">
        <v>-209</v>
      </c>
      <c r="AK382" s="38" t="s">
        <v>5506</v>
      </c>
      <c r="AL382" s="38">
        <v>1069</v>
      </c>
      <c r="AM382" s="43">
        <v>45057</v>
      </c>
      <c r="AN382" s="43">
        <v>45084</v>
      </c>
      <c r="AO382" s="38" t="s">
        <v>5506</v>
      </c>
      <c r="AP382" s="43">
        <v>45083</v>
      </c>
      <c r="AQ382" s="38">
        <v>4</v>
      </c>
      <c r="AR382" s="38"/>
      <c r="AS382" s="38" t="s">
        <v>7454</v>
      </c>
      <c r="AT382" s="38" t="s">
        <v>5508</v>
      </c>
      <c r="AU382" s="43">
        <v>45083</v>
      </c>
      <c r="AV382" s="43">
        <v>45083</v>
      </c>
      <c r="AW382" s="43">
        <v>45489</v>
      </c>
      <c r="AX382" s="43">
        <v>45083</v>
      </c>
      <c r="AY382" s="38" t="s">
        <v>5492</v>
      </c>
      <c r="AZ382" s="38" t="s">
        <v>5492</v>
      </c>
      <c r="BA382" s="43" t="s">
        <v>5597</v>
      </c>
      <c r="BB382" s="43" t="s">
        <v>5522</v>
      </c>
      <c r="BC382" s="38" t="s">
        <v>7455</v>
      </c>
      <c r="BD382" s="38" t="s">
        <v>35</v>
      </c>
      <c r="BE382" s="38" t="s">
        <v>5494</v>
      </c>
    </row>
    <row r="383" spans="1:57" ht="17.45" customHeight="1" x14ac:dyDescent="0.25">
      <c r="A383" s="81">
        <v>2023</v>
      </c>
      <c r="B383" s="35">
        <v>401</v>
      </c>
      <c r="C383" s="36">
        <v>1873</v>
      </c>
      <c r="D383" s="102" t="s">
        <v>5496</v>
      </c>
      <c r="E383" s="37" t="s">
        <v>5497</v>
      </c>
      <c r="F383" s="38" t="s">
        <v>39</v>
      </c>
      <c r="G383" s="35" t="s">
        <v>54</v>
      </c>
      <c r="H383" s="37" t="s">
        <v>657</v>
      </c>
      <c r="I383" s="38" t="s">
        <v>7456</v>
      </c>
      <c r="J383" s="39" t="s">
        <v>264</v>
      </c>
      <c r="K383" s="41">
        <v>1</v>
      </c>
      <c r="L383" s="42" t="s">
        <v>269</v>
      </c>
      <c r="M383" s="43">
        <v>45084</v>
      </c>
      <c r="N383" s="38">
        <v>7</v>
      </c>
      <c r="O383" s="43">
        <v>45084</v>
      </c>
      <c r="P383" s="43">
        <v>45291</v>
      </c>
      <c r="Q383" s="54" t="s">
        <v>98</v>
      </c>
      <c r="R383" s="29" t="s">
        <v>98</v>
      </c>
      <c r="S383" s="74" t="s">
        <v>7457</v>
      </c>
      <c r="T383" s="39" t="s">
        <v>5488</v>
      </c>
      <c r="U383" s="12" t="s">
        <v>5543</v>
      </c>
      <c r="V383" s="39" t="s">
        <v>595</v>
      </c>
      <c r="W383" s="51">
        <v>20235400000963</v>
      </c>
      <c r="X383" s="38">
        <v>90641</v>
      </c>
      <c r="Y383" s="38">
        <v>1</v>
      </c>
      <c r="Z383" s="46">
        <v>7800000</v>
      </c>
      <c r="AA383" s="42" t="s">
        <v>7458</v>
      </c>
      <c r="AB383" s="42" t="s">
        <v>6533</v>
      </c>
      <c r="AC383" s="43">
        <v>45076</v>
      </c>
      <c r="AD383" s="42">
        <v>20235420009033</v>
      </c>
      <c r="AE383" s="47">
        <v>45083</v>
      </c>
      <c r="AF383" s="42" t="s">
        <v>5490</v>
      </c>
      <c r="AG383" s="48" t="s">
        <v>5491</v>
      </c>
      <c r="AH383" s="49">
        <v>45084</v>
      </c>
      <c r="AI383" s="38" t="s">
        <v>7459</v>
      </c>
      <c r="AJ383" s="38">
        <v>-207</v>
      </c>
      <c r="AK383" s="38" t="s">
        <v>5506</v>
      </c>
      <c r="AL383" s="38">
        <v>1113</v>
      </c>
      <c r="AM383" s="43">
        <v>45082</v>
      </c>
      <c r="AN383" s="43">
        <v>45084</v>
      </c>
      <c r="AO383" s="38" t="s">
        <v>5506</v>
      </c>
      <c r="AP383" s="43">
        <v>45082</v>
      </c>
      <c r="AQ383" s="38">
        <v>3</v>
      </c>
      <c r="AR383" s="38"/>
      <c r="AS383" s="38" t="s">
        <v>7460</v>
      </c>
      <c r="AT383" s="38" t="s">
        <v>5508</v>
      </c>
      <c r="AU383" s="43">
        <v>45082</v>
      </c>
      <c r="AV383" s="43">
        <v>45082</v>
      </c>
      <c r="AW383" s="43">
        <v>45137</v>
      </c>
      <c r="AX383" s="43">
        <v>45083</v>
      </c>
      <c r="AY383" s="38" t="s">
        <v>5492</v>
      </c>
      <c r="AZ383" s="38" t="s">
        <v>5506</v>
      </c>
      <c r="BA383" s="43" t="s">
        <v>5521</v>
      </c>
      <c r="BB383" s="43" t="s">
        <v>5512</v>
      </c>
      <c r="BC383" s="38" t="s">
        <v>5492</v>
      </c>
      <c r="BD383" s="38" t="s">
        <v>35</v>
      </c>
      <c r="BE383" s="38" t="s">
        <v>5494</v>
      </c>
    </row>
    <row r="384" spans="1:57" ht="17.45" customHeight="1" x14ac:dyDescent="0.25">
      <c r="A384" s="81">
        <v>2023</v>
      </c>
      <c r="B384" s="35">
        <v>402</v>
      </c>
      <c r="C384" s="36">
        <v>1873</v>
      </c>
      <c r="D384" s="102" t="s">
        <v>5496</v>
      </c>
      <c r="E384" s="37" t="s">
        <v>5497</v>
      </c>
      <c r="F384" s="38" t="s">
        <v>39</v>
      </c>
      <c r="G384" s="35" t="s">
        <v>54</v>
      </c>
      <c r="H384" s="37" t="s">
        <v>745</v>
      </c>
      <c r="I384" s="38" t="s">
        <v>7461</v>
      </c>
      <c r="J384" s="39" t="s">
        <v>2812</v>
      </c>
      <c r="K384" s="41">
        <v>4</v>
      </c>
      <c r="L384" s="42" t="s">
        <v>269</v>
      </c>
      <c r="M384" s="43">
        <v>45082</v>
      </c>
      <c r="N384" s="38">
        <v>7</v>
      </c>
      <c r="O384" s="43">
        <v>45084</v>
      </c>
      <c r="P384" s="43">
        <v>45291</v>
      </c>
      <c r="Q384" s="54" t="s">
        <v>98</v>
      </c>
      <c r="R384" s="29" t="s">
        <v>98</v>
      </c>
      <c r="S384" s="74" t="s">
        <v>7462</v>
      </c>
      <c r="T384" s="39" t="s">
        <v>5488</v>
      </c>
      <c r="U384" s="12" t="s">
        <v>286</v>
      </c>
      <c r="V384" s="39" t="s">
        <v>287</v>
      </c>
      <c r="W384" s="51">
        <v>20235400000773</v>
      </c>
      <c r="X384" s="38">
        <v>90645</v>
      </c>
      <c r="Y384" s="38">
        <v>2</v>
      </c>
      <c r="Z384" s="46">
        <v>6800000</v>
      </c>
      <c r="AA384" s="42" t="s">
        <v>7424</v>
      </c>
      <c r="AB384" s="42" t="s">
        <v>6533</v>
      </c>
      <c r="AC384" s="43">
        <v>45078</v>
      </c>
      <c r="AD384" s="42">
        <v>20235420009033</v>
      </c>
      <c r="AE384" s="47">
        <v>45083</v>
      </c>
      <c r="AF384" s="42" t="s">
        <v>5490</v>
      </c>
      <c r="AG384" s="48" t="s">
        <v>5491</v>
      </c>
      <c r="AH384" s="49">
        <v>45082</v>
      </c>
      <c r="AI384" s="38" t="s">
        <v>7463</v>
      </c>
      <c r="AJ384" s="38">
        <v>-207</v>
      </c>
      <c r="AK384" s="38" t="s">
        <v>5506</v>
      </c>
      <c r="AL384" s="38">
        <v>1114</v>
      </c>
      <c r="AM384" s="43">
        <v>45082</v>
      </c>
      <c r="AN384" s="43">
        <v>45084</v>
      </c>
      <c r="AO384" s="38" t="s">
        <v>5506</v>
      </c>
      <c r="AP384" s="43">
        <v>45083</v>
      </c>
      <c r="AQ384" s="38">
        <v>4</v>
      </c>
      <c r="AR384" s="38"/>
      <c r="AS384" s="38" t="s">
        <v>7464</v>
      </c>
      <c r="AT384" s="38" t="s">
        <v>5508</v>
      </c>
      <c r="AU384" s="43">
        <v>45082</v>
      </c>
      <c r="AV384" s="43">
        <v>45082</v>
      </c>
      <c r="AW384" s="43">
        <v>45488</v>
      </c>
      <c r="AX384" s="43">
        <v>45082</v>
      </c>
      <c r="AY384" s="38" t="s">
        <v>5492</v>
      </c>
      <c r="AZ384" s="38" t="s">
        <v>5506</v>
      </c>
      <c r="BA384" s="43" t="s">
        <v>5597</v>
      </c>
      <c r="BB384" s="43" t="s">
        <v>5512</v>
      </c>
      <c r="BC384" s="38" t="s">
        <v>5492</v>
      </c>
      <c r="BD384" s="38" t="s">
        <v>35</v>
      </c>
      <c r="BE384" s="38" t="s">
        <v>5494</v>
      </c>
    </row>
    <row r="385" spans="1:57" ht="17.45" customHeight="1" x14ac:dyDescent="0.25">
      <c r="A385" s="81">
        <v>2023</v>
      </c>
      <c r="B385" s="35">
        <v>403</v>
      </c>
      <c r="C385" s="36">
        <v>1803</v>
      </c>
      <c r="D385" s="29" t="s">
        <v>1933</v>
      </c>
      <c r="E385" s="37" t="s">
        <v>5497</v>
      </c>
      <c r="F385" s="38" t="s">
        <v>39</v>
      </c>
      <c r="G385" s="35" t="s">
        <v>54</v>
      </c>
      <c r="H385" s="37" t="s">
        <v>7465</v>
      </c>
      <c r="I385" s="38" t="s">
        <v>7466</v>
      </c>
      <c r="J385" s="39" t="s">
        <v>7467</v>
      </c>
      <c r="K385" s="41">
        <v>3</v>
      </c>
      <c r="L385" s="42" t="s">
        <v>170</v>
      </c>
      <c r="M385" s="43">
        <v>45093</v>
      </c>
      <c r="N385" s="38">
        <v>7</v>
      </c>
      <c r="O385" s="43">
        <v>45098</v>
      </c>
      <c r="P385" s="43">
        <v>45291</v>
      </c>
      <c r="Q385" s="54" t="s">
        <v>98</v>
      </c>
      <c r="R385" s="29" t="s">
        <v>98</v>
      </c>
      <c r="S385" s="74" t="s">
        <v>7468</v>
      </c>
      <c r="T385" s="39" t="s">
        <v>5488</v>
      </c>
      <c r="U385" s="12" t="s">
        <v>655</v>
      </c>
      <c r="V385" s="39" t="s">
        <v>1699</v>
      </c>
      <c r="W385" s="51">
        <v>20235400000863</v>
      </c>
      <c r="X385" s="38">
        <v>90470</v>
      </c>
      <c r="Y385" s="38">
        <v>3</v>
      </c>
      <c r="Z385" s="46">
        <v>3900000</v>
      </c>
      <c r="AA385" s="42" t="s">
        <v>7424</v>
      </c>
      <c r="AB385" s="42" t="s">
        <v>6533</v>
      </c>
      <c r="AC385" s="43">
        <v>45078</v>
      </c>
      <c r="AD385" s="42">
        <v>20235420009743</v>
      </c>
      <c r="AE385" s="47">
        <v>45093</v>
      </c>
      <c r="AF385" s="42" t="s">
        <v>5490</v>
      </c>
      <c r="AG385" s="48" t="s">
        <v>5491</v>
      </c>
      <c r="AH385" s="49">
        <v>45093</v>
      </c>
      <c r="AI385" s="38" t="s">
        <v>7469</v>
      </c>
      <c r="AJ385" s="38">
        <v>-193</v>
      </c>
      <c r="AK385" s="38" t="s">
        <v>5506</v>
      </c>
      <c r="AL385" s="38">
        <v>1121</v>
      </c>
      <c r="AM385" s="43">
        <v>45082</v>
      </c>
      <c r="AN385" s="43">
        <v>45097</v>
      </c>
      <c r="AO385" s="38" t="s">
        <v>5506</v>
      </c>
      <c r="AP385" s="43">
        <v>45097</v>
      </c>
      <c r="AQ385" s="38">
        <v>5</v>
      </c>
      <c r="AR385" s="38"/>
      <c r="AS385" s="38" t="s">
        <v>7470</v>
      </c>
      <c r="AT385" s="38" t="s">
        <v>5508</v>
      </c>
      <c r="AU385" s="43">
        <v>45086</v>
      </c>
      <c r="AV385" s="43" t="s">
        <v>7471</v>
      </c>
      <c r="AW385" s="43" t="s">
        <v>7472</v>
      </c>
      <c r="AX385" s="43"/>
      <c r="AY385" s="38" t="s">
        <v>5492</v>
      </c>
      <c r="AZ385" s="38" t="s">
        <v>5506</v>
      </c>
      <c r="BA385" s="43" t="s">
        <v>5511</v>
      </c>
      <c r="BB385" s="43" t="s">
        <v>5522</v>
      </c>
      <c r="BC385" s="38" t="s">
        <v>5492</v>
      </c>
      <c r="BD385" s="38" t="s">
        <v>35</v>
      </c>
      <c r="BE385" s="38" t="s">
        <v>5494</v>
      </c>
    </row>
    <row r="386" spans="1:57" ht="17.45" customHeight="1" x14ac:dyDescent="0.25">
      <c r="A386" s="81">
        <v>2023</v>
      </c>
      <c r="B386" s="35">
        <v>404</v>
      </c>
      <c r="C386" s="36">
        <v>1803</v>
      </c>
      <c r="D386" s="29" t="s">
        <v>1933</v>
      </c>
      <c r="E386" s="37" t="s">
        <v>5497</v>
      </c>
      <c r="F386" s="38" t="s">
        <v>39</v>
      </c>
      <c r="G386" s="35" t="s">
        <v>54</v>
      </c>
      <c r="H386" s="37" t="s">
        <v>7465</v>
      </c>
      <c r="I386" s="38" t="s">
        <v>7473</v>
      </c>
      <c r="J386" s="39" t="s">
        <v>7474</v>
      </c>
      <c r="K386" s="41">
        <v>6</v>
      </c>
      <c r="L386" s="42" t="s">
        <v>170</v>
      </c>
      <c r="M386" s="43">
        <v>45091</v>
      </c>
      <c r="N386" s="38">
        <v>7</v>
      </c>
      <c r="O386" s="43">
        <v>45097</v>
      </c>
      <c r="P386" s="43">
        <v>45291</v>
      </c>
      <c r="Q386" s="54" t="s">
        <v>98</v>
      </c>
      <c r="R386" s="29" t="s">
        <v>98</v>
      </c>
      <c r="S386" s="74" t="s">
        <v>7468</v>
      </c>
      <c r="T386" s="39" t="s">
        <v>5488</v>
      </c>
      <c r="U386" s="12" t="s">
        <v>655</v>
      </c>
      <c r="V386" s="39" t="s">
        <v>1699</v>
      </c>
      <c r="W386" s="51">
        <v>20235400000863</v>
      </c>
      <c r="X386" s="38">
        <v>90470</v>
      </c>
      <c r="Y386" s="38">
        <v>3</v>
      </c>
      <c r="Z386" s="46">
        <v>3900000</v>
      </c>
      <c r="AA386" s="42" t="s">
        <v>7424</v>
      </c>
      <c r="AB386" s="42" t="s">
        <v>6533</v>
      </c>
      <c r="AC386" s="43">
        <v>45078</v>
      </c>
      <c r="AD386" s="42">
        <v>20235420009613</v>
      </c>
      <c r="AE386" s="47">
        <v>45092</v>
      </c>
      <c r="AF386" s="42" t="s">
        <v>5490</v>
      </c>
      <c r="AG386" s="48" t="s">
        <v>5491</v>
      </c>
      <c r="AH386" s="49">
        <v>45091</v>
      </c>
      <c r="AI386" s="38" t="s">
        <v>7475</v>
      </c>
      <c r="AJ386" s="38">
        <v>-198</v>
      </c>
      <c r="AK386" s="38" t="s">
        <v>5506</v>
      </c>
      <c r="AL386" s="38">
        <v>1121</v>
      </c>
      <c r="AM386" s="43">
        <v>44717</v>
      </c>
      <c r="AN386" s="43">
        <v>45092</v>
      </c>
      <c r="AO386" s="38" t="s">
        <v>5506</v>
      </c>
      <c r="AP386" s="43">
        <v>45092</v>
      </c>
      <c r="AQ386" s="38">
        <v>5</v>
      </c>
      <c r="AR386" s="38"/>
      <c r="AS386" s="38" t="s">
        <v>7476</v>
      </c>
      <c r="AT386" s="38" t="s">
        <v>5508</v>
      </c>
      <c r="AU386" s="43">
        <v>45091</v>
      </c>
      <c r="AV386" s="43">
        <v>45091</v>
      </c>
      <c r="AW386" s="43">
        <v>45497</v>
      </c>
      <c r="AX386" s="43">
        <v>45091</v>
      </c>
      <c r="AY386" s="38" t="s">
        <v>5492</v>
      </c>
      <c r="AZ386" s="38" t="s">
        <v>5506</v>
      </c>
      <c r="BA386" s="43" t="s">
        <v>5511</v>
      </c>
      <c r="BB386" s="43" t="s">
        <v>5522</v>
      </c>
      <c r="BC386" s="38" t="s">
        <v>5492</v>
      </c>
      <c r="BD386" s="38" t="s">
        <v>35</v>
      </c>
      <c r="BE386" s="38" t="s">
        <v>5494</v>
      </c>
    </row>
    <row r="387" spans="1:57" ht="17.45" customHeight="1" x14ac:dyDescent="0.25">
      <c r="A387" s="81">
        <v>2023</v>
      </c>
      <c r="B387" s="35">
        <v>405</v>
      </c>
      <c r="C387" s="36">
        <v>1803</v>
      </c>
      <c r="D387" s="29" t="s">
        <v>1933</v>
      </c>
      <c r="E387" s="37" t="s">
        <v>5497</v>
      </c>
      <c r="F387" s="38" t="s">
        <v>39</v>
      </c>
      <c r="G387" s="35" t="s">
        <v>54</v>
      </c>
      <c r="H387" s="37" t="s">
        <v>7477</v>
      </c>
      <c r="I387" s="38" t="s">
        <v>7478</v>
      </c>
      <c r="J387" s="39" t="s">
        <v>7479</v>
      </c>
      <c r="K387" s="41">
        <v>7</v>
      </c>
      <c r="L387" s="42" t="s">
        <v>170</v>
      </c>
      <c r="M387" s="43">
        <v>45085</v>
      </c>
      <c r="N387" s="38">
        <v>7</v>
      </c>
      <c r="O387" s="43">
        <v>45091</v>
      </c>
      <c r="P387" s="43">
        <v>45291</v>
      </c>
      <c r="Q387" s="54" t="s">
        <v>98</v>
      </c>
      <c r="R387" s="29" t="s">
        <v>98</v>
      </c>
      <c r="S387" s="74" t="s">
        <v>7468</v>
      </c>
      <c r="T387" s="39" t="s">
        <v>5488</v>
      </c>
      <c r="U387" s="12" t="s">
        <v>655</v>
      </c>
      <c r="V387" s="39" t="s">
        <v>1699</v>
      </c>
      <c r="W387" s="51">
        <v>20235400000623</v>
      </c>
      <c r="X387" s="38">
        <v>90470</v>
      </c>
      <c r="Y387" s="38">
        <v>3</v>
      </c>
      <c r="Z387" s="46">
        <v>3900000</v>
      </c>
      <c r="AA387" s="42" t="s">
        <v>7424</v>
      </c>
      <c r="AB387" s="42" t="s">
        <v>6533</v>
      </c>
      <c r="AC387" s="43">
        <v>45078</v>
      </c>
      <c r="AD387" s="42">
        <v>20235420009283</v>
      </c>
      <c r="AE387" s="47">
        <v>45086</v>
      </c>
      <c r="AF387" s="42" t="s">
        <v>5490</v>
      </c>
      <c r="AG387" s="48" t="s">
        <v>5491</v>
      </c>
      <c r="AH387" s="49">
        <v>45085</v>
      </c>
      <c r="AI387" s="38" t="s">
        <v>7480</v>
      </c>
      <c r="AJ387" s="38">
        <v>-200</v>
      </c>
      <c r="AK387" s="38" t="s">
        <v>5506</v>
      </c>
      <c r="AL387" s="38">
        <v>1121</v>
      </c>
      <c r="AM387" s="43">
        <v>45082</v>
      </c>
      <c r="AN387" s="43">
        <v>45091</v>
      </c>
      <c r="AO387" s="38" t="s">
        <v>5506</v>
      </c>
      <c r="AP387" s="43">
        <v>45086</v>
      </c>
      <c r="AQ387" s="38">
        <v>5</v>
      </c>
      <c r="AR387" s="38"/>
      <c r="AS387" s="38" t="s">
        <v>7481</v>
      </c>
      <c r="AT387" s="38" t="s">
        <v>5508</v>
      </c>
      <c r="AU387" s="43">
        <v>45085</v>
      </c>
      <c r="AV387" s="43">
        <v>45085</v>
      </c>
      <c r="AW387" s="43">
        <v>45483</v>
      </c>
      <c r="AX387" s="43">
        <v>45085</v>
      </c>
      <c r="AY387" s="38" t="s">
        <v>5492</v>
      </c>
      <c r="AZ387" s="38" t="s">
        <v>5506</v>
      </c>
      <c r="BA387" s="43" t="s">
        <v>5511</v>
      </c>
      <c r="BB387" s="43" t="s">
        <v>5512</v>
      </c>
      <c r="BC387" s="38" t="s">
        <v>5492</v>
      </c>
      <c r="BD387" s="38" t="s">
        <v>35</v>
      </c>
      <c r="BE387" s="38" t="s">
        <v>5494</v>
      </c>
    </row>
    <row r="388" spans="1:57" ht="17.45" customHeight="1" x14ac:dyDescent="0.25">
      <c r="A388" s="81">
        <v>2023</v>
      </c>
      <c r="B388" s="35">
        <v>406</v>
      </c>
      <c r="C388" s="36">
        <v>1873</v>
      </c>
      <c r="D388" s="102" t="s">
        <v>5496</v>
      </c>
      <c r="E388" s="37" t="s">
        <v>5497</v>
      </c>
      <c r="F388" s="38" t="s">
        <v>39</v>
      </c>
      <c r="G388" s="35" t="s">
        <v>54</v>
      </c>
      <c r="H388" s="37" t="s">
        <v>1663</v>
      </c>
      <c r="I388" s="38" t="s">
        <v>7482</v>
      </c>
      <c r="J388" s="39" t="s">
        <v>7483</v>
      </c>
      <c r="K388" s="41">
        <v>1</v>
      </c>
      <c r="L388" s="42" t="s">
        <v>2761</v>
      </c>
      <c r="M388" s="43">
        <v>45084</v>
      </c>
      <c r="N388" s="38">
        <v>7</v>
      </c>
      <c r="O388" s="43">
        <v>45086</v>
      </c>
      <c r="P388" s="43">
        <v>45291</v>
      </c>
      <c r="Q388" s="54" t="s">
        <v>98</v>
      </c>
      <c r="R388" s="29" t="s">
        <v>98</v>
      </c>
      <c r="S388" s="74" t="s">
        <v>7484</v>
      </c>
      <c r="T388" s="39" t="s">
        <v>5488</v>
      </c>
      <c r="U388" s="12" t="s">
        <v>50</v>
      </c>
      <c r="V388" s="39" t="s">
        <v>5824</v>
      </c>
      <c r="W388" s="53">
        <v>20235400001273</v>
      </c>
      <c r="X388" s="38">
        <v>90561</v>
      </c>
      <c r="Y388" s="38">
        <v>1</v>
      </c>
      <c r="Z388" s="46">
        <v>5700000</v>
      </c>
      <c r="AA388" s="42" t="s">
        <v>7424</v>
      </c>
      <c r="AB388" s="42" t="s">
        <v>6533</v>
      </c>
      <c r="AC388" s="43">
        <v>45078</v>
      </c>
      <c r="AD388" s="42">
        <v>20235420009113</v>
      </c>
      <c r="AE388" s="47">
        <v>45084</v>
      </c>
      <c r="AF388" s="42" t="s">
        <v>5490</v>
      </c>
      <c r="AG388" s="48" t="s">
        <v>5491</v>
      </c>
      <c r="AH388" s="49">
        <v>45084</v>
      </c>
      <c r="AI388" s="38" t="s">
        <v>7485</v>
      </c>
      <c r="AJ388" s="38">
        <v>-205</v>
      </c>
      <c r="AK388" s="38" t="s">
        <v>5506</v>
      </c>
      <c r="AL388" s="38">
        <v>1105</v>
      </c>
      <c r="AM388" s="43">
        <v>45076</v>
      </c>
      <c r="AN388" s="43">
        <v>45085</v>
      </c>
      <c r="AO388" s="38" t="s">
        <v>5506</v>
      </c>
      <c r="AP388" s="43">
        <v>45085</v>
      </c>
      <c r="AQ388" s="38">
        <v>4</v>
      </c>
      <c r="AR388" s="38"/>
      <c r="AS388" s="38" t="s">
        <v>7486</v>
      </c>
      <c r="AT388" s="38" t="s">
        <v>5508</v>
      </c>
      <c r="AU388" s="43">
        <v>45084</v>
      </c>
      <c r="AV388" s="43">
        <v>45084</v>
      </c>
      <c r="AW388" s="43">
        <v>45480</v>
      </c>
      <c r="AX388" s="43">
        <v>45085</v>
      </c>
      <c r="AY388" s="38" t="s">
        <v>5492</v>
      </c>
      <c r="AZ388" s="38" t="s">
        <v>5492</v>
      </c>
      <c r="BA388" s="43" t="s">
        <v>5597</v>
      </c>
      <c r="BB388" s="43" t="s">
        <v>5522</v>
      </c>
      <c r="BC388" s="38" t="s">
        <v>5492</v>
      </c>
      <c r="BD388" s="38" t="s">
        <v>35</v>
      </c>
      <c r="BE388" s="38" t="s">
        <v>5494</v>
      </c>
    </row>
    <row r="389" spans="1:57" ht="17.45" customHeight="1" x14ac:dyDescent="0.25">
      <c r="A389" s="81">
        <v>2023</v>
      </c>
      <c r="B389" s="35">
        <v>407</v>
      </c>
      <c r="C389" s="36">
        <v>5250</v>
      </c>
      <c r="D389" s="29" t="s">
        <v>2536</v>
      </c>
      <c r="E389" s="37" t="s">
        <v>5497</v>
      </c>
      <c r="F389" s="38" t="s">
        <v>39</v>
      </c>
      <c r="G389" s="210" t="s">
        <v>7421</v>
      </c>
      <c r="H389" s="37" t="s">
        <v>7487</v>
      </c>
      <c r="I389" s="38" t="s">
        <v>7488</v>
      </c>
      <c r="J389" s="39" t="s">
        <v>3134</v>
      </c>
      <c r="K389" s="216">
        <v>3</v>
      </c>
      <c r="L389" s="42" t="s">
        <v>269</v>
      </c>
      <c r="M389" s="43">
        <v>45084</v>
      </c>
      <c r="N389" s="38">
        <v>10</v>
      </c>
      <c r="O389" s="43">
        <v>45085</v>
      </c>
      <c r="P389" s="43">
        <v>45389</v>
      </c>
      <c r="Q389" s="54" t="s">
        <v>98</v>
      </c>
      <c r="R389" s="29" t="s">
        <v>98</v>
      </c>
      <c r="S389" s="74" t="s">
        <v>7489</v>
      </c>
      <c r="T389" s="39" t="s">
        <v>5488</v>
      </c>
      <c r="U389" s="12" t="s">
        <v>50</v>
      </c>
      <c r="V389" s="39" t="s">
        <v>4869</v>
      </c>
      <c r="W389" s="51">
        <v>20235420009203</v>
      </c>
      <c r="X389" s="38"/>
      <c r="Y389" s="38">
        <v>5</v>
      </c>
      <c r="Z389" s="46">
        <v>0</v>
      </c>
      <c r="AA389" s="42" t="s">
        <v>7063</v>
      </c>
      <c r="AB389" s="42" t="s">
        <v>6533</v>
      </c>
      <c r="AC389" s="43">
        <v>45064</v>
      </c>
      <c r="AD389" s="42"/>
      <c r="AE389" s="47"/>
      <c r="AF389" s="42" t="s">
        <v>5490</v>
      </c>
      <c r="AG389" s="48" t="s">
        <v>5491</v>
      </c>
      <c r="AH389" s="49">
        <v>45084</v>
      </c>
      <c r="AI389" s="38" t="s">
        <v>7490</v>
      </c>
      <c r="AJ389" s="38">
        <v>-304</v>
      </c>
      <c r="AK389" s="38" t="s">
        <v>5506</v>
      </c>
      <c r="AL389" s="38">
        <v>1077</v>
      </c>
      <c r="AM389" s="43">
        <v>45062</v>
      </c>
      <c r="AN389" s="43" t="s">
        <v>6390</v>
      </c>
      <c r="AO389" s="38" t="s">
        <v>5492</v>
      </c>
      <c r="AP389" s="43" t="s">
        <v>46</v>
      </c>
      <c r="AQ389" s="43" t="s">
        <v>46</v>
      </c>
      <c r="AR389" s="38"/>
      <c r="AS389" s="99" t="s">
        <v>7491</v>
      </c>
      <c r="AT389" s="38" t="s">
        <v>5508</v>
      </c>
      <c r="AU389" s="43">
        <v>45086</v>
      </c>
      <c r="AV389" s="43">
        <v>45084</v>
      </c>
      <c r="AW389" s="43">
        <v>45388</v>
      </c>
      <c r="AX389" s="43">
        <v>45090</v>
      </c>
      <c r="AY389" s="38" t="s">
        <v>5492</v>
      </c>
      <c r="AZ389" s="38" t="s">
        <v>46</v>
      </c>
      <c r="BA389" s="38" t="s">
        <v>46</v>
      </c>
      <c r="BB389" s="38" t="s">
        <v>46</v>
      </c>
      <c r="BC389" s="38" t="s">
        <v>46</v>
      </c>
      <c r="BD389" s="38" t="s">
        <v>5493</v>
      </c>
      <c r="BE389" s="38" t="s">
        <v>5494</v>
      </c>
    </row>
    <row r="390" spans="1:57" ht="17.45" customHeight="1" x14ac:dyDescent="0.25">
      <c r="A390" s="81">
        <v>2023</v>
      </c>
      <c r="B390" s="35">
        <v>408</v>
      </c>
      <c r="C390" s="36">
        <v>1873</v>
      </c>
      <c r="D390" s="102" t="s">
        <v>5496</v>
      </c>
      <c r="E390" s="37" t="s">
        <v>5497</v>
      </c>
      <c r="F390" s="38" t="s">
        <v>39</v>
      </c>
      <c r="G390" s="35" t="s">
        <v>54</v>
      </c>
      <c r="H390" s="37" t="s">
        <v>912</v>
      </c>
      <c r="I390" s="38" t="s">
        <v>7492</v>
      </c>
      <c r="J390" s="39" t="s">
        <v>3366</v>
      </c>
      <c r="K390" s="41">
        <v>8</v>
      </c>
      <c r="L390" s="42" t="s">
        <v>345</v>
      </c>
      <c r="M390" s="43">
        <v>45085</v>
      </c>
      <c r="N390" s="38">
        <v>7</v>
      </c>
      <c r="O390" s="43">
        <v>45086</v>
      </c>
      <c r="P390" s="43">
        <v>45291</v>
      </c>
      <c r="Q390" s="54" t="s">
        <v>98</v>
      </c>
      <c r="R390" s="29" t="s">
        <v>98</v>
      </c>
      <c r="S390" s="74" t="s">
        <v>7493</v>
      </c>
      <c r="T390" s="39" t="s">
        <v>5488</v>
      </c>
      <c r="U390" s="12" t="s">
        <v>916</v>
      </c>
      <c r="V390" s="39" t="s">
        <v>5684</v>
      </c>
      <c r="W390" s="51">
        <v>20235400000653</v>
      </c>
      <c r="X390" s="38">
        <v>90500</v>
      </c>
      <c r="Y390" s="38">
        <v>1</v>
      </c>
      <c r="Z390" s="46">
        <v>3900000</v>
      </c>
      <c r="AA390" s="42" t="s">
        <v>7424</v>
      </c>
      <c r="AB390" s="42" t="s">
        <v>6533</v>
      </c>
      <c r="AC390" s="43">
        <v>45084</v>
      </c>
      <c r="AD390" s="42">
        <v>20235420009153</v>
      </c>
      <c r="AE390" s="47">
        <v>45085</v>
      </c>
      <c r="AF390" s="42" t="s">
        <v>5490</v>
      </c>
      <c r="AG390" s="48" t="s">
        <v>5491</v>
      </c>
      <c r="AH390" s="49">
        <v>45085</v>
      </c>
      <c r="AI390" s="38" t="s">
        <v>7494</v>
      </c>
      <c r="AJ390" s="38">
        <v>-205</v>
      </c>
      <c r="AK390" s="38" t="s">
        <v>5506</v>
      </c>
      <c r="AL390" s="38">
        <v>1088</v>
      </c>
      <c r="AM390" s="43">
        <v>45065</v>
      </c>
      <c r="AN390" s="43">
        <v>45086</v>
      </c>
      <c r="AO390" s="38" t="s">
        <v>5506</v>
      </c>
      <c r="AP390" s="43">
        <v>45085</v>
      </c>
      <c r="AQ390" s="38">
        <v>1</v>
      </c>
      <c r="AR390" s="38"/>
      <c r="AS390" s="38" t="s">
        <v>7470</v>
      </c>
      <c r="AT390" s="38" t="s">
        <v>5508</v>
      </c>
      <c r="AU390" s="43">
        <v>45086</v>
      </c>
      <c r="AV390" s="43">
        <v>45086</v>
      </c>
      <c r="AW390" s="43">
        <v>45503</v>
      </c>
      <c r="AX390" s="43">
        <v>45086</v>
      </c>
      <c r="AY390" s="38" t="s">
        <v>5492</v>
      </c>
      <c r="AZ390" s="38" t="s">
        <v>5492</v>
      </c>
      <c r="BA390" s="43" t="s">
        <v>5511</v>
      </c>
      <c r="BB390" s="43" t="s">
        <v>5512</v>
      </c>
      <c r="BC390" s="38" t="s">
        <v>5492</v>
      </c>
      <c r="BD390" s="38" t="s">
        <v>35</v>
      </c>
      <c r="BE390" s="38" t="s">
        <v>5494</v>
      </c>
    </row>
    <row r="391" spans="1:57" ht="17.45" customHeight="1" x14ac:dyDescent="0.25">
      <c r="A391" s="81">
        <v>2023</v>
      </c>
      <c r="B391" s="35">
        <v>409</v>
      </c>
      <c r="C391" s="36">
        <v>1873</v>
      </c>
      <c r="D391" s="102" t="s">
        <v>5496</v>
      </c>
      <c r="E391" s="37" t="s">
        <v>5497</v>
      </c>
      <c r="F391" s="38" t="s">
        <v>39</v>
      </c>
      <c r="G391" s="35" t="s">
        <v>54</v>
      </c>
      <c r="H391" s="37" t="s">
        <v>3340</v>
      </c>
      <c r="I391" s="38" t="s">
        <v>7495</v>
      </c>
      <c r="J391" s="39" t="s">
        <v>6197</v>
      </c>
      <c r="K391" s="41">
        <v>0</v>
      </c>
      <c r="L391" s="42" t="s">
        <v>345</v>
      </c>
      <c r="M391" s="43">
        <v>45086</v>
      </c>
      <c r="N391" s="38">
        <v>7</v>
      </c>
      <c r="O391" s="43">
        <v>45086</v>
      </c>
      <c r="P391" s="43">
        <v>45291</v>
      </c>
      <c r="Q391" s="54" t="s">
        <v>98</v>
      </c>
      <c r="R391" s="29" t="s">
        <v>98</v>
      </c>
      <c r="S391" s="74" t="s">
        <v>7496</v>
      </c>
      <c r="T391" s="39" t="s">
        <v>5488</v>
      </c>
      <c r="U391" s="12" t="s">
        <v>916</v>
      </c>
      <c r="V391" s="39" t="s">
        <v>5684</v>
      </c>
      <c r="W391" s="51">
        <v>20235400000653</v>
      </c>
      <c r="X391" s="38">
        <v>90498</v>
      </c>
      <c r="Y391" s="38">
        <v>1</v>
      </c>
      <c r="Z391" s="46">
        <v>5700000</v>
      </c>
      <c r="AA391" s="42" t="s">
        <v>7424</v>
      </c>
      <c r="AB391" s="42" t="s">
        <v>6533</v>
      </c>
      <c r="AC391" s="43">
        <v>45084</v>
      </c>
      <c r="AD391" s="42">
        <v>20235420009153</v>
      </c>
      <c r="AE391" s="47">
        <v>45085</v>
      </c>
      <c r="AF391" s="42" t="s">
        <v>5490</v>
      </c>
      <c r="AG391" s="48" t="s">
        <v>5491</v>
      </c>
      <c r="AH391" s="49">
        <v>45086</v>
      </c>
      <c r="AI391" s="38" t="s">
        <v>7497</v>
      </c>
      <c r="AJ391" s="38">
        <v>-206</v>
      </c>
      <c r="AK391" s="38" t="s">
        <v>5506</v>
      </c>
      <c r="AL391" s="38">
        <v>1087</v>
      </c>
      <c r="AM391" s="43">
        <v>45065</v>
      </c>
      <c r="AN391" s="43">
        <v>45086</v>
      </c>
      <c r="AO391" s="38" t="s">
        <v>5506</v>
      </c>
      <c r="AP391" s="43">
        <v>45085</v>
      </c>
      <c r="AQ391" s="38">
        <v>1</v>
      </c>
      <c r="AR391" s="38"/>
      <c r="AS391" s="38">
        <v>101280874</v>
      </c>
      <c r="AT391" s="38" t="s">
        <v>5508</v>
      </c>
      <c r="AU391" s="43">
        <v>45086</v>
      </c>
      <c r="AV391" s="43">
        <v>45086</v>
      </c>
      <c r="AW391" s="43">
        <v>45488</v>
      </c>
      <c r="AX391" s="43">
        <v>45086</v>
      </c>
      <c r="AY391" s="38" t="s">
        <v>5492</v>
      </c>
      <c r="AZ391" s="38" t="s">
        <v>5492</v>
      </c>
      <c r="BA391" s="43" t="s">
        <v>5597</v>
      </c>
      <c r="BB391" s="43" t="s">
        <v>5512</v>
      </c>
      <c r="BC391" s="38" t="s">
        <v>5492</v>
      </c>
      <c r="BD391" s="38" t="s">
        <v>35</v>
      </c>
      <c r="BE391" s="38" t="s">
        <v>5494</v>
      </c>
    </row>
    <row r="392" spans="1:57" ht="17.45" customHeight="1" x14ac:dyDescent="0.3">
      <c r="A392" s="81">
        <v>2023</v>
      </c>
      <c r="B392" s="35">
        <v>410</v>
      </c>
      <c r="C392" s="36">
        <v>1873</v>
      </c>
      <c r="D392" s="102" t="s">
        <v>5496</v>
      </c>
      <c r="E392" s="37" t="s">
        <v>5497</v>
      </c>
      <c r="F392" s="38" t="s">
        <v>39</v>
      </c>
      <c r="G392" s="35" t="s">
        <v>54</v>
      </c>
      <c r="H392" s="37" t="s">
        <v>5498</v>
      </c>
      <c r="I392" s="38" t="s">
        <v>7498</v>
      </c>
      <c r="J392" s="39" t="s">
        <v>6140</v>
      </c>
      <c r="K392" s="41">
        <v>3</v>
      </c>
      <c r="L392" s="42" t="s">
        <v>345</v>
      </c>
      <c r="M392" s="43">
        <v>45086</v>
      </c>
      <c r="N392" s="38">
        <v>6</v>
      </c>
      <c r="O392" s="43">
        <v>45086</v>
      </c>
      <c r="P392" s="43">
        <v>45268</v>
      </c>
      <c r="Q392" s="54" t="s">
        <v>98</v>
      </c>
      <c r="R392" s="29" t="s">
        <v>98</v>
      </c>
      <c r="S392" s="74" t="s">
        <v>7499</v>
      </c>
      <c r="T392" s="39" t="s">
        <v>5488</v>
      </c>
      <c r="U392" s="12" t="s">
        <v>175</v>
      </c>
      <c r="V392" s="39" t="s">
        <v>5501</v>
      </c>
      <c r="W392" s="51">
        <v>20235400000733</v>
      </c>
      <c r="X392" s="38">
        <v>91181</v>
      </c>
      <c r="Y392" s="38">
        <v>3</v>
      </c>
      <c r="Z392" s="46">
        <v>4500000</v>
      </c>
      <c r="AA392" s="27" t="s">
        <v>7424</v>
      </c>
      <c r="AB392" s="42" t="s">
        <v>6533</v>
      </c>
      <c r="AC392" s="42" t="s">
        <v>6860</v>
      </c>
      <c r="AD392" s="42">
        <v>20235420009773</v>
      </c>
      <c r="AE392" s="47">
        <v>45097</v>
      </c>
      <c r="AF392" s="42" t="s">
        <v>5490</v>
      </c>
      <c r="AG392" s="48" t="s">
        <v>5491</v>
      </c>
      <c r="AH392" s="43">
        <v>45086</v>
      </c>
      <c r="AI392" s="109" t="s">
        <v>7500</v>
      </c>
      <c r="AJ392" s="109">
        <v>-182</v>
      </c>
      <c r="AK392" s="109" t="s">
        <v>5506</v>
      </c>
      <c r="AL392" s="109">
        <v>1145</v>
      </c>
      <c r="AM392" s="110">
        <v>45086</v>
      </c>
      <c r="AN392" s="110">
        <v>45086</v>
      </c>
      <c r="AO392" s="109" t="s">
        <v>5506</v>
      </c>
      <c r="AP392" s="110">
        <v>45085</v>
      </c>
      <c r="AQ392" s="109">
        <v>1</v>
      </c>
      <c r="AR392" s="109" t="s">
        <v>3198</v>
      </c>
      <c r="AS392" s="109" t="s">
        <v>7501</v>
      </c>
      <c r="AT392" s="109" t="s">
        <v>5508</v>
      </c>
      <c r="AU392" s="110">
        <v>45086</v>
      </c>
      <c r="AV392" s="110">
        <v>45086</v>
      </c>
      <c r="AW392" s="110">
        <v>45091</v>
      </c>
      <c r="AX392" s="110">
        <v>45086</v>
      </c>
      <c r="AY392" s="109" t="s">
        <v>5492</v>
      </c>
      <c r="AZ392" s="109" t="s">
        <v>5506</v>
      </c>
      <c r="BA392" s="109" t="s">
        <v>5511</v>
      </c>
      <c r="BB392" s="109" t="s">
        <v>5512</v>
      </c>
      <c r="BC392" s="109" t="s">
        <v>5492</v>
      </c>
      <c r="BD392" s="109" t="s">
        <v>35</v>
      </c>
      <c r="BE392" s="109" t="s">
        <v>5494</v>
      </c>
    </row>
    <row r="393" spans="1:57" ht="17.45" customHeight="1" x14ac:dyDescent="0.25">
      <c r="A393" s="81">
        <v>2023</v>
      </c>
      <c r="B393" s="35">
        <v>411</v>
      </c>
      <c r="C393" s="36">
        <v>1873</v>
      </c>
      <c r="D393" s="102" t="s">
        <v>5496</v>
      </c>
      <c r="E393" s="37" t="s">
        <v>5497</v>
      </c>
      <c r="F393" s="38" t="s">
        <v>39</v>
      </c>
      <c r="G393" s="35" t="s">
        <v>54</v>
      </c>
      <c r="H393" s="37" t="s">
        <v>2146</v>
      </c>
      <c r="I393" s="38" t="s">
        <v>7502</v>
      </c>
      <c r="J393" s="39" t="s">
        <v>5860</v>
      </c>
      <c r="K393" s="41">
        <v>9</v>
      </c>
      <c r="L393" s="42" t="s">
        <v>2761</v>
      </c>
      <c r="M393" s="43">
        <v>45085</v>
      </c>
      <c r="N393" s="38">
        <v>7</v>
      </c>
      <c r="O393" s="43">
        <v>45090</v>
      </c>
      <c r="P393" s="43">
        <v>45291</v>
      </c>
      <c r="Q393" s="54" t="s">
        <v>98</v>
      </c>
      <c r="R393" s="29" t="s">
        <v>98</v>
      </c>
      <c r="S393" s="74" t="s">
        <v>7503</v>
      </c>
      <c r="T393" s="39" t="s">
        <v>5488</v>
      </c>
      <c r="U393" s="12" t="s">
        <v>7504</v>
      </c>
      <c r="V393" s="39" t="s">
        <v>595</v>
      </c>
      <c r="W393" s="51">
        <v>20235400000963</v>
      </c>
      <c r="X393" s="38">
        <v>90630</v>
      </c>
      <c r="Y393" s="38">
        <v>1</v>
      </c>
      <c r="Z393" s="46">
        <v>7000000</v>
      </c>
      <c r="AA393" s="42" t="s">
        <v>7424</v>
      </c>
      <c r="AB393" s="42" t="s">
        <v>6533</v>
      </c>
      <c r="AC393" s="43">
        <v>45083</v>
      </c>
      <c r="AD393" s="42">
        <v>20235420009243</v>
      </c>
      <c r="AE393" s="47">
        <v>45085</v>
      </c>
      <c r="AF393" s="42" t="s">
        <v>5490</v>
      </c>
      <c r="AG393" s="48" t="s">
        <v>5491</v>
      </c>
      <c r="AH393" s="49">
        <v>45085</v>
      </c>
      <c r="AI393" s="38" t="s">
        <v>7505</v>
      </c>
      <c r="AJ393" s="38">
        <v>-201</v>
      </c>
      <c r="AK393" s="38" t="s">
        <v>5506</v>
      </c>
      <c r="AL393" s="38">
        <v>1122</v>
      </c>
      <c r="AM393" s="43">
        <v>45082</v>
      </c>
      <c r="AN393" s="43">
        <v>45086</v>
      </c>
      <c r="AO393" s="38" t="s">
        <v>5506</v>
      </c>
      <c r="AP393" s="43">
        <v>45089</v>
      </c>
      <c r="AQ393" s="38"/>
      <c r="AR393" s="38"/>
      <c r="AS393" s="38" t="s">
        <v>7506</v>
      </c>
      <c r="AT393" s="38" t="s">
        <v>5508</v>
      </c>
      <c r="AU393" s="43">
        <v>45086</v>
      </c>
      <c r="AV393" s="43">
        <v>45086</v>
      </c>
      <c r="AW393" s="43">
        <v>45482</v>
      </c>
      <c r="AX393" s="43">
        <v>45086</v>
      </c>
      <c r="AY393" s="38" t="s">
        <v>5492</v>
      </c>
      <c r="AZ393" s="38" t="s">
        <v>5506</v>
      </c>
      <c r="BA393" s="43" t="s">
        <v>5597</v>
      </c>
      <c r="BB393" s="43" t="s">
        <v>5522</v>
      </c>
      <c r="BC393" s="38" t="s">
        <v>5492</v>
      </c>
      <c r="BD393" s="38" t="s">
        <v>35</v>
      </c>
      <c r="BE393" s="38" t="s">
        <v>5494</v>
      </c>
    </row>
    <row r="394" spans="1:57" ht="17.45" customHeight="1" x14ac:dyDescent="0.25">
      <c r="A394" s="81">
        <v>2023</v>
      </c>
      <c r="B394" s="35">
        <v>412</v>
      </c>
      <c r="C394" s="36">
        <v>1873</v>
      </c>
      <c r="D394" s="102" t="s">
        <v>5496</v>
      </c>
      <c r="E394" s="37" t="s">
        <v>5497</v>
      </c>
      <c r="F394" s="38" t="s">
        <v>39</v>
      </c>
      <c r="G394" s="35" t="s">
        <v>54</v>
      </c>
      <c r="H394" s="37" t="s">
        <v>7507</v>
      </c>
      <c r="I394" s="38" t="s">
        <v>7508</v>
      </c>
      <c r="J394" s="39" t="s">
        <v>7509</v>
      </c>
      <c r="K394" s="41">
        <v>1</v>
      </c>
      <c r="L394" s="42" t="s">
        <v>5829</v>
      </c>
      <c r="M394" s="43">
        <v>45090</v>
      </c>
      <c r="N394" s="38">
        <v>7</v>
      </c>
      <c r="O394" s="43">
        <v>45093</v>
      </c>
      <c r="P394" s="43">
        <v>45291</v>
      </c>
      <c r="Q394" s="54" t="s">
        <v>98</v>
      </c>
      <c r="R394" s="29" t="s">
        <v>98</v>
      </c>
      <c r="S394" s="74" t="s">
        <v>7510</v>
      </c>
      <c r="T394" s="39" t="s">
        <v>5488</v>
      </c>
      <c r="U394" s="12" t="s">
        <v>7511</v>
      </c>
      <c r="V394" s="39" t="s">
        <v>1854</v>
      </c>
      <c r="W394" s="51">
        <v>20235400001053</v>
      </c>
      <c r="X394" s="38">
        <v>90472</v>
      </c>
      <c r="Y394" s="38">
        <v>2</v>
      </c>
      <c r="Z394" s="46">
        <v>4500000</v>
      </c>
      <c r="AA394" s="42" t="s">
        <v>7424</v>
      </c>
      <c r="AB394" s="42" t="s">
        <v>6533</v>
      </c>
      <c r="AC394" s="43">
        <v>45083</v>
      </c>
      <c r="AD394" s="42">
        <v>20235420009433</v>
      </c>
      <c r="AE394" s="47">
        <v>45091</v>
      </c>
      <c r="AF394" s="42" t="s">
        <v>5490</v>
      </c>
      <c r="AG394" s="48" t="s">
        <v>5491</v>
      </c>
      <c r="AH394" s="49">
        <v>45090</v>
      </c>
      <c r="AI394" s="38" t="s">
        <v>7512</v>
      </c>
      <c r="AJ394" s="38">
        <v>-198</v>
      </c>
      <c r="AK394" s="38" t="s">
        <v>5506</v>
      </c>
      <c r="AL394" s="38">
        <v>1107</v>
      </c>
      <c r="AM394" s="43">
        <v>45075</v>
      </c>
      <c r="AN394" s="43">
        <v>45092</v>
      </c>
      <c r="AO394" s="38" t="s">
        <v>5506</v>
      </c>
      <c r="AP394" s="43">
        <v>45092</v>
      </c>
      <c r="AQ394" s="38">
        <v>3</v>
      </c>
      <c r="AR394" s="38"/>
      <c r="AS394" s="38" t="s">
        <v>7513</v>
      </c>
      <c r="AT394" s="38" t="s">
        <v>5508</v>
      </c>
      <c r="AU394" s="43">
        <v>45090</v>
      </c>
      <c r="AV394" s="43">
        <v>45090</v>
      </c>
      <c r="AW394" s="43">
        <v>45130</v>
      </c>
      <c r="AX394" s="43">
        <v>45091</v>
      </c>
      <c r="AY394" s="38" t="s">
        <v>5492</v>
      </c>
      <c r="AZ394" s="38" t="s">
        <v>5492</v>
      </c>
      <c r="BA394" s="43" t="s">
        <v>5511</v>
      </c>
      <c r="BB394" s="43" t="s">
        <v>5512</v>
      </c>
      <c r="BC394" s="38" t="s">
        <v>5492</v>
      </c>
      <c r="BD394" s="38" t="s">
        <v>35</v>
      </c>
      <c r="BE394" s="38" t="s">
        <v>5494</v>
      </c>
    </row>
    <row r="395" spans="1:57" ht="17.45" customHeight="1" x14ac:dyDescent="0.25">
      <c r="A395" s="81">
        <v>2023</v>
      </c>
      <c r="B395" s="35">
        <v>414</v>
      </c>
      <c r="C395" s="36">
        <v>1873</v>
      </c>
      <c r="D395" s="102" t="s">
        <v>5496</v>
      </c>
      <c r="E395" s="37" t="s">
        <v>5497</v>
      </c>
      <c r="F395" s="38" t="s">
        <v>39</v>
      </c>
      <c r="G395" s="35" t="s">
        <v>54</v>
      </c>
      <c r="H395" s="37" t="s">
        <v>7507</v>
      </c>
      <c r="I395" s="38" t="s">
        <v>7514</v>
      </c>
      <c r="J395" s="39" t="s">
        <v>1937</v>
      </c>
      <c r="K395" s="41">
        <v>9</v>
      </c>
      <c r="L395" s="42" t="s">
        <v>5829</v>
      </c>
      <c r="M395" s="43">
        <v>45104</v>
      </c>
      <c r="N395" s="38">
        <v>6</v>
      </c>
      <c r="O395" s="43">
        <v>45125</v>
      </c>
      <c r="P395" s="43">
        <v>45291</v>
      </c>
      <c r="Q395" s="54" t="s">
        <v>98</v>
      </c>
      <c r="R395" s="29" t="s">
        <v>98</v>
      </c>
      <c r="S395" s="74" t="s">
        <v>7510</v>
      </c>
      <c r="T395" s="39" t="s">
        <v>5488</v>
      </c>
      <c r="U395" s="12" t="s">
        <v>7511</v>
      </c>
      <c r="V395" s="39" t="s">
        <v>1854</v>
      </c>
      <c r="W395" s="53">
        <v>20235400001243</v>
      </c>
      <c r="X395" s="38">
        <v>91724</v>
      </c>
      <c r="Y395" s="38">
        <v>2</v>
      </c>
      <c r="Z395" s="46">
        <v>4500000</v>
      </c>
      <c r="AA395" s="42" t="s">
        <v>7424</v>
      </c>
      <c r="AB395" s="42" t="s">
        <v>6533</v>
      </c>
      <c r="AC395" s="43">
        <v>45083</v>
      </c>
      <c r="AD395" s="42">
        <v>20235420011203</v>
      </c>
      <c r="AE395" s="47">
        <v>45119</v>
      </c>
      <c r="AF395" s="42" t="s">
        <v>5490</v>
      </c>
      <c r="AG395" s="48" t="s">
        <v>5491</v>
      </c>
      <c r="AH395" s="49">
        <v>45104</v>
      </c>
      <c r="AI395" s="38" t="s">
        <v>7515</v>
      </c>
      <c r="AJ395" s="38">
        <v>-166</v>
      </c>
      <c r="AK395" s="38" t="s">
        <v>5506</v>
      </c>
      <c r="AL395" s="38">
        <v>1238</v>
      </c>
      <c r="AM395" s="43">
        <v>45103</v>
      </c>
      <c r="AN395" s="43">
        <v>45125</v>
      </c>
      <c r="AO395" s="38" t="s">
        <v>5506</v>
      </c>
      <c r="AP395" s="43">
        <v>45106</v>
      </c>
      <c r="AQ395" s="38">
        <v>3</v>
      </c>
      <c r="AR395" s="38"/>
      <c r="AS395" s="38" t="e">
        <v>#N/A</v>
      </c>
      <c r="AT395" s="38" t="e">
        <v>#N/A</v>
      </c>
      <c r="AU395" s="43" t="e">
        <v>#N/A</v>
      </c>
      <c r="AV395" s="43" t="e">
        <v>#N/A</v>
      </c>
      <c r="AW395" s="43" t="e">
        <v>#N/A</v>
      </c>
      <c r="AX395" s="43"/>
      <c r="AY395" s="38" t="s">
        <v>5492</v>
      </c>
      <c r="AZ395" s="38" t="s">
        <v>5492</v>
      </c>
      <c r="BA395" s="43" t="s">
        <v>5511</v>
      </c>
      <c r="BB395" s="43" t="s">
        <v>5522</v>
      </c>
      <c r="BC395" s="38" t="s">
        <v>5492</v>
      </c>
      <c r="BD395" s="38" t="s">
        <v>35</v>
      </c>
      <c r="BE395" s="38" t="s">
        <v>5494</v>
      </c>
    </row>
    <row r="396" spans="1:57" ht="17.45" customHeight="1" x14ac:dyDescent="0.25">
      <c r="A396" s="81">
        <v>2023</v>
      </c>
      <c r="B396" s="35">
        <v>415</v>
      </c>
      <c r="C396" s="55">
        <v>1873</v>
      </c>
      <c r="D396" s="102" t="s">
        <v>5496</v>
      </c>
      <c r="E396" s="37" t="s">
        <v>5497</v>
      </c>
      <c r="F396" s="35" t="s">
        <v>39</v>
      </c>
      <c r="G396" s="35" t="s">
        <v>54</v>
      </c>
      <c r="H396" s="59" t="s">
        <v>7516</v>
      </c>
      <c r="I396" s="35" t="s">
        <v>7517</v>
      </c>
      <c r="J396" s="60" t="s">
        <v>7518</v>
      </c>
      <c r="K396" s="61">
        <v>1</v>
      </c>
      <c r="L396" s="62" t="s">
        <v>345</v>
      </c>
      <c r="M396" s="44">
        <v>45091</v>
      </c>
      <c r="N396" s="35">
        <v>7</v>
      </c>
      <c r="O396" s="43">
        <v>45093</v>
      </c>
      <c r="P396" s="43">
        <v>45291</v>
      </c>
      <c r="Q396" s="54" t="s">
        <v>98</v>
      </c>
      <c r="R396" s="29" t="s">
        <v>98</v>
      </c>
      <c r="S396" s="74" t="s">
        <v>7519</v>
      </c>
      <c r="T396" s="39" t="s">
        <v>5488</v>
      </c>
      <c r="U396" s="12" t="s">
        <v>6120</v>
      </c>
      <c r="V396" s="39" t="s">
        <v>6574</v>
      </c>
      <c r="W396" s="51">
        <v>20235400000973</v>
      </c>
      <c r="X396" s="35">
        <v>90025</v>
      </c>
      <c r="Y396" s="35">
        <v>1</v>
      </c>
      <c r="Z396" s="63">
        <v>4500000</v>
      </c>
      <c r="AA396" s="62" t="s">
        <v>7424</v>
      </c>
      <c r="AB396" s="62" t="s">
        <v>6533</v>
      </c>
      <c r="AC396" s="44">
        <v>45084</v>
      </c>
      <c r="AD396" s="62">
        <v>20235420009613</v>
      </c>
      <c r="AE396" s="64">
        <v>45092</v>
      </c>
      <c r="AF396" s="42" t="s">
        <v>5490</v>
      </c>
      <c r="AG396" s="48" t="s">
        <v>5491</v>
      </c>
      <c r="AH396" s="49">
        <v>45091</v>
      </c>
      <c r="AI396" s="35" t="s">
        <v>7520</v>
      </c>
      <c r="AJ396" s="38">
        <v>-198</v>
      </c>
      <c r="AK396" s="38" t="s">
        <v>5506</v>
      </c>
      <c r="AL396" s="38">
        <v>1090</v>
      </c>
      <c r="AM396" s="43">
        <v>45065</v>
      </c>
      <c r="AN396" s="43">
        <v>45092</v>
      </c>
      <c r="AO396" s="35" t="s">
        <v>5506</v>
      </c>
      <c r="AP396" s="44">
        <v>45092</v>
      </c>
      <c r="AQ396" s="35">
        <v>1</v>
      </c>
      <c r="AR396" s="35"/>
      <c r="AS396" s="35" t="s">
        <v>7521</v>
      </c>
      <c r="AT396" s="38" t="s">
        <v>5508</v>
      </c>
      <c r="AU396" s="43">
        <v>45092</v>
      </c>
      <c r="AV396" s="43">
        <v>45092</v>
      </c>
      <c r="AW396" s="43">
        <v>45457</v>
      </c>
      <c r="AX396" s="43">
        <v>45092</v>
      </c>
      <c r="AY396" s="38" t="s">
        <v>5492</v>
      </c>
      <c r="AZ396" s="35" t="s">
        <v>5492</v>
      </c>
      <c r="BA396" s="43" t="s">
        <v>5511</v>
      </c>
      <c r="BB396" s="44" t="s">
        <v>5512</v>
      </c>
      <c r="BC396" s="35" t="s">
        <v>5492</v>
      </c>
      <c r="BD396" s="35" t="s">
        <v>35</v>
      </c>
      <c r="BE396" s="38" t="s">
        <v>5494</v>
      </c>
    </row>
    <row r="397" spans="1:57" ht="17.45" customHeight="1" x14ac:dyDescent="0.25">
      <c r="A397" s="81">
        <v>2023</v>
      </c>
      <c r="B397" s="35">
        <v>416</v>
      </c>
      <c r="C397" s="36">
        <v>1869</v>
      </c>
      <c r="D397" s="29" t="s">
        <v>1755</v>
      </c>
      <c r="E397" s="37" t="s">
        <v>5497</v>
      </c>
      <c r="F397" s="38" t="s">
        <v>39</v>
      </c>
      <c r="G397" s="35" t="s">
        <v>54</v>
      </c>
      <c r="H397" s="37" t="s">
        <v>5627</v>
      </c>
      <c r="I397" s="38" t="s">
        <v>7522</v>
      </c>
      <c r="J397" s="39" t="s">
        <v>532</v>
      </c>
      <c r="K397" s="41">
        <v>6</v>
      </c>
      <c r="L397" s="42" t="s">
        <v>2761</v>
      </c>
      <c r="M397" s="43">
        <v>45086</v>
      </c>
      <c r="N397" s="38">
        <v>7</v>
      </c>
      <c r="O397" s="43">
        <v>45092</v>
      </c>
      <c r="P397" s="43">
        <v>45291</v>
      </c>
      <c r="Q397" s="54" t="s">
        <v>98</v>
      </c>
      <c r="R397" s="29" t="s">
        <v>98</v>
      </c>
      <c r="S397" s="74" t="s">
        <v>7523</v>
      </c>
      <c r="T397" s="39" t="s">
        <v>5488</v>
      </c>
      <c r="U397" s="12" t="s">
        <v>5630</v>
      </c>
      <c r="V397" s="39" t="s">
        <v>1759</v>
      </c>
      <c r="W397" s="98">
        <v>20235400001063</v>
      </c>
      <c r="X397" s="38">
        <v>90229</v>
      </c>
      <c r="Y397" s="38">
        <v>1</v>
      </c>
      <c r="Z397" s="46">
        <v>3900000</v>
      </c>
      <c r="AA397" s="42" t="s">
        <v>7424</v>
      </c>
      <c r="AB397" s="42" t="s">
        <v>6533</v>
      </c>
      <c r="AC397" s="43">
        <v>45085</v>
      </c>
      <c r="AD397" s="42">
        <v>20235420009373</v>
      </c>
      <c r="AE397" s="47">
        <v>45090</v>
      </c>
      <c r="AF397" s="42" t="s">
        <v>5490</v>
      </c>
      <c r="AG397" s="48" t="s">
        <v>5491</v>
      </c>
      <c r="AH397" s="49">
        <v>45086</v>
      </c>
      <c r="AI397" s="38" t="s">
        <v>7524</v>
      </c>
      <c r="AJ397" s="38">
        <v>-199</v>
      </c>
      <c r="AK397" s="38" t="s">
        <v>5506</v>
      </c>
      <c r="AL397" s="38">
        <v>1068</v>
      </c>
      <c r="AM397" s="43">
        <v>45057</v>
      </c>
      <c r="AN397" s="43">
        <v>45092</v>
      </c>
      <c r="AO397" s="38" t="s">
        <v>5506</v>
      </c>
      <c r="AP397" s="43">
        <v>45092</v>
      </c>
      <c r="AQ397" s="38">
        <v>1</v>
      </c>
      <c r="AR397" s="38"/>
      <c r="AS397" s="38" t="s">
        <v>7525</v>
      </c>
      <c r="AT397" s="38" t="s">
        <v>5508</v>
      </c>
      <c r="AU397" s="43">
        <v>45086</v>
      </c>
      <c r="AV397" s="43">
        <v>45086</v>
      </c>
      <c r="AW397" s="43">
        <v>45504</v>
      </c>
      <c r="AX397" s="43">
        <v>45086</v>
      </c>
      <c r="AY397" s="38" t="s">
        <v>5492</v>
      </c>
      <c r="AZ397" s="38" t="s">
        <v>5492</v>
      </c>
      <c r="BA397" s="43" t="s">
        <v>5511</v>
      </c>
      <c r="BB397" s="43" t="s">
        <v>5512</v>
      </c>
      <c r="BC397" s="38" t="s">
        <v>5492</v>
      </c>
      <c r="BD397" s="38" t="s">
        <v>35</v>
      </c>
      <c r="BE397" s="38" t="s">
        <v>5494</v>
      </c>
    </row>
    <row r="398" spans="1:57" ht="17.45" customHeight="1" x14ac:dyDescent="0.25">
      <c r="A398" s="81">
        <v>2023</v>
      </c>
      <c r="B398" s="35">
        <v>417</v>
      </c>
      <c r="C398" s="36">
        <v>1811</v>
      </c>
      <c r="D398" s="29" t="s">
        <v>1165</v>
      </c>
      <c r="E398" s="37" t="s">
        <v>5497</v>
      </c>
      <c r="F398" s="38" t="s">
        <v>39</v>
      </c>
      <c r="G398" s="35" t="s">
        <v>54</v>
      </c>
      <c r="H398" s="37" t="s">
        <v>7526</v>
      </c>
      <c r="I398" s="38" t="s">
        <v>7527</v>
      </c>
      <c r="J398" s="39" t="s">
        <v>4533</v>
      </c>
      <c r="K398" s="41">
        <v>6</v>
      </c>
      <c r="L398" s="42" t="s">
        <v>5829</v>
      </c>
      <c r="M398" s="43">
        <v>45086</v>
      </c>
      <c r="N398" s="38">
        <v>7</v>
      </c>
      <c r="O398" s="43">
        <v>45093</v>
      </c>
      <c r="P398" s="43">
        <v>45291</v>
      </c>
      <c r="Q398" s="54" t="s">
        <v>98</v>
      </c>
      <c r="R398" s="29" t="s">
        <v>98</v>
      </c>
      <c r="S398" s="74" t="s">
        <v>7528</v>
      </c>
      <c r="T398" s="39" t="s">
        <v>5488</v>
      </c>
      <c r="U398" s="12" t="s">
        <v>7529</v>
      </c>
      <c r="V398" s="39" t="s">
        <v>6091</v>
      </c>
      <c r="W398" s="53">
        <v>20235400001223</v>
      </c>
      <c r="X398" s="38">
        <v>90249</v>
      </c>
      <c r="Y398" s="38">
        <v>1</v>
      </c>
      <c r="Z398" s="46">
        <v>2900000</v>
      </c>
      <c r="AA398" s="42" t="s">
        <v>7424</v>
      </c>
      <c r="AB398" s="42" t="s">
        <v>6533</v>
      </c>
      <c r="AC398" s="43">
        <v>45084</v>
      </c>
      <c r="AD398" s="42">
        <v>20235420009343</v>
      </c>
      <c r="AE398" s="47">
        <v>45090</v>
      </c>
      <c r="AF398" s="42" t="s">
        <v>5490</v>
      </c>
      <c r="AG398" s="48" t="s">
        <v>5491</v>
      </c>
      <c r="AH398" s="49">
        <v>45086</v>
      </c>
      <c r="AI398" s="38" t="s">
        <v>7530</v>
      </c>
      <c r="AJ398" s="38">
        <v>-198</v>
      </c>
      <c r="AK398" s="38" t="s">
        <v>5506</v>
      </c>
      <c r="AL398" s="38">
        <v>1066</v>
      </c>
      <c r="AM398" s="43">
        <v>45057</v>
      </c>
      <c r="AN398" s="43">
        <v>45092</v>
      </c>
      <c r="AO398" s="38" t="s">
        <v>5506</v>
      </c>
      <c r="AP398" s="43">
        <v>45092</v>
      </c>
      <c r="AQ398" s="38">
        <v>1</v>
      </c>
      <c r="AR398" s="38"/>
      <c r="AS398" s="38" t="s">
        <v>7531</v>
      </c>
      <c r="AT398" s="38" t="s">
        <v>5508</v>
      </c>
      <c r="AU398" s="43">
        <v>45086</v>
      </c>
      <c r="AV398" s="43">
        <v>45086</v>
      </c>
      <c r="AW398" s="43">
        <v>45492</v>
      </c>
      <c r="AX398" s="43">
        <v>45091</v>
      </c>
      <c r="AY398" s="38" t="s">
        <v>5492</v>
      </c>
      <c r="AZ398" s="38" t="s">
        <v>5506</v>
      </c>
      <c r="BA398" s="43" t="s">
        <v>5511</v>
      </c>
      <c r="BB398" s="43" t="s">
        <v>5512</v>
      </c>
      <c r="BC398" s="38" t="s">
        <v>5492</v>
      </c>
      <c r="BD398" s="38" t="s">
        <v>35</v>
      </c>
      <c r="BE398" s="38" t="s">
        <v>5494</v>
      </c>
    </row>
    <row r="399" spans="1:57" ht="17.45" customHeight="1" x14ac:dyDescent="0.25">
      <c r="A399" s="81">
        <v>2023</v>
      </c>
      <c r="B399" s="35">
        <v>418</v>
      </c>
      <c r="C399" s="36">
        <v>1866</v>
      </c>
      <c r="D399" s="29" t="s">
        <v>1267</v>
      </c>
      <c r="E399" s="37" t="s">
        <v>5497</v>
      </c>
      <c r="F399" s="38" t="s">
        <v>39</v>
      </c>
      <c r="G399" s="35" t="s">
        <v>54</v>
      </c>
      <c r="H399" s="37" t="s">
        <v>5554</v>
      </c>
      <c r="I399" s="38" t="s">
        <v>7532</v>
      </c>
      <c r="J399" s="39" t="s">
        <v>1543</v>
      </c>
      <c r="K399" s="41">
        <v>4</v>
      </c>
      <c r="L399" s="42" t="s">
        <v>5829</v>
      </c>
      <c r="M399" s="43">
        <v>45104</v>
      </c>
      <c r="N399" s="38">
        <v>6</v>
      </c>
      <c r="O399" s="43">
        <v>45111</v>
      </c>
      <c r="P399" s="43">
        <v>45291</v>
      </c>
      <c r="Q399" s="54" t="s">
        <v>98</v>
      </c>
      <c r="R399" s="29" t="s">
        <v>98</v>
      </c>
      <c r="S399" s="52" t="s">
        <v>7533</v>
      </c>
      <c r="T399" s="39" t="s">
        <v>5488</v>
      </c>
      <c r="U399" s="12" t="s">
        <v>811</v>
      </c>
      <c r="V399" s="39" t="s">
        <v>808</v>
      </c>
      <c r="W399" s="53">
        <v>20235400001253</v>
      </c>
      <c r="X399" s="38">
        <v>91065</v>
      </c>
      <c r="Y399" s="38">
        <v>14</v>
      </c>
      <c r="Z399" s="46">
        <v>2500000</v>
      </c>
      <c r="AA399" s="42" t="s">
        <v>6860</v>
      </c>
      <c r="AB399" s="42" t="s">
        <v>6533</v>
      </c>
      <c r="AC399" s="43">
        <v>45078</v>
      </c>
      <c r="AD399" s="42">
        <v>20235420010793</v>
      </c>
      <c r="AE399" s="47">
        <v>45111</v>
      </c>
      <c r="AF399" s="42" t="s">
        <v>5490</v>
      </c>
      <c r="AG399" s="48" t="s">
        <v>5491</v>
      </c>
      <c r="AH399" s="49">
        <v>45104</v>
      </c>
      <c r="AI399" s="38" t="s">
        <v>7534</v>
      </c>
      <c r="AJ399" s="38">
        <v>-177</v>
      </c>
      <c r="AK399" s="38" t="s">
        <v>5506</v>
      </c>
      <c r="AL399" s="38">
        <v>1168</v>
      </c>
      <c r="AM399" s="43">
        <v>45092</v>
      </c>
      <c r="AN399" s="43">
        <v>45111</v>
      </c>
      <c r="AO399" s="38" t="s">
        <v>5506</v>
      </c>
      <c r="AP399" s="43">
        <v>45106</v>
      </c>
      <c r="AQ399" s="38">
        <v>3</v>
      </c>
      <c r="AR399" s="38"/>
      <c r="AS399" s="38" t="s">
        <v>7535</v>
      </c>
      <c r="AT399" s="38" t="s">
        <v>5508</v>
      </c>
      <c r="AU399" s="43">
        <v>45092</v>
      </c>
      <c r="AV399" s="43" t="s">
        <v>7400</v>
      </c>
      <c r="AW399" s="43" t="s">
        <v>7378</v>
      </c>
      <c r="AX399" s="43"/>
      <c r="AY399" s="38" t="s">
        <v>5492</v>
      </c>
      <c r="AZ399" s="38" t="s">
        <v>5492</v>
      </c>
      <c r="BA399" s="43" t="s">
        <v>5560</v>
      </c>
      <c r="BB399" s="43" t="s">
        <v>5522</v>
      </c>
      <c r="BC399" s="38" t="s">
        <v>5492</v>
      </c>
      <c r="BD399" s="38" t="s">
        <v>35</v>
      </c>
      <c r="BE399" s="38" t="s">
        <v>5494</v>
      </c>
    </row>
    <row r="400" spans="1:57" ht="17.45" customHeight="1" x14ac:dyDescent="0.25">
      <c r="A400" s="81">
        <v>2023</v>
      </c>
      <c r="B400" s="35">
        <v>419</v>
      </c>
      <c r="C400" s="36">
        <v>1873</v>
      </c>
      <c r="D400" s="102" t="s">
        <v>5496</v>
      </c>
      <c r="E400" s="37" t="s">
        <v>5497</v>
      </c>
      <c r="F400" s="38" t="s">
        <v>39</v>
      </c>
      <c r="G400" s="35" t="s">
        <v>54</v>
      </c>
      <c r="H400" s="37" t="s">
        <v>7536</v>
      </c>
      <c r="I400" s="38" t="s">
        <v>7537</v>
      </c>
      <c r="J400" s="39" t="s">
        <v>891</v>
      </c>
      <c r="K400" s="41">
        <v>1</v>
      </c>
      <c r="L400" s="42" t="s">
        <v>170</v>
      </c>
      <c r="M400" s="43">
        <v>45098</v>
      </c>
      <c r="N400" s="38">
        <v>7</v>
      </c>
      <c r="O400" s="43">
        <v>45099</v>
      </c>
      <c r="P400" s="43">
        <v>45291</v>
      </c>
      <c r="Q400" s="54" t="s">
        <v>98</v>
      </c>
      <c r="R400" s="29" t="s">
        <v>98</v>
      </c>
      <c r="S400" s="74" t="s">
        <v>7538</v>
      </c>
      <c r="T400" s="39" t="s">
        <v>5488</v>
      </c>
      <c r="U400" s="12" t="s">
        <v>2161</v>
      </c>
      <c r="V400" s="70" t="s">
        <v>5278</v>
      </c>
      <c r="W400" s="51">
        <v>20235400002663</v>
      </c>
      <c r="X400" s="38">
        <v>90566</v>
      </c>
      <c r="Y400" s="38">
        <v>1</v>
      </c>
      <c r="Z400" s="46">
        <v>3900000</v>
      </c>
      <c r="AA400" s="42" t="s">
        <v>7424</v>
      </c>
      <c r="AB400" s="42" t="s">
        <v>6533</v>
      </c>
      <c r="AC400" s="43">
        <v>45084</v>
      </c>
      <c r="AD400" s="42">
        <v>20235420009933</v>
      </c>
      <c r="AE400" s="47">
        <v>45098</v>
      </c>
      <c r="AF400" s="42" t="s">
        <v>5490</v>
      </c>
      <c r="AG400" s="48" t="s">
        <v>5491</v>
      </c>
      <c r="AH400" s="49">
        <v>45098</v>
      </c>
      <c r="AI400" s="38" t="s">
        <v>7539</v>
      </c>
      <c r="AJ400" s="38">
        <v>-192</v>
      </c>
      <c r="AK400" s="38" t="s">
        <v>5506</v>
      </c>
      <c r="AL400" s="38">
        <v>1131</v>
      </c>
      <c r="AM400" s="43">
        <v>45086</v>
      </c>
      <c r="AN400" s="43">
        <v>45099</v>
      </c>
      <c r="AO400" s="38" t="s">
        <v>5506</v>
      </c>
      <c r="AP400" s="43">
        <v>45098</v>
      </c>
      <c r="AQ400" s="38">
        <v>5</v>
      </c>
      <c r="AR400" s="38"/>
      <c r="AS400" s="38" t="s">
        <v>7540</v>
      </c>
      <c r="AT400" s="38" t="s">
        <v>5508</v>
      </c>
      <c r="AU400" s="43">
        <v>45098</v>
      </c>
      <c r="AV400" s="43">
        <v>45098</v>
      </c>
      <c r="AW400" s="43">
        <v>45514</v>
      </c>
      <c r="AX400" s="43">
        <v>45099</v>
      </c>
      <c r="AY400" s="38" t="s">
        <v>5492</v>
      </c>
      <c r="AZ400" s="38" t="s">
        <v>5506</v>
      </c>
      <c r="BA400" s="43" t="s">
        <v>5511</v>
      </c>
      <c r="BB400" s="43" t="s">
        <v>5512</v>
      </c>
      <c r="BC400" s="38" t="s">
        <v>5492</v>
      </c>
      <c r="BD400" s="38" t="s">
        <v>35</v>
      </c>
      <c r="BE400" s="38" t="s">
        <v>5494</v>
      </c>
    </row>
    <row r="401" spans="1:57" ht="17.45" customHeight="1" x14ac:dyDescent="0.25">
      <c r="A401" s="81">
        <v>2023</v>
      </c>
      <c r="B401" s="35">
        <v>420</v>
      </c>
      <c r="C401" s="36">
        <v>1873</v>
      </c>
      <c r="D401" s="102" t="s">
        <v>5496</v>
      </c>
      <c r="E401" s="37" t="s">
        <v>5497</v>
      </c>
      <c r="F401" s="38" t="s">
        <v>39</v>
      </c>
      <c r="G401" s="35" t="s">
        <v>54</v>
      </c>
      <c r="H401" s="37" t="s">
        <v>796</v>
      </c>
      <c r="I401" s="38" t="s">
        <v>7541</v>
      </c>
      <c r="J401" s="39" t="s">
        <v>813</v>
      </c>
      <c r="K401" s="41">
        <v>8</v>
      </c>
      <c r="L401" s="42" t="s">
        <v>5549</v>
      </c>
      <c r="M401" s="43">
        <v>45086</v>
      </c>
      <c r="N401" s="38">
        <v>7</v>
      </c>
      <c r="O401" s="43">
        <v>45092</v>
      </c>
      <c r="P401" s="43">
        <v>45291</v>
      </c>
      <c r="Q401" s="54" t="s">
        <v>98</v>
      </c>
      <c r="R401" s="29" t="s">
        <v>98</v>
      </c>
      <c r="S401" s="74" t="s">
        <v>7542</v>
      </c>
      <c r="T401" s="39" t="s">
        <v>5488</v>
      </c>
      <c r="U401" s="12" t="s">
        <v>7543</v>
      </c>
      <c r="V401" s="39" t="s">
        <v>815</v>
      </c>
      <c r="W401" s="51">
        <v>20235400000923</v>
      </c>
      <c r="X401" s="38">
        <v>90252</v>
      </c>
      <c r="Y401" s="38">
        <v>2</v>
      </c>
      <c r="Z401" s="46">
        <v>3900000</v>
      </c>
      <c r="AA401" s="42" t="s">
        <v>7424</v>
      </c>
      <c r="AB401" s="42" t="s">
        <v>6533</v>
      </c>
      <c r="AC401" s="43">
        <v>45086</v>
      </c>
      <c r="AD401" s="42">
        <v>20235420009393</v>
      </c>
      <c r="AE401" s="47">
        <v>45090</v>
      </c>
      <c r="AF401" s="42" t="s">
        <v>5490</v>
      </c>
      <c r="AG401" s="48" t="s">
        <v>5491</v>
      </c>
      <c r="AH401" s="49">
        <v>45086</v>
      </c>
      <c r="AI401" s="38" t="s">
        <v>7544</v>
      </c>
      <c r="AJ401" s="38">
        <v>-199</v>
      </c>
      <c r="AK401" s="38" t="s">
        <v>5506</v>
      </c>
      <c r="AL401" s="38">
        <v>1070</v>
      </c>
      <c r="AM401" s="43">
        <v>45057</v>
      </c>
      <c r="AN401" s="43">
        <v>45092</v>
      </c>
      <c r="AO401" s="38" t="s">
        <v>5506</v>
      </c>
      <c r="AP401" s="43">
        <v>45090</v>
      </c>
      <c r="AQ401" s="38">
        <v>4</v>
      </c>
      <c r="AR401" s="38"/>
      <c r="AS401" s="38">
        <v>2146101069945</v>
      </c>
      <c r="AT401" s="38" t="s">
        <v>5508</v>
      </c>
      <c r="AU401" s="43">
        <v>45087</v>
      </c>
      <c r="AV401" s="43">
        <v>45087</v>
      </c>
      <c r="AW401" s="43">
        <v>45503</v>
      </c>
      <c r="AX401" s="43">
        <v>45087</v>
      </c>
      <c r="AY401" s="38" t="s">
        <v>5492</v>
      </c>
      <c r="AZ401" s="38" t="s">
        <v>5506</v>
      </c>
      <c r="BA401" s="43" t="s">
        <v>5560</v>
      </c>
      <c r="BB401" s="43" t="s">
        <v>5512</v>
      </c>
      <c r="BC401" s="38" t="s">
        <v>5492</v>
      </c>
      <c r="BD401" s="38" t="s">
        <v>35</v>
      </c>
      <c r="BE401" s="38" t="s">
        <v>5494</v>
      </c>
    </row>
    <row r="402" spans="1:57" ht="17.45" customHeight="1" x14ac:dyDescent="0.25">
      <c r="A402" s="81">
        <v>2023</v>
      </c>
      <c r="B402" s="35">
        <v>421</v>
      </c>
      <c r="C402" s="36">
        <v>1873</v>
      </c>
      <c r="D402" s="102" t="s">
        <v>5496</v>
      </c>
      <c r="E402" s="37" t="s">
        <v>5497</v>
      </c>
      <c r="F402" s="38" t="s">
        <v>39</v>
      </c>
      <c r="G402" s="35" t="s">
        <v>54</v>
      </c>
      <c r="H402" s="37" t="s">
        <v>796</v>
      </c>
      <c r="I402" s="38" t="s">
        <v>7545</v>
      </c>
      <c r="J402" s="39" t="s">
        <v>799</v>
      </c>
      <c r="K402" s="41">
        <v>8</v>
      </c>
      <c r="L402" s="42" t="s">
        <v>5549</v>
      </c>
      <c r="M402" s="43">
        <v>45086</v>
      </c>
      <c r="N402" s="38">
        <v>7</v>
      </c>
      <c r="O402" s="43">
        <v>45092</v>
      </c>
      <c r="P402" s="43">
        <v>45291</v>
      </c>
      <c r="Q402" s="54" t="s">
        <v>98</v>
      </c>
      <c r="R402" s="29" t="s">
        <v>98</v>
      </c>
      <c r="S402" s="74" t="s">
        <v>7542</v>
      </c>
      <c r="T402" s="39" t="s">
        <v>5488</v>
      </c>
      <c r="U402" s="12" t="s">
        <v>803</v>
      </c>
      <c r="V402" s="39" t="s">
        <v>875</v>
      </c>
      <c r="W402" s="51">
        <v>20235400001013</v>
      </c>
      <c r="X402" s="38">
        <v>90252</v>
      </c>
      <c r="Y402" s="38">
        <v>2</v>
      </c>
      <c r="Z402" s="46">
        <v>3900000</v>
      </c>
      <c r="AA402" s="42" t="s">
        <v>7424</v>
      </c>
      <c r="AB402" s="42" t="s">
        <v>6533</v>
      </c>
      <c r="AC402" s="43">
        <v>45086</v>
      </c>
      <c r="AD402" s="42">
        <v>20235420009393</v>
      </c>
      <c r="AE402" s="47">
        <v>45090</v>
      </c>
      <c r="AF402" s="42" t="s">
        <v>5490</v>
      </c>
      <c r="AG402" s="48" t="s">
        <v>5491</v>
      </c>
      <c r="AH402" s="49">
        <v>45086</v>
      </c>
      <c r="AI402" s="38" t="s">
        <v>7546</v>
      </c>
      <c r="AJ402" s="38">
        <v>-199</v>
      </c>
      <c r="AK402" s="38" t="s">
        <v>5506</v>
      </c>
      <c r="AL402" s="38">
        <v>1070</v>
      </c>
      <c r="AM402" s="43">
        <v>45057</v>
      </c>
      <c r="AN402" s="43">
        <v>45092</v>
      </c>
      <c r="AO402" s="38" t="s">
        <v>5506</v>
      </c>
      <c r="AP402" s="43">
        <v>45090</v>
      </c>
      <c r="AQ402" s="38">
        <v>4</v>
      </c>
      <c r="AR402" s="38"/>
      <c r="AS402" s="38" t="s">
        <v>7547</v>
      </c>
      <c r="AT402" s="38" t="s">
        <v>5508</v>
      </c>
      <c r="AU402" s="43">
        <v>45087</v>
      </c>
      <c r="AV402" s="43">
        <v>45086</v>
      </c>
      <c r="AW402" s="43">
        <v>45504</v>
      </c>
      <c r="AX402" s="43">
        <v>45087</v>
      </c>
      <c r="AY402" s="38" t="s">
        <v>5492</v>
      </c>
      <c r="AZ402" s="38" t="s">
        <v>5506</v>
      </c>
      <c r="BA402" s="43" t="s">
        <v>5560</v>
      </c>
      <c r="BB402" s="43" t="s">
        <v>5512</v>
      </c>
      <c r="BC402" s="38" t="s">
        <v>5492</v>
      </c>
      <c r="BD402" s="38" t="s">
        <v>35</v>
      </c>
      <c r="BE402" s="38" t="s">
        <v>5494</v>
      </c>
    </row>
    <row r="403" spans="1:57" ht="17.45" customHeight="1" x14ac:dyDescent="0.25">
      <c r="A403" s="81">
        <v>2023</v>
      </c>
      <c r="B403" s="35">
        <v>422</v>
      </c>
      <c r="C403" s="36">
        <v>1873</v>
      </c>
      <c r="D403" s="102" t="s">
        <v>5496</v>
      </c>
      <c r="E403" s="37" t="s">
        <v>5497</v>
      </c>
      <c r="F403" s="38" t="s">
        <v>39</v>
      </c>
      <c r="G403" s="35" t="s">
        <v>54</v>
      </c>
      <c r="H403" s="37" t="s">
        <v>1340</v>
      </c>
      <c r="I403" s="38" t="s">
        <v>7548</v>
      </c>
      <c r="J403" s="39" t="s">
        <v>7549</v>
      </c>
      <c r="K403" s="41">
        <v>6</v>
      </c>
      <c r="L403" s="42" t="s">
        <v>5829</v>
      </c>
      <c r="M403" s="43">
        <v>45086</v>
      </c>
      <c r="N403" s="38">
        <v>7</v>
      </c>
      <c r="O403" s="43">
        <v>45097</v>
      </c>
      <c r="P403" s="43">
        <v>45291</v>
      </c>
      <c r="Q403" s="54" t="s">
        <v>98</v>
      </c>
      <c r="R403" s="29" t="s">
        <v>98</v>
      </c>
      <c r="S403" s="39" t="s">
        <v>6279</v>
      </c>
      <c r="T403" s="39" t="s">
        <v>5488</v>
      </c>
      <c r="U403" s="12" t="s">
        <v>811</v>
      </c>
      <c r="V403" s="39" t="s">
        <v>808</v>
      </c>
      <c r="W403" s="51">
        <v>20235400000943</v>
      </c>
      <c r="X403" s="38">
        <v>85348</v>
      </c>
      <c r="Y403" s="38">
        <v>2</v>
      </c>
      <c r="Z403" s="46">
        <v>4800000</v>
      </c>
      <c r="AA403" s="42" t="s">
        <v>7424</v>
      </c>
      <c r="AB403" s="42" t="s">
        <v>6533</v>
      </c>
      <c r="AC403" s="43">
        <v>45086</v>
      </c>
      <c r="AD403" s="42">
        <v>20235420009343</v>
      </c>
      <c r="AE403" s="47">
        <v>45090</v>
      </c>
      <c r="AF403" s="42" t="s">
        <v>5490</v>
      </c>
      <c r="AG403" s="48" t="s">
        <v>5491</v>
      </c>
      <c r="AH403" s="49">
        <v>45086</v>
      </c>
      <c r="AI403" s="38" t="s">
        <v>7550</v>
      </c>
      <c r="AJ403" s="38">
        <v>-194</v>
      </c>
      <c r="AK403" s="38" t="s">
        <v>5506</v>
      </c>
      <c r="AL403" s="38">
        <v>220</v>
      </c>
      <c r="AM403" s="43">
        <v>44945</v>
      </c>
      <c r="AN403" s="43">
        <v>45092</v>
      </c>
      <c r="AO403" s="38" t="s">
        <v>5506</v>
      </c>
      <c r="AP403" s="43">
        <v>45092</v>
      </c>
      <c r="AQ403" s="38">
        <v>3</v>
      </c>
      <c r="AR403" s="38"/>
      <c r="AS403" s="38" t="s">
        <v>7551</v>
      </c>
      <c r="AT403" s="38" t="s">
        <v>5508</v>
      </c>
      <c r="AU403" s="43">
        <v>45098</v>
      </c>
      <c r="AV403" s="43" t="s">
        <v>7393</v>
      </c>
      <c r="AW403" s="43" t="s">
        <v>7274</v>
      </c>
      <c r="AX403" s="43"/>
      <c r="AY403" s="38" t="s">
        <v>5492</v>
      </c>
      <c r="AZ403" s="38" t="s">
        <v>5506</v>
      </c>
      <c r="BA403" s="43" t="s">
        <v>5597</v>
      </c>
      <c r="BB403" s="43" t="s">
        <v>5512</v>
      </c>
      <c r="BC403" s="38" t="s">
        <v>5492</v>
      </c>
      <c r="BD403" s="38" t="s">
        <v>35</v>
      </c>
      <c r="BE403" s="38" t="s">
        <v>5494</v>
      </c>
    </row>
    <row r="404" spans="1:57" ht="17.45" customHeight="1" x14ac:dyDescent="0.25">
      <c r="A404" s="81">
        <v>2023</v>
      </c>
      <c r="B404" s="35">
        <v>423</v>
      </c>
      <c r="C404" s="36">
        <v>1873</v>
      </c>
      <c r="D404" s="102" t="s">
        <v>5496</v>
      </c>
      <c r="E404" s="37" t="s">
        <v>5497</v>
      </c>
      <c r="F404" s="38" t="s">
        <v>39</v>
      </c>
      <c r="G404" s="35" t="s">
        <v>54</v>
      </c>
      <c r="H404" s="37" t="s">
        <v>2472</v>
      </c>
      <c r="I404" s="38" t="s">
        <v>7552</v>
      </c>
      <c r="J404" s="39" t="s">
        <v>7553</v>
      </c>
      <c r="K404" s="41">
        <v>6</v>
      </c>
      <c r="L404" s="42" t="s">
        <v>345</v>
      </c>
      <c r="M404" s="43">
        <v>45086</v>
      </c>
      <c r="N404" s="38">
        <v>7</v>
      </c>
      <c r="O404" s="43">
        <v>45093</v>
      </c>
      <c r="P404" s="43">
        <v>45291</v>
      </c>
      <c r="Q404" s="54" t="s">
        <v>98</v>
      </c>
      <c r="R404" s="29" t="s">
        <v>98</v>
      </c>
      <c r="S404" s="74" t="s">
        <v>7554</v>
      </c>
      <c r="T404" s="39" t="s">
        <v>5488</v>
      </c>
      <c r="U404" s="12" t="s">
        <v>7555</v>
      </c>
      <c r="V404" s="70" t="s">
        <v>5278</v>
      </c>
      <c r="W404" s="51">
        <v>20235400002533</v>
      </c>
      <c r="X404" s="38">
        <v>89952</v>
      </c>
      <c r="Y404" s="38">
        <v>1</v>
      </c>
      <c r="Z404" s="46">
        <v>4000000</v>
      </c>
      <c r="AA404" s="42" t="s">
        <v>7424</v>
      </c>
      <c r="AB404" s="42" t="s">
        <v>6533</v>
      </c>
      <c r="AC404" s="43">
        <v>45086</v>
      </c>
      <c r="AD404" s="42">
        <v>20235420009353</v>
      </c>
      <c r="AE404" s="47">
        <v>45090</v>
      </c>
      <c r="AF404" s="42" t="s">
        <v>5490</v>
      </c>
      <c r="AG404" s="48" t="s">
        <v>5491</v>
      </c>
      <c r="AH404" s="49">
        <v>45086</v>
      </c>
      <c r="AI404" s="38" t="s">
        <v>7556</v>
      </c>
      <c r="AJ404" s="38">
        <v>-198</v>
      </c>
      <c r="AK404" s="38" t="s">
        <v>5506</v>
      </c>
      <c r="AL404" s="38">
        <v>1082</v>
      </c>
      <c r="AM404" s="43">
        <v>45062</v>
      </c>
      <c r="AN404" s="43">
        <v>45092</v>
      </c>
      <c r="AO404" s="38" t="s">
        <v>5506</v>
      </c>
      <c r="AP404" s="43">
        <v>45092</v>
      </c>
      <c r="AQ404" s="38">
        <v>1</v>
      </c>
      <c r="AR404" s="38"/>
      <c r="AS404" s="38" t="s">
        <v>7535</v>
      </c>
      <c r="AT404" s="38" t="s">
        <v>5508</v>
      </c>
      <c r="AU404" s="43">
        <v>45092</v>
      </c>
      <c r="AV404" s="43">
        <v>45086</v>
      </c>
      <c r="AW404" s="43">
        <v>45473</v>
      </c>
      <c r="AX404" s="43">
        <v>45092</v>
      </c>
      <c r="AY404" s="38" t="s">
        <v>5492</v>
      </c>
      <c r="AZ404" s="38" t="s">
        <v>5492</v>
      </c>
      <c r="BA404" s="43" t="s">
        <v>5511</v>
      </c>
      <c r="BB404" s="43" t="s">
        <v>5512</v>
      </c>
      <c r="BC404" s="38" t="s">
        <v>5492</v>
      </c>
      <c r="BD404" s="38" t="s">
        <v>35</v>
      </c>
      <c r="BE404" s="38" t="s">
        <v>5494</v>
      </c>
    </row>
    <row r="405" spans="1:57" ht="17.45" customHeight="1" x14ac:dyDescent="0.25">
      <c r="A405" s="81">
        <v>2023</v>
      </c>
      <c r="B405" s="35">
        <v>424</v>
      </c>
      <c r="C405" s="36">
        <v>1870</v>
      </c>
      <c r="D405" s="29" t="s">
        <v>887</v>
      </c>
      <c r="E405" s="37" t="s">
        <v>5497</v>
      </c>
      <c r="F405" s="38" t="s">
        <v>39</v>
      </c>
      <c r="G405" s="35" t="s">
        <v>54</v>
      </c>
      <c r="H405" s="37" t="s">
        <v>7557</v>
      </c>
      <c r="I405" s="38" t="s">
        <v>7558</v>
      </c>
      <c r="J405" s="39" t="s">
        <v>4726</v>
      </c>
      <c r="K405" s="41">
        <v>1</v>
      </c>
      <c r="L405" s="42" t="s">
        <v>5829</v>
      </c>
      <c r="M405" s="43">
        <v>45091</v>
      </c>
      <c r="N405" s="38">
        <v>6</v>
      </c>
      <c r="O405" s="43">
        <v>45093</v>
      </c>
      <c r="P405" s="43">
        <v>45275</v>
      </c>
      <c r="Q405" s="54" t="s">
        <v>98</v>
      </c>
      <c r="R405" s="29" t="s">
        <v>98</v>
      </c>
      <c r="S405" s="74" t="s">
        <v>7559</v>
      </c>
      <c r="T405" s="39" t="s">
        <v>5488</v>
      </c>
      <c r="U405" s="12" t="s">
        <v>5637</v>
      </c>
      <c r="V405" s="39" t="s">
        <v>894</v>
      </c>
      <c r="W405" s="51">
        <v>20235400001023</v>
      </c>
      <c r="X405" s="38">
        <v>91155</v>
      </c>
      <c r="Y405" s="38">
        <v>1</v>
      </c>
      <c r="Z405" s="46">
        <v>3500000</v>
      </c>
      <c r="AA405" s="42" t="s">
        <v>6860</v>
      </c>
      <c r="AB405" s="42" t="s">
        <v>6533</v>
      </c>
      <c r="AC405" s="43">
        <v>45088</v>
      </c>
      <c r="AD405" s="42">
        <v>20235420009593</v>
      </c>
      <c r="AE405" s="47">
        <v>45092</v>
      </c>
      <c r="AF405" s="42" t="s">
        <v>5490</v>
      </c>
      <c r="AG405" s="48" t="s">
        <v>5491</v>
      </c>
      <c r="AH405" s="49">
        <v>45091</v>
      </c>
      <c r="AI405" s="38" t="s">
        <v>7560</v>
      </c>
      <c r="AJ405" s="38">
        <v>-198</v>
      </c>
      <c r="AK405" s="38" t="s">
        <v>5506</v>
      </c>
      <c r="AL405" s="38">
        <v>1140</v>
      </c>
      <c r="AM405" s="43">
        <v>45086</v>
      </c>
      <c r="AN405" s="43">
        <v>45092</v>
      </c>
      <c r="AO405" s="38" t="s">
        <v>5506</v>
      </c>
      <c r="AP405" s="43">
        <v>45092</v>
      </c>
      <c r="AQ405" s="38">
        <v>3</v>
      </c>
      <c r="AR405" s="38"/>
      <c r="AS405" s="38" t="s">
        <v>7561</v>
      </c>
      <c r="AT405" s="38" t="s">
        <v>5508</v>
      </c>
      <c r="AU405" s="43">
        <v>45091</v>
      </c>
      <c r="AV405" s="43">
        <v>45091</v>
      </c>
      <c r="AW405" s="43">
        <v>45467</v>
      </c>
      <c r="AX405" s="43">
        <v>45091</v>
      </c>
      <c r="AY405" s="38" t="s">
        <v>5492</v>
      </c>
      <c r="AZ405" s="38" t="s">
        <v>5506</v>
      </c>
      <c r="BA405" s="43" t="s">
        <v>5511</v>
      </c>
      <c r="BB405" s="43" t="s">
        <v>5512</v>
      </c>
      <c r="BC405" s="38" t="s">
        <v>5492</v>
      </c>
      <c r="BD405" s="38" t="s">
        <v>35</v>
      </c>
      <c r="BE405" s="38" t="s">
        <v>5494</v>
      </c>
    </row>
    <row r="406" spans="1:57" ht="17.45" customHeight="1" x14ac:dyDescent="0.25">
      <c r="A406" s="81">
        <v>2023</v>
      </c>
      <c r="B406" s="35">
        <v>425</v>
      </c>
      <c r="C406" s="36">
        <v>1870</v>
      </c>
      <c r="D406" s="29" t="s">
        <v>887</v>
      </c>
      <c r="E406" s="37" t="s">
        <v>5497</v>
      </c>
      <c r="F406" s="38" t="s">
        <v>39</v>
      </c>
      <c r="G406" s="35" t="s">
        <v>54</v>
      </c>
      <c r="H406" s="37" t="s">
        <v>7562</v>
      </c>
      <c r="I406" s="38" t="s">
        <v>7563</v>
      </c>
      <c r="J406" s="39" t="s">
        <v>6056</v>
      </c>
      <c r="K406" s="41">
        <v>1</v>
      </c>
      <c r="L406" s="42" t="s">
        <v>5829</v>
      </c>
      <c r="M406" s="43">
        <v>45091</v>
      </c>
      <c r="N406" s="38">
        <v>6</v>
      </c>
      <c r="O406" s="43">
        <v>45093</v>
      </c>
      <c r="P406" s="43">
        <v>45275</v>
      </c>
      <c r="Q406" s="54" t="s">
        <v>48</v>
      </c>
      <c r="R406" s="29" t="s">
        <v>98</v>
      </c>
      <c r="S406" s="74" t="s">
        <v>7564</v>
      </c>
      <c r="T406" s="39" t="s">
        <v>5488</v>
      </c>
      <c r="U406" s="12" t="s">
        <v>5637</v>
      </c>
      <c r="V406" s="39" t="s">
        <v>894</v>
      </c>
      <c r="W406" s="51">
        <v>20235400001023</v>
      </c>
      <c r="X406" s="38">
        <v>91157</v>
      </c>
      <c r="Y406" s="38">
        <v>1</v>
      </c>
      <c r="Z406" s="46">
        <v>2725000</v>
      </c>
      <c r="AA406" s="42" t="s">
        <v>6860</v>
      </c>
      <c r="AB406" s="42" t="s">
        <v>6533</v>
      </c>
      <c r="AC406" s="43">
        <v>45087</v>
      </c>
      <c r="AD406" s="42">
        <v>20235420010793</v>
      </c>
      <c r="AE406" s="47">
        <v>45111</v>
      </c>
      <c r="AF406" s="42" t="s">
        <v>5490</v>
      </c>
      <c r="AG406" s="48" t="s">
        <v>5491</v>
      </c>
      <c r="AH406" s="49">
        <v>45091</v>
      </c>
      <c r="AI406" s="38" t="s">
        <v>7565</v>
      </c>
      <c r="AJ406" s="38">
        <v>-198</v>
      </c>
      <c r="AK406" s="38" t="s">
        <v>5506</v>
      </c>
      <c r="AL406" s="38">
        <v>1141</v>
      </c>
      <c r="AM406" s="43">
        <v>45086</v>
      </c>
      <c r="AN406" s="43">
        <v>45092</v>
      </c>
      <c r="AO406" s="38" t="s">
        <v>5506</v>
      </c>
      <c r="AP406" s="43">
        <v>45092</v>
      </c>
      <c r="AQ406" s="38">
        <v>3</v>
      </c>
      <c r="AR406" s="38"/>
      <c r="AS406" s="38" t="s">
        <v>7566</v>
      </c>
      <c r="AT406" s="38" t="s">
        <v>5508</v>
      </c>
      <c r="AU406" s="43">
        <v>45091</v>
      </c>
      <c r="AV406" s="43">
        <v>45091</v>
      </c>
      <c r="AW406" s="43">
        <v>45467</v>
      </c>
      <c r="AX406" s="43">
        <v>45091</v>
      </c>
      <c r="AY406" s="38" t="s">
        <v>5492</v>
      </c>
      <c r="AZ406" s="38" t="s">
        <v>5506</v>
      </c>
      <c r="BA406" s="43" t="s">
        <v>5560</v>
      </c>
      <c r="BB406" s="43" t="s">
        <v>5512</v>
      </c>
      <c r="BC406" s="38" t="s">
        <v>5492</v>
      </c>
      <c r="BD406" s="38" t="s">
        <v>35</v>
      </c>
      <c r="BE406" s="38" t="s">
        <v>5494</v>
      </c>
    </row>
    <row r="407" spans="1:57" ht="17.45" customHeight="1" x14ac:dyDescent="0.25">
      <c r="A407" s="81">
        <v>2023</v>
      </c>
      <c r="B407" s="35">
        <v>426</v>
      </c>
      <c r="C407" s="36">
        <v>1873</v>
      </c>
      <c r="D407" s="102" t="s">
        <v>5496</v>
      </c>
      <c r="E407" s="37" t="s">
        <v>5497</v>
      </c>
      <c r="F407" s="38" t="s">
        <v>39</v>
      </c>
      <c r="G407" s="35" t="s">
        <v>54</v>
      </c>
      <c r="H407" s="37" t="s">
        <v>7567</v>
      </c>
      <c r="I407" s="38" t="s">
        <v>7568</v>
      </c>
      <c r="J407" s="39" t="s">
        <v>2360</v>
      </c>
      <c r="K407" s="41">
        <v>6</v>
      </c>
      <c r="L407" s="42" t="s">
        <v>345</v>
      </c>
      <c r="M407" s="43">
        <v>45092</v>
      </c>
      <c r="N407" s="38">
        <v>6</v>
      </c>
      <c r="O407" s="43">
        <v>45093</v>
      </c>
      <c r="P407" s="43">
        <v>45275</v>
      </c>
      <c r="Q407" s="54" t="s">
        <v>98</v>
      </c>
      <c r="R407" s="29" t="s">
        <v>98</v>
      </c>
      <c r="S407" s="74" t="s">
        <v>7569</v>
      </c>
      <c r="T407" s="39" t="s">
        <v>5488</v>
      </c>
      <c r="U407" s="12" t="s">
        <v>2948</v>
      </c>
      <c r="V407" s="39" t="s">
        <v>595</v>
      </c>
      <c r="W407" s="51">
        <v>20235400000963</v>
      </c>
      <c r="X407" s="38">
        <v>91066</v>
      </c>
      <c r="Y407" s="38">
        <v>1</v>
      </c>
      <c r="Z407" s="46">
        <v>6800000</v>
      </c>
      <c r="AA407" s="42" t="s">
        <v>6860</v>
      </c>
      <c r="AB407" s="42" t="s">
        <v>6533</v>
      </c>
      <c r="AC407" s="43">
        <v>45090</v>
      </c>
      <c r="AD407" s="42">
        <v>20235420009663</v>
      </c>
      <c r="AE407" s="47">
        <v>45093</v>
      </c>
      <c r="AF407" s="42" t="s">
        <v>5490</v>
      </c>
      <c r="AG407" s="48" t="s">
        <v>5491</v>
      </c>
      <c r="AH407" s="49">
        <v>45092</v>
      </c>
      <c r="AI407" s="38" t="s">
        <v>7570</v>
      </c>
      <c r="AJ407" s="38">
        <v>-182</v>
      </c>
      <c r="AK407" s="38" t="s">
        <v>5506</v>
      </c>
      <c r="AL407" s="38">
        <v>1133</v>
      </c>
      <c r="AM407" s="43">
        <v>45086</v>
      </c>
      <c r="AN407" s="43">
        <v>45093</v>
      </c>
      <c r="AO407" s="38" t="s">
        <v>5506</v>
      </c>
      <c r="AP407" s="43">
        <v>45092</v>
      </c>
      <c r="AQ407" s="38">
        <v>1</v>
      </c>
      <c r="AR407" s="38"/>
      <c r="AS407" s="38" t="s">
        <v>7571</v>
      </c>
      <c r="AT407" s="38" t="s">
        <v>5508</v>
      </c>
      <c r="AU407" s="43">
        <v>45097</v>
      </c>
      <c r="AV407" s="43" t="s">
        <v>7572</v>
      </c>
      <c r="AW407" s="43" t="s">
        <v>7573</v>
      </c>
      <c r="AX407" s="43"/>
      <c r="AY407" s="38" t="s">
        <v>5492</v>
      </c>
      <c r="AZ407" s="38" t="s">
        <v>5492</v>
      </c>
      <c r="BA407" s="43" t="s">
        <v>5597</v>
      </c>
      <c r="BB407" s="43" t="s">
        <v>5512</v>
      </c>
      <c r="BC407" s="38" t="s">
        <v>5492</v>
      </c>
      <c r="BD407" s="38" t="s">
        <v>35</v>
      </c>
      <c r="BE407" s="38" t="s">
        <v>5494</v>
      </c>
    </row>
    <row r="408" spans="1:57" ht="17.45" customHeight="1" x14ac:dyDescent="0.25">
      <c r="A408" s="81">
        <v>2023</v>
      </c>
      <c r="B408" s="35">
        <v>427</v>
      </c>
      <c r="C408" s="36">
        <v>1873</v>
      </c>
      <c r="D408" s="102" t="s">
        <v>5496</v>
      </c>
      <c r="E408" s="37" t="s">
        <v>5497</v>
      </c>
      <c r="F408" s="38" t="s">
        <v>39</v>
      </c>
      <c r="G408" s="35" t="s">
        <v>54</v>
      </c>
      <c r="H408" s="37" t="s">
        <v>2154</v>
      </c>
      <c r="I408" s="38" t="s">
        <v>7574</v>
      </c>
      <c r="J408" s="39" t="s">
        <v>7027</v>
      </c>
      <c r="K408" s="41">
        <v>6</v>
      </c>
      <c r="L408" s="42" t="s">
        <v>170</v>
      </c>
      <c r="M408" s="43">
        <v>45098</v>
      </c>
      <c r="N408" s="38">
        <v>6</v>
      </c>
      <c r="O408" s="43">
        <v>45099</v>
      </c>
      <c r="P408" s="43">
        <v>45281</v>
      </c>
      <c r="Q408" s="54" t="s">
        <v>98</v>
      </c>
      <c r="R408" s="29" t="s">
        <v>98</v>
      </c>
      <c r="S408" s="74" t="s">
        <v>7575</v>
      </c>
      <c r="T408" s="39" t="s">
        <v>5488</v>
      </c>
      <c r="U408" s="12" t="s">
        <v>2161</v>
      </c>
      <c r="V408" s="39" t="s">
        <v>2783</v>
      </c>
      <c r="W408" s="51">
        <v>20235400002543</v>
      </c>
      <c r="X408" s="38">
        <v>91081</v>
      </c>
      <c r="Y408" s="38">
        <v>5</v>
      </c>
      <c r="Z408" s="46">
        <v>5700000</v>
      </c>
      <c r="AA408" s="42" t="s">
        <v>6860</v>
      </c>
      <c r="AB408" s="42" t="s">
        <v>6533</v>
      </c>
      <c r="AC408" s="42" t="s">
        <v>6860</v>
      </c>
      <c r="AD408" s="42">
        <v>20235420009933</v>
      </c>
      <c r="AE408" s="47">
        <v>45098</v>
      </c>
      <c r="AF408" s="42" t="s">
        <v>5490</v>
      </c>
      <c r="AG408" s="48" t="s">
        <v>5491</v>
      </c>
      <c r="AH408" s="49">
        <v>45098</v>
      </c>
      <c r="AI408" s="38" t="s">
        <v>7576</v>
      </c>
      <c r="AJ408" s="38">
        <v>-192</v>
      </c>
      <c r="AK408" s="65" t="s">
        <v>5506</v>
      </c>
      <c r="AL408" s="38">
        <v>1170</v>
      </c>
      <c r="AM408" s="43">
        <v>45092</v>
      </c>
      <c r="AN408" s="43">
        <v>45099</v>
      </c>
      <c r="AO408" s="38" t="s">
        <v>5506</v>
      </c>
      <c r="AP408" s="43">
        <v>45098</v>
      </c>
      <c r="AQ408" s="38">
        <v>3</v>
      </c>
      <c r="AR408" s="38"/>
      <c r="AS408" s="38" t="s">
        <v>7551</v>
      </c>
      <c r="AT408" s="38" t="s">
        <v>5508</v>
      </c>
      <c r="AU408" s="43">
        <v>45098</v>
      </c>
      <c r="AV408" s="43">
        <v>45098</v>
      </c>
      <c r="AW408" s="43">
        <v>45483</v>
      </c>
      <c r="AX408" s="43">
        <v>45098</v>
      </c>
      <c r="AY408" s="38" t="s">
        <v>5492</v>
      </c>
      <c r="AZ408" s="38" t="s">
        <v>5506</v>
      </c>
      <c r="BA408" s="43" t="s">
        <v>5597</v>
      </c>
      <c r="BB408" s="43" t="s">
        <v>5522</v>
      </c>
      <c r="BC408" s="38" t="s">
        <v>5492</v>
      </c>
      <c r="BD408" s="38" t="s">
        <v>35</v>
      </c>
      <c r="BE408" s="38" t="s">
        <v>5494</v>
      </c>
    </row>
    <row r="409" spans="1:57" ht="17.45" customHeight="1" x14ac:dyDescent="0.25">
      <c r="A409" s="81">
        <v>2023</v>
      </c>
      <c r="B409" s="35">
        <v>428</v>
      </c>
      <c r="C409" s="36">
        <v>1873</v>
      </c>
      <c r="D409" s="102" t="s">
        <v>5496</v>
      </c>
      <c r="E409" s="37" t="s">
        <v>5497</v>
      </c>
      <c r="F409" s="38" t="s">
        <v>39</v>
      </c>
      <c r="G409" s="35" t="s">
        <v>54</v>
      </c>
      <c r="H409" s="37" t="s">
        <v>2154</v>
      </c>
      <c r="I409" s="38" t="s">
        <v>7577</v>
      </c>
      <c r="J409" s="39" t="s">
        <v>2470</v>
      </c>
      <c r="K409" s="41">
        <v>1</v>
      </c>
      <c r="L409" s="42" t="s">
        <v>170</v>
      </c>
      <c r="M409" s="43">
        <v>45098</v>
      </c>
      <c r="N409" s="38">
        <v>6</v>
      </c>
      <c r="O409" s="43">
        <v>45099</v>
      </c>
      <c r="P409" s="43">
        <v>45281</v>
      </c>
      <c r="Q409" s="54" t="s">
        <v>98</v>
      </c>
      <c r="R409" s="29" t="s">
        <v>98</v>
      </c>
      <c r="S409" s="74" t="s">
        <v>7575</v>
      </c>
      <c r="T409" s="39" t="s">
        <v>5488</v>
      </c>
      <c r="U409" s="12" t="s">
        <v>2161</v>
      </c>
      <c r="V409" s="39" t="s">
        <v>2783</v>
      </c>
      <c r="W409" s="51">
        <v>20235400002543</v>
      </c>
      <c r="X409" s="38">
        <v>91081</v>
      </c>
      <c r="Y409" s="38">
        <v>5</v>
      </c>
      <c r="Z409" s="46">
        <v>5700000</v>
      </c>
      <c r="AA409" s="42" t="s">
        <v>6860</v>
      </c>
      <c r="AB409" s="42" t="s">
        <v>6533</v>
      </c>
      <c r="AC409" s="42" t="s">
        <v>6860</v>
      </c>
      <c r="AD409" s="42">
        <v>20235420009933</v>
      </c>
      <c r="AE409" s="47">
        <v>45098</v>
      </c>
      <c r="AF409" s="42" t="s">
        <v>5490</v>
      </c>
      <c r="AG409" s="48" t="s">
        <v>5491</v>
      </c>
      <c r="AH409" s="49">
        <v>45098</v>
      </c>
      <c r="AI409" s="38" t="s">
        <v>7578</v>
      </c>
      <c r="AJ409" s="38">
        <v>-192</v>
      </c>
      <c r="AK409" s="38" t="s">
        <v>5506</v>
      </c>
      <c r="AL409" s="38">
        <v>1170</v>
      </c>
      <c r="AM409" s="43">
        <v>45092</v>
      </c>
      <c r="AN409" s="43">
        <v>45099</v>
      </c>
      <c r="AO409" s="38" t="s">
        <v>5506</v>
      </c>
      <c r="AP409" s="43">
        <v>45098</v>
      </c>
      <c r="AQ409" s="38">
        <v>3</v>
      </c>
      <c r="AR409" s="38"/>
      <c r="AS409" s="38" t="s">
        <v>7579</v>
      </c>
      <c r="AT409" s="38" t="s">
        <v>5508</v>
      </c>
      <c r="AU409" s="43">
        <v>45098</v>
      </c>
      <c r="AV409" s="43">
        <v>45098</v>
      </c>
      <c r="AW409" s="43">
        <v>45483</v>
      </c>
      <c r="AX409" s="43">
        <v>45099</v>
      </c>
      <c r="AY409" s="38" t="s">
        <v>5492</v>
      </c>
      <c r="AZ409" s="38" t="s">
        <v>5506</v>
      </c>
      <c r="BA409" s="43" t="s">
        <v>5597</v>
      </c>
      <c r="BB409" s="43" t="s">
        <v>5512</v>
      </c>
      <c r="BC409" s="38" t="s">
        <v>5492</v>
      </c>
      <c r="BD409" s="38" t="s">
        <v>35</v>
      </c>
      <c r="BE409" s="38" t="s">
        <v>5494</v>
      </c>
    </row>
    <row r="410" spans="1:57" ht="17.45" customHeight="1" x14ac:dyDescent="0.25">
      <c r="A410" s="81">
        <v>2023</v>
      </c>
      <c r="B410" s="35">
        <v>429</v>
      </c>
      <c r="C410" s="36">
        <v>1873</v>
      </c>
      <c r="D410" s="102" t="s">
        <v>5496</v>
      </c>
      <c r="E410" s="37" t="s">
        <v>5497</v>
      </c>
      <c r="F410" s="38" t="s">
        <v>39</v>
      </c>
      <c r="G410" s="35" t="s">
        <v>54</v>
      </c>
      <c r="H410" s="37" t="s">
        <v>7580</v>
      </c>
      <c r="I410" s="38" t="s">
        <v>7581</v>
      </c>
      <c r="J410" s="39" t="s">
        <v>5682</v>
      </c>
      <c r="K410" s="41">
        <v>1</v>
      </c>
      <c r="L410" s="42" t="s">
        <v>345</v>
      </c>
      <c r="M410" s="43">
        <v>45092</v>
      </c>
      <c r="N410" s="38">
        <v>6</v>
      </c>
      <c r="O410" s="43">
        <v>45093</v>
      </c>
      <c r="P410" s="43">
        <v>45275</v>
      </c>
      <c r="Q410" s="54" t="s">
        <v>98</v>
      </c>
      <c r="R410" s="29" t="s">
        <v>98</v>
      </c>
      <c r="S410" s="74" t="s">
        <v>7582</v>
      </c>
      <c r="T410" s="39" t="s">
        <v>5488</v>
      </c>
      <c r="U410" s="12" t="s">
        <v>916</v>
      </c>
      <c r="V410" s="39" t="s">
        <v>5684</v>
      </c>
      <c r="W410" s="51">
        <v>20235400000883</v>
      </c>
      <c r="X410" s="38">
        <v>91064</v>
      </c>
      <c r="Y410" s="38">
        <v>1</v>
      </c>
      <c r="Z410" s="46">
        <v>7000000</v>
      </c>
      <c r="AA410" s="42" t="s">
        <v>6860</v>
      </c>
      <c r="AB410" s="42" t="s">
        <v>6533</v>
      </c>
      <c r="AC410" s="42" t="s">
        <v>6860</v>
      </c>
      <c r="AD410" s="42">
        <v>20235420009613</v>
      </c>
      <c r="AE410" s="47">
        <v>45092</v>
      </c>
      <c r="AF410" s="42" t="s">
        <v>5490</v>
      </c>
      <c r="AG410" s="48" t="s">
        <v>5491</v>
      </c>
      <c r="AH410" s="49">
        <v>45092</v>
      </c>
      <c r="AI410" s="38" t="s">
        <v>7583</v>
      </c>
      <c r="AJ410" s="38">
        <v>-182</v>
      </c>
      <c r="AK410" s="38" t="s">
        <v>5506</v>
      </c>
      <c r="AL410" s="38">
        <v>1137</v>
      </c>
      <c r="AM410" s="43">
        <v>45086</v>
      </c>
      <c r="AN410" s="43">
        <v>45092</v>
      </c>
      <c r="AO410" s="38" t="s">
        <v>5506</v>
      </c>
      <c r="AP410" s="43">
        <v>45092</v>
      </c>
      <c r="AQ410" s="38">
        <v>1</v>
      </c>
      <c r="AR410" s="38"/>
      <c r="AS410" s="38" t="s">
        <v>7584</v>
      </c>
      <c r="AT410" s="38" t="s">
        <v>5508</v>
      </c>
      <c r="AU410" s="43">
        <v>45092</v>
      </c>
      <c r="AV410" s="43">
        <v>45092</v>
      </c>
      <c r="AW410" s="43">
        <v>45468</v>
      </c>
      <c r="AX410" s="43">
        <v>45092</v>
      </c>
      <c r="AY410" s="38" t="s">
        <v>5492</v>
      </c>
      <c r="AZ410" s="38" t="s">
        <v>5506</v>
      </c>
      <c r="BA410" s="43" t="s">
        <v>5597</v>
      </c>
      <c r="BB410" s="43" t="s">
        <v>5512</v>
      </c>
      <c r="BC410" s="38" t="s">
        <v>5492</v>
      </c>
      <c r="BD410" s="38" t="s">
        <v>35</v>
      </c>
      <c r="BE410" s="38" t="s">
        <v>5494</v>
      </c>
    </row>
    <row r="411" spans="1:57" ht="17.45" customHeight="1" x14ac:dyDescent="0.25">
      <c r="A411" s="81">
        <v>2023</v>
      </c>
      <c r="B411" s="35">
        <v>430</v>
      </c>
      <c r="C411" s="36">
        <v>1873</v>
      </c>
      <c r="D411" s="102" t="s">
        <v>5496</v>
      </c>
      <c r="E411" s="37" t="s">
        <v>5497</v>
      </c>
      <c r="F411" s="38" t="s">
        <v>39</v>
      </c>
      <c r="G411" s="35" t="s">
        <v>54</v>
      </c>
      <c r="H411" s="37" t="s">
        <v>5498</v>
      </c>
      <c r="I411" s="38" t="s">
        <v>7585</v>
      </c>
      <c r="J411" s="39" t="s">
        <v>437</v>
      </c>
      <c r="K411" s="41">
        <v>3</v>
      </c>
      <c r="L411" s="42" t="s">
        <v>345</v>
      </c>
      <c r="M411" s="43">
        <v>45092</v>
      </c>
      <c r="N411" s="38">
        <v>6</v>
      </c>
      <c r="O411" s="43">
        <v>45093</v>
      </c>
      <c r="P411" s="43">
        <v>45275</v>
      </c>
      <c r="Q411" s="54" t="s">
        <v>98</v>
      </c>
      <c r="R411" s="29" t="s">
        <v>98</v>
      </c>
      <c r="S411" s="74" t="s">
        <v>7499</v>
      </c>
      <c r="T411" s="39" t="s">
        <v>5488</v>
      </c>
      <c r="U411" s="12" t="s">
        <v>175</v>
      </c>
      <c r="V411" s="39" t="s">
        <v>5501</v>
      </c>
      <c r="W411" s="51">
        <v>20235400000993</v>
      </c>
      <c r="X411" s="38">
        <v>91181</v>
      </c>
      <c r="Y411" s="38">
        <v>3</v>
      </c>
      <c r="Z411" s="46">
        <v>4500000</v>
      </c>
      <c r="AA411" s="42" t="s">
        <v>6860</v>
      </c>
      <c r="AB411" s="42"/>
      <c r="AC411" s="42" t="s">
        <v>6860</v>
      </c>
      <c r="AD411" s="42">
        <v>20235420010563</v>
      </c>
      <c r="AE411" s="47">
        <v>45105</v>
      </c>
      <c r="AF411" s="204" t="s">
        <v>5490</v>
      </c>
      <c r="AG411" s="48" t="s">
        <v>5491</v>
      </c>
      <c r="AH411" s="43">
        <v>45092</v>
      </c>
      <c r="AI411" s="109" t="s">
        <v>7586</v>
      </c>
      <c r="AJ411" s="109">
        <v>-182</v>
      </c>
      <c r="AK411" s="109" t="s">
        <v>5506</v>
      </c>
      <c r="AL411" s="109">
        <v>1145</v>
      </c>
      <c r="AM411" s="110">
        <v>45086</v>
      </c>
      <c r="AN411" s="110">
        <v>45092</v>
      </c>
      <c r="AO411" s="109" t="s">
        <v>5506</v>
      </c>
      <c r="AP411" s="110">
        <v>45092</v>
      </c>
      <c r="AQ411" s="109">
        <v>1</v>
      </c>
      <c r="AR411" s="109" t="s">
        <v>3198</v>
      </c>
      <c r="AS411" s="236">
        <v>3944100000000</v>
      </c>
      <c r="AT411" s="109" t="s">
        <v>5508</v>
      </c>
      <c r="AU411" s="110">
        <v>45092</v>
      </c>
      <c r="AV411" s="110">
        <v>45092</v>
      </c>
      <c r="AW411" s="110">
        <v>45473</v>
      </c>
      <c r="AX411" s="110">
        <v>45092</v>
      </c>
      <c r="AY411" s="109" t="s">
        <v>5492</v>
      </c>
      <c r="AZ411" s="109" t="s">
        <v>5506</v>
      </c>
      <c r="BA411" s="109" t="s">
        <v>5511</v>
      </c>
      <c r="BB411" s="109" t="s">
        <v>5512</v>
      </c>
      <c r="BC411" s="109" t="s">
        <v>5492</v>
      </c>
      <c r="BD411" s="109" t="s">
        <v>35</v>
      </c>
      <c r="BE411" s="109" t="s">
        <v>5494</v>
      </c>
    </row>
    <row r="412" spans="1:57" ht="17.45" customHeight="1" x14ac:dyDescent="0.25">
      <c r="A412" s="81">
        <v>2023</v>
      </c>
      <c r="B412" s="35">
        <v>431</v>
      </c>
      <c r="C412" s="36">
        <v>1867</v>
      </c>
      <c r="D412" s="29" t="s">
        <v>1972</v>
      </c>
      <c r="E412" s="37" t="s">
        <v>5497</v>
      </c>
      <c r="F412" s="38" t="s">
        <v>39</v>
      </c>
      <c r="G412" s="35" t="s">
        <v>54</v>
      </c>
      <c r="H412" s="37" t="s">
        <v>1973</v>
      </c>
      <c r="I412" s="38" t="s">
        <v>7587</v>
      </c>
      <c r="J412" s="39" t="s">
        <v>5087</v>
      </c>
      <c r="K412" s="41">
        <v>8</v>
      </c>
      <c r="L412" s="42" t="s">
        <v>5829</v>
      </c>
      <c r="M412" s="43">
        <v>45099</v>
      </c>
      <c r="N412" s="38">
        <v>7</v>
      </c>
      <c r="O412" s="43">
        <v>45099</v>
      </c>
      <c r="P412" s="43">
        <v>45291</v>
      </c>
      <c r="Q412" s="54" t="s">
        <v>98</v>
      </c>
      <c r="R412" s="29" t="s">
        <v>98</v>
      </c>
      <c r="S412" s="74" t="s">
        <v>7588</v>
      </c>
      <c r="T412" s="39" t="s">
        <v>5488</v>
      </c>
      <c r="U412" s="12" t="s">
        <v>62</v>
      </c>
      <c r="V412" s="39" t="s">
        <v>63</v>
      </c>
      <c r="W412" s="51">
        <v>20235400000843</v>
      </c>
      <c r="X412" s="38">
        <v>90628</v>
      </c>
      <c r="Y412" s="38">
        <v>1</v>
      </c>
      <c r="Z412" s="46">
        <v>3900000</v>
      </c>
      <c r="AA412" s="42" t="s">
        <v>7424</v>
      </c>
      <c r="AB412" s="42" t="s">
        <v>6533</v>
      </c>
      <c r="AC412" s="43">
        <v>45085</v>
      </c>
      <c r="AD412" s="42">
        <v>20235420009983</v>
      </c>
      <c r="AE412" s="47">
        <v>45099</v>
      </c>
      <c r="AF412" s="42" t="s">
        <v>5490</v>
      </c>
      <c r="AG412" s="48" t="s">
        <v>5491</v>
      </c>
      <c r="AH412" s="49">
        <v>45099</v>
      </c>
      <c r="AI412" s="38" t="s">
        <v>7589</v>
      </c>
      <c r="AJ412" s="38">
        <v>-192</v>
      </c>
      <c r="AK412" s="38" t="s">
        <v>5506</v>
      </c>
      <c r="AL412" s="38">
        <v>1112</v>
      </c>
      <c r="AM412" s="43">
        <v>45076</v>
      </c>
      <c r="AN412" s="43">
        <v>45099</v>
      </c>
      <c r="AO412" s="38" t="s">
        <v>5506</v>
      </c>
      <c r="AP412" s="43">
        <v>45098</v>
      </c>
      <c r="AQ412" s="38">
        <v>4</v>
      </c>
      <c r="AR412" s="38"/>
      <c r="AS412" s="38" t="s">
        <v>7590</v>
      </c>
      <c r="AT412" s="38" t="s">
        <v>5508</v>
      </c>
      <c r="AU412" s="43">
        <v>45097</v>
      </c>
      <c r="AV412" s="43">
        <v>45097</v>
      </c>
      <c r="AW412" s="43">
        <v>45122</v>
      </c>
      <c r="AX412" s="43">
        <v>45098</v>
      </c>
      <c r="AY412" s="38" t="s">
        <v>5492</v>
      </c>
      <c r="AZ412" s="38" t="s">
        <v>5506</v>
      </c>
      <c r="BA412" s="43" t="s">
        <v>5511</v>
      </c>
      <c r="BB412" s="43" t="s">
        <v>5522</v>
      </c>
      <c r="BC412" s="38" t="s">
        <v>5492</v>
      </c>
      <c r="BD412" s="38" t="s">
        <v>35</v>
      </c>
      <c r="BE412" s="38" t="s">
        <v>5494</v>
      </c>
    </row>
    <row r="413" spans="1:57" ht="17.45" customHeight="1" x14ac:dyDescent="0.25">
      <c r="A413" s="81">
        <v>2023</v>
      </c>
      <c r="B413" s="35">
        <v>432</v>
      </c>
      <c r="C413" s="36">
        <v>1873</v>
      </c>
      <c r="D413" s="102" t="s">
        <v>5496</v>
      </c>
      <c r="E413" s="37" t="s">
        <v>5497</v>
      </c>
      <c r="F413" s="38" t="s">
        <v>39</v>
      </c>
      <c r="G413" s="35" t="s">
        <v>54</v>
      </c>
      <c r="H413" s="37" t="s">
        <v>1273</v>
      </c>
      <c r="I413" s="38" t="s">
        <v>7591</v>
      </c>
      <c r="J413" s="39" t="s">
        <v>7592</v>
      </c>
      <c r="K413" s="41">
        <v>1</v>
      </c>
      <c r="L413" s="42" t="s">
        <v>5549</v>
      </c>
      <c r="M413" s="43">
        <v>45097</v>
      </c>
      <c r="N413" s="38">
        <v>7</v>
      </c>
      <c r="O413" s="43">
        <v>45097</v>
      </c>
      <c r="P413" s="43">
        <v>45291</v>
      </c>
      <c r="Q413" s="54" t="s">
        <v>98</v>
      </c>
      <c r="R413" s="29" t="s">
        <v>98</v>
      </c>
      <c r="S413" s="39" t="s">
        <v>6417</v>
      </c>
      <c r="T413" s="39" t="s">
        <v>5488</v>
      </c>
      <c r="U413" s="12" t="s">
        <v>7543</v>
      </c>
      <c r="V413" s="39" t="s">
        <v>1582</v>
      </c>
      <c r="W413" s="51">
        <v>20235400000913</v>
      </c>
      <c r="X413" s="38">
        <v>82349</v>
      </c>
      <c r="Y413" s="38">
        <v>8</v>
      </c>
      <c r="Z413" s="46">
        <v>5700000</v>
      </c>
      <c r="AA413" s="42" t="s">
        <v>7424</v>
      </c>
      <c r="AB413" s="42" t="s">
        <v>6533</v>
      </c>
      <c r="AC413" s="43">
        <v>45083</v>
      </c>
      <c r="AD413" s="42">
        <v>20235420009653</v>
      </c>
      <c r="AE413" s="47">
        <v>45093</v>
      </c>
      <c r="AF413" s="42" t="s">
        <v>5490</v>
      </c>
      <c r="AG413" s="48" t="s">
        <v>5491</v>
      </c>
      <c r="AH413" s="49">
        <v>45097</v>
      </c>
      <c r="AI413" s="38" t="s">
        <v>7593</v>
      </c>
      <c r="AJ413" s="38">
        <v>-194</v>
      </c>
      <c r="AK413" s="38" t="s">
        <v>5506</v>
      </c>
      <c r="AL413" s="38">
        <v>540</v>
      </c>
      <c r="AM413" s="43">
        <v>44967</v>
      </c>
      <c r="AN413" s="43">
        <v>45097</v>
      </c>
      <c r="AO413" s="38" t="s">
        <v>5506</v>
      </c>
      <c r="AP413" s="43">
        <v>45092</v>
      </c>
      <c r="AQ413" s="38">
        <v>4</v>
      </c>
      <c r="AR413" s="38"/>
      <c r="AS413" s="38" t="s">
        <v>7594</v>
      </c>
      <c r="AT413" s="38" t="s">
        <v>5508</v>
      </c>
      <c r="AU413" s="43">
        <v>45092</v>
      </c>
      <c r="AV413" s="43">
        <v>45093</v>
      </c>
      <c r="AW413" s="43">
        <v>45504</v>
      </c>
      <c r="AX413" s="43">
        <v>45092</v>
      </c>
      <c r="AY413" s="38" t="s">
        <v>5492</v>
      </c>
      <c r="AZ413" s="38" t="s">
        <v>5506</v>
      </c>
      <c r="BA413" s="43" t="s">
        <v>5597</v>
      </c>
      <c r="BB413" s="43" t="s">
        <v>5522</v>
      </c>
      <c r="BC413" s="38" t="s">
        <v>5492</v>
      </c>
      <c r="BD413" s="38" t="s">
        <v>35</v>
      </c>
      <c r="BE413" s="38" t="s">
        <v>5494</v>
      </c>
    </row>
    <row r="414" spans="1:57" ht="17.45" customHeight="1" x14ac:dyDescent="0.25">
      <c r="A414" s="81">
        <v>2023</v>
      </c>
      <c r="B414" s="35">
        <v>433</v>
      </c>
      <c r="C414" s="36">
        <v>1873</v>
      </c>
      <c r="D414" s="102" t="s">
        <v>5496</v>
      </c>
      <c r="E414" s="37" t="s">
        <v>5497</v>
      </c>
      <c r="F414" s="38" t="s">
        <v>39</v>
      </c>
      <c r="G414" s="35" t="s">
        <v>54</v>
      </c>
      <c r="H414" s="37" t="s">
        <v>1273</v>
      </c>
      <c r="I414" s="38" t="s">
        <v>7595</v>
      </c>
      <c r="J414" s="39" t="s">
        <v>6854</v>
      </c>
      <c r="K414" s="41">
        <v>5</v>
      </c>
      <c r="L414" s="42" t="s">
        <v>5549</v>
      </c>
      <c r="M414" s="43">
        <v>45091</v>
      </c>
      <c r="N414" s="38">
        <v>7</v>
      </c>
      <c r="O414" s="43">
        <v>45097</v>
      </c>
      <c r="P414" s="43">
        <v>45291</v>
      </c>
      <c r="Q414" s="54" t="s">
        <v>98</v>
      </c>
      <c r="R414" s="29" t="s">
        <v>98</v>
      </c>
      <c r="S414" s="39" t="s">
        <v>6417</v>
      </c>
      <c r="T414" s="39" t="s">
        <v>5488</v>
      </c>
      <c r="U414" s="12" t="s">
        <v>7543</v>
      </c>
      <c r="V414" s="39" t="s">
        <v>815</v>
      </c>
      <c r="W414" s="51">
        <v>20235400000923</v>
      </c>
      <c r="X414" s="38">
        <v>82349</v>
      </c>
      <c r="Y414" s="38">
        <v>8</v>
      </c>
      <c r="Z414" s="46">
        <v>5700000</v>
      </c>
      <c r="AA414" s="42" t="s">
        <v>7424</v>
      </c>
      <c r="AB414" s="42" t="s">
        <v>6533</v>
      </c>
      <c r="AC414" s="43">
        <v>45083</v>
      </c>
      <c r="AD414" s="42">
        <v>20235420009653</v>
      </c>
      <c r="AE414" s="47">
        <v>45093</v>
      </c>
      <c r="AF414" s="42" t="s">
        <v>5490</v>
      </c>
      <c r="AG414" s="48" t="s">
        <v>5491</v>
      </c>
      <c r="AH414" s="49">
        <v>45091</v>
      </c>
      <c r="AI414" s="38" t="s">
        <v>7596</v>
      </c>
      <c r="AJ414" s="38">
        <v>-194</v>
      </c>
      <c r="AK414" s="38" t="s">
        <v>5506</v>
      </c>
      <c r="AL414" s="38">
        <v>540</v>
      </c>
      <c r="AM414" s="43">
        <v>44967</v>
      </c>
      <c r="AN414" s="43">
        <v>45097</v>
      </c>
      <c r="AO414" s="38" t="s">
        <v>5506</v>
      </c>
      <c r="AP414" s="43">
        <v>45092</v>
      </c>
      <c r="AQ414" s="38">
        <v>4</v>
      </c>
      <c r="AR414" s="38"/>
      <c r="AS414" s="38" t="s">
        <v>7597</v>
      </c>
      <c r="AT414" s="38" t="s">
        <v>5508</v>
      </c>
      <c r="AU414" s="43">
        <v>45092</v>
      </c>
      <c r="AV414" s="43">
        <v>45091</v>
      </c>
      <c r="AW414" s="43">
        <v>45497</v>
      </c>
      <c r="AX414" s="43">
        <v>45093</v>
      </c>
      <c r="AY414" s="38" t="s">
        <v>5492</v>
      </c>
      <c r="AZ414" s="38" t="s">
        <v>5492</v>
      </c>
      <c r="BA414" s="43" t="s">
        <v>5597</v>
      </c>
      <c r="BB414" s="43" t="s">
        <v>5522</v>
      </c>
      <c r="BC414" s="38" t="s">
        <v>5492</v>
      </c>
      <c r="BD414" s="38" t="s">
        <v>35</v>
      </c>
      <c r="BE414" s="38" t="s">
        <v>5494</v>
      </c>
    </row>
    <row r="415" spans="1:57" ht="17.45" customHeight="1" x14ac:dyDescent="0.25">
      <c r="A415" s="81">
        <v>2023</v>
      </c>
      <c r="B415" s="35">
        <v>434</v>
      </c>
      <c r="C415" s="36">
        <v>1873</v>
      </c>
      <c r="D415" s="102" t="s">
        <v>5496</v>
      </c>
      <c r="E415" s="37" t="s">
        <v>5497</v>
      </c>
      <c r="F415" s="38" t="s">
        <v>39</v>
      </c>
      <c r="G415" s="35" t="s">
        <v>54</v>
      </c>
      <c r="H415" s="37" t="s">
        <v>1273</v>
      </c>
      <c r="I415" s="38" t="s">
        <v>7598</v>
      </c>
      <c r="J415" s="39" t="s">
        <v>7599</v>
      </c>
      <c r="K415" s="41">
        <v>3</v>
      </c>
      <c r="L415" s="42" t="s">
        <v>5549</v>
      </c>
      <c r="M415" s="43">
        <v>45105</v>
      </c>
      <c r="N415" s="38">
        <v>6</v>
      </c>
      <c r="O415" s="43">
        <v>45111</v>
      </c>
      <c r="P415" s="43">
        <v>45291</v>
      </c>
      <c r="Q415" s="54" t="s">
        <v>98</v>
      </c>
      <c r="R415" s="29" t="s">
        <v>98</v>
      </c>
      <c r="S415" s="52" t="s">
        <v>7600</v>
      </c>
      <c r="T415" s="39" t="s">
        <v>5488</v>
      </c>
      <c r="U415" s="12" t="s">
        <v>7543</v>
      </c>
      <c r="V415" s="39" t="s">
        <v>815</v>
      </c>
      <c r="W415" s="53">
        <v>20235400001503</v>
      </c>
      <c r="X415" s="38">
        <v>92153</v>
      </c>
      <c r="Y415" s="38">
        <v>6</v>
      </c>
      <c r="Z415" s="46">
        <v>5700000</v>
      </c>
      <c r="AA415" s="42" t="s">
        <v>7424</v>
      </c>
      <c r="AB415" s="42" t="s">
        <v>6533</v>
      </c>
      <c r="AC415" s="43">
        <v>45086</v>
      </c>
      <c r="AD415" s="42">
        <v>20235420010883</v>
      </c>
      <c r="AE415" s="47">
        <v>45111</v>
      </c>
      <c r="AF415" s="42" t="s">
        <v>5490</v>
      </c>
      <c r="AG415" s="48" t="s">
        <v>5491</v>
      </c>
      <c r="AH415" s="49">
        <v>45105</v>
      </c>
      <c r="AI415" s="38" t="s">
        <v>7601</v>
      </c>
      <c r="AJ415" s="38">
        <v>-180</v>
      </c>
      <c r="AK415" s="58" t="s">
        <v>5506</v>
      </c>
      <c r="AL415" s="38">
        <v>1287</v>
      </c>
      <c r="AM415" s="43">
        <v>45105</v>
      </c>
      <c r="AN415" s="43">
        <v>45111</v>
      </c>
      <c r="AO415" s="38" t="s">
        <v>5506</v>
      </c>
      <c r="AP415" s="43">
        <v>45106</v>
      </c>
      <c r="AQ415" s="38">
        <v>5</v>
      </c>
      <c r="AR415" s="38"/>
      <c r="AS415" s="38" t="s">
        <v>7602</v>
      </c>
      <c r="AT415" s="38" t="s">
        <v>5765</v>
      </c>
      <c r="AU415" s="43">
        <v>45091</v>
      </c>
      <c r="AV415" s="43" t="s">
        <v>7603</v>
      </c>
      <c r="AW415" s="43" t="s">
        <v>7604</v>
      </c>
      <c r="AX415" s="43"/>
      <c r="AY415" s="38" t="s">
        <v>5492</v>
      </c>
      <c r="AZ415" s="38" t="s">
        <v>5506</v>
      </c>
      <c r="BA415" s="43" t="s">
        <v>5597</v>
      </c>
      <c r="BB415" s="43" t="s">
        <v>5522</v>
      </c>
      <c r="BC415" s="38" t="s">
        <v>5492</v>
      </c>
      <c r="BD415" s="38" t="s">
        <v>35</v>
      </c>
      <c r="BE415" s="38" t="s">
        <v>5494</v>
      </c>
    </row>
    <row r="416" spans="1:57" ht="17.45" customHeight="1" x14ac:dyDescent="0.25">
      <c r="A416" s="81">
        <v>2023</v>
      </c>
      <c r="B416" s="35">
        <v>435</v>
      </c>
      <c r="C416" s="36">
        <v>1873</v>
      </c>
      <c r="D416" s="102" t="s">
        <v>5496</v>
      </c>
      <c r="E416" s="37" t="s">
        <v>5497</v>
      </c>
      <c r="F416" s="38" t="s">
        <v>39</v>
      </c>
      <c r="G416" s="35" t="s">
        <v>54</v>
      </c>
      <c r="H416" s="37" t="s">
        <v>1273</v>
      </c>
      <c r="I416" s="38" t="s">
        <v>7605</v>
      </c>
      <c r="J416" s="39" t="s">
        <v>7606</v>
      </c>
      <c r="K416" s="41">
        <v>7</v>
      </c>
      <c r="L416" s="42" t="s">
        <v>5549</v>
      </c>
      <c r="M416" s="43">
        <v>45092</v>
      </c>
      <c r="N416" s="38">
        <v>7</v>
      </c>
      <c r="O416" s="43">
        <v>45097</v>
      </c>
      <c r="P416" s="43">
        <v>45291</v>
      </c>
      <c r="Q416" s="54" t="s">
        <v>98</v>
      </c>
      <c r="R416" s="29" t="s">
        <v>98</v>
      </c>
      <c r="S416" s="39" t="s">
        <v>6417</v>
      </c>
      <c r="T416" s="39" t="s">
        <v>5488</v>
      </c>
      <c r="U416" s="12" t="s">
        <v>803</v>
      </c>
      <c r="V416" s="39" t="s">
        <v>6646</v>
      </c>
      <c r="W416" s="51">
        <v>20235400001033</v>
      </c>
      <c r="X416" s="38">
        <v>82349</v>
      </c>
      <c r="Y416" s="38">
        <v>8</v>
      </c>
      <c r="Z416" s="46">
        <v>5700000</v>
      </c>
      <c r="AA416" s="42" t="s">
        <v>7424</v>
      </c>
      <c r="AB416" s="42" t="s">
        <v>6533</v>
      </c>
      <c r="AC416" s="43">
        <v>45086</v>
      </c>
      <c r="AD416" s="42">
        <v>20235420009653</v>
      </c>
      <c r="AE416" s="47">
        <v>45093</v>
      </c>
      <c r="AF416" s="42" t="s">
        <v>5490</v>
      </c>
      <c r="AG416" s="48" t="s">
        <v>5491</v>
      </c>
      <c r="AH416" s="49">
        <v>45092</v>
      </c>
      <c r="AI416" s="38" t="s">
        <v>7607</v>
      </c>
      <c r="AJ416" s="38">
        <v>-194</v>
      </c>
      <c r="AK416" s="38" t="s">
        <v>5506</v>
      </c>
      <c r="AL416" s="38">
        <v>540</v>
      </c>
      <c r="AM416" s="43">
        <v>44967</v>
      </c>
      <c r="AN416" s="43">
        <v>45097</v>
      </c>
      <c r="AO416" s="38" t="s">
        <v>5506</v>
      </c>
      <c r="AP416" s="43">
        <v>45092</v>
      </c>
      <c r="AQ416" s="38">
        <v>4</v>
      </c>
      <c r="AR416" s="38"/>
      <c r="AS416" s="38" t="s">
        <v>7608</v>
      </c>
      <c r="AT416" s="38" t="s">
        <v>5508</v>
      </c>
      <c r="AU416" s="43">
        <v>45092</v>
      </c>
      <c r="AV416" s="43">
        <v>45092</v>
      </c>
      <c r="AW416" s="43">
        <v>45497</v>
      </c>
      <c r="AX416" s="43">
        <v>45092</v>
      </c>
      <c r="AY416" s="38" t="s">
        <v>5492</v>
      </c>
      <c r="AZ416" s="38" t="s">
        <v>5506</v>
      </c>
      <c r="BA416" s="43" t="s">
        <v>5597</v>
      </c>
      <c r="BB416" s="43" t="s">
        <v>5522</v>
      </c>
      <c r="BC416" s="38" t="s">
        <v>5492</v>
      </c>
      <c r="BD416" s="38" t="s">
        <v>35</v>
      </c>
      <c r="BE416" s="38" t="s">
        <v>5494</v>
      </c>
    </row>
    <row r="417" spans="1:57" ht="17.45" customHeight="1" x14ac:dyDescent="0.25">
      <c r="A417" s="81">
        <v>2023</v>
      </c>
      <c r="B417" s="35">
        <v>436</v>
      </c>
      <c r="C417" s="36">
        <v>1873</v>
      </c>
      <c r="D417" s="102" t="s">
        <v>5496</v>
      </c>
      <c r="E417" s="37" t="s">
        <v>5497</v>
      </c>
      <c r="F417" s="38" t="s">
        <v>39</v>
      </c>
      <c r="G417" s="35" t="s">
        <v>54</v>
      </c>
      <c r="H417" s="37" t="s">
        <v>1273</v>
      </c>
      <c r="I417" s="38" t="s">
        <v>7609</v>
      </c>
      <c r="J417" s="39" t="s">
        <v>7610</v>
      </c>
      <c r="K417" s="41">
        <v>4</v>
      </c>
      <c r="L417" s="42" t="s">
        <v>5549</v>
      </c>
      <c r="M417" s="43">
        <v>45092</v>
      </c>
      <c r="N417" s="38">
        <v>7</v>
      </c>
      <c r="O417" s="43">
        <v>45097</v>
      </c>
      <c r="P417" s="43">
        <v>45291</v>
      </c>
      <c r="Q417" s="54" t="s">
        <v>98</v>
      </c>
      <c r="R417" s="29" t="s">
        <v>98</v>
      </c>
      <c r="S417" s="39" t="s">
        <v>6417</v>
      </c>
      <c r="T417" s="39" t="s">
        <v>5488</v>
      </c>
      <c r="U417" s="12" t="s">
        <v>803</v>
      </c>
      <c r="V417" s="39" t="s">
        <v>1562</v>
      </c>
      <c r="W417" s="51">
        <v>20235400000833</v>
      </c>
      <c r="X417" s="38">
        <v>82349</v>
      </c>
      <c r="Y417" s="38">
        <v>8</v>
      </c>
      <c r="Z417" s="46">
        <v>5700000</v>
      </c>
      <c r="AA417" s="42" t="s">
        <v>7424</v>
      </c>
      <c r="AB417" s="42" t="s">
        <v>6533</v>
      </c>
      <c r="AC417" s="43">
        <v>45086</v>
      </c>
      <c r="AD417" s="42">
        <v>20235420009653</v>
      </c>
      <c r="AE417" s="47">
        <v>45093</v>
      </c>
      <c r="AF417" s="42" t="s">
        <v>5490</v>
      </c>
      <c r="AG417" s="48" t="s">
        <v>5491</v>
      </c>
      <c r="AH417" s="49">
        <v>45092</v>
      </c>
      <c r="AI417" s="38" t="s">
        <v>7611</v>
      </c>
      <c r="AJ417" s="38">
        <v>-194</v>
      </c>
      <c r="AK417" s="38" t="s">
        <v>5506</v>
      </c>
      <c r="AL417" s="38">
        <v>540</v>
      </c>
      <c r="AM417" s="43">
        <v>44967</v>
      </c>
      <c r="AN417" s="43">
        <v>45097</v>
      </c>
      <c r="AO417" s="38" t="s">
        <v>5506</v>
      </c>
      <c r="AP417" s="43">
        <v>45092</v>
      </c>
      <c r="AQ417" s="38">
        <v>4</v>
      </c>
      <c r="AR417" s="38"/>
      <c r="AS417" s="38" t="s">
        <v>7612</v>
      </c>
      <c r="AT417" s="38" t="s">
        <v>5508</v>
      </c>
      <c r="AU417" s="43">
        <v>45093</v>
      </c>
      <c r="AV417" s="43">
        <v>45093</v>
      </c>
      <c r="AW417" s="43">
        <v>45483</v>
      </c>
      <c r="AX417" s="43">
        <v>45093</v>
      </c>
      <c r="AY417" s="38" t="s">
        <v>5492</v>
      </c>
      <c r="AZ417" s="38" t="s">
        <v>5492</v>
      </c>
      <c r="BA417" s="43" t="s">
        <v>5597</v>
      </c>
      <c r="BB417" s="43" t="s">
        <v>5512</v>
      </c>
      <c r="BC417" s="38" t="s">
        <v>5492</v>
      </c>
      <c r="BD417" s="38" t="s">
        <v>35</v>
      </c>
      <c r="BE417" s="38" t="s">
        <v>5494</v>
      </c>
    </row>
    <row r="418" spans="1:57" ht="17.45" customHeight="1" x14ac:dyDescent="0.25">
      <c r="A418" s="81">
        <v>2023</v>
      </c>
      <c r="B418" s="35">
        <v>437</v>
      </c>
      <c r="C418" s="36">
        <v>1873</v>
      </c>
      <c r="D418" s="102" t="s">
        <v>5496</v>
      </c>
      <c r="E418" s="37" t="s">
        <v>5497</v>
      </c>
      <c r="F418" s="38" t="s">
        <v>39</v>
      </c>
      <c r="G418" s="35" t="s">
        <v>54</v>
      </c>
      <c r="H418" s="37" t="s">
        <v>1792</v>
      </c>
      <c r="I418" s="38" t="s">
        <v>7613</v>
      </c>
      <c r="J418" s="39" t="s">
        <v>894</v>
      </c>
      <c r="K418" s="41">
        <v>3</v>
      </c>
      <c r="L418" s="42" t="s">
        <v>5829</v>
      </c>
      <c r="M418" s="43">
        <v>45091</v>
      </c>
      <c r="N418" s="38">
        <v>6</v>
      </c>
      <c r="O418" s="43">
        <v>45093</v>
      </c>
      <c r="P418" s="43">
        <v>45275</v>
      </c>
      <c r="Q418" s="54" t="s">
        <v>98</v>
      </c>
      <c r="R418" s="29" t="s">
        <v>98</v>
      </c>
      <c r="S418" s="74" t="s">
        <v>7614</v>
      </c>
      <c r="T418" s="39" t="s">
        <v>5488</v>
      </c>
      <c r="U418" s="12" t="s">
        <v>4392</v>
      </c>
      <c r="V418" s="39" t="s">
        <v>595</v>
      </c>
      <c r="W418" s="51">
        <v>20235400000963</v>
      </c>
      <c r="X418" s="38">
        <v>91153</v>
      </c>
      <c r="Y418" s="38">
        <v>1</v>
      </c>
      <c r="Z418" s="46">
        <v>7000000</v>
      </c>
      <c r="AA418" s="42" t="s">
        <v>6860</v>
      </c>
      <c r="AB418" s="42" t="s">
        <v>6533</v>
      </c>
      <c r="AC418" s="43">
        <v>45090</v>
      </c>
      <c r="AD418" s="42">
        <v>20235420010793</v>
      </c>
      <c r="AE418" s="47">
        <v>45111</v>
      </c>
      <c r="AF418" s="42" t="s">
        <v>5490</v>
      </c>
      <c r="AG418" s="48" t="s">
        <v>5491</v>
      </c>
      <c r="AH418" s="49">
        <v>45091</v>
      </c>
      <c r="AI418" s="38" t="s">
        <v>7615</v>
      </c>
      <c r="AJ418" s="38">
        <v>-198</v>
      </c>
      <c r="AK418" s="38" t="s">
        <v>5506</v>
      </c>
      <c r="AL418" s="38">
        <v>1138</v>
      </c>
      <c r="AM418" s="43">
        <v>45086</v>
      </c>
      <c r="AN418" s="43">
        <v>45092</v>
      </c>
      <c r="AO418" s="38" t="s">
        <v>5506</v>
      </c>
      <c r="AP418" s="43">
        <v>45092</v>
      </c>
      <c r="AQ418" s="38">
        <v>1</v>
      </c>
      <c r="AR418" s="38"/>
      <c r="AS418" s="38" t="s">
        <v>7616</v>
      </c>
      <c r="AT418" s="38" t="s">
        <v>5508</v>
      </c>
      <c r="AU418" s="43">
        <v>45092</v>
      </c>
      <c r="AV418" s="43">
        <v>45092</v>
      </c>
      <c r="AW418" s="43">
        <v>45473</v>
      </c>
      <c r="AX418" s="43">
        <v>45092</v>
      </c>
      <c r="AY418" s="38" t="s">
        <v>5492</v>
      </c>
      <c r="AZ418" s="38" t="s">
        <v>5506</v>
      </c>
      <c r="BA418" s="43" t="s">
        <v>5597</v>
      </c>
      <c r="BB418" s="43" t="s">
        <v>5512</v>
      </c>
      <c r="BC418" s="38" t="s">
        <v>5492</v>
      </c>
      <c r="BD418" s="38" t="s">
        <v>35</v>
      </c>
      <c r="BE418" s="38" t="s">
        <v>5494</v>
      </c>
    </row>
    <row r="419" spans="1:57" ht="17.45" customHeight="1" x14ac:dyDescent="0.25">
      <c r="A419" s="81">
        <v>2023</v>
      </c>
      <c r="B419" s="35">
        <v>438</v>
      </c>
      <c r="C419" s="36">
        <v>1873</v>
      </c>
      <c r="D419" s="102" t="s">
        <v>5496</v>
      </c>
      <c r="E419" s="37" t="s">
        <v>5497</v>
      </c>
      <c r="F419" s="38" t="s">
        <v>39</v>
      </c>
      <c r="G419" s="35" t="s">
        <v>54</v>
      </c>
      <c r="H419" s="37" t="s">
        <v>3456</v>
      </c>
      <c r="I419" s="38" t="s">
        <v>7617</v>
      </c>
      <c r="J419" s="39" t="s">
        <v>218</v>
      </c>
      <c r="K419" s="41">
        <v>5</v>
      </c>
      <c r="L419" s="42" t="s">
        <v>345</v>
      </c>
      <c r="M419" s="43">
        <v>45091</v>
      </c>
      <c r="N419" s="38">
        <v>6</v>
      </c>
      <c r="O419" s="43">
        <v>45092</v>
      </c>
      <c r="P419" s="43">
        <v>45274</v>
      </c>
      <c r="Q419" s="54" t="s">
        <v>98</v>
      </c>
      <c r="R419" s="29" t="s">
        <v>98</v>
      </c>
      <c r="S419" s="74" t="s">
        <v>7618</v>
      </c>
      <c r="T419" s="39" t="s">
        <v>5488</v>
      </c>
      <c r="U419" s="12" t="s">
        <v>220</v>
      </c>
      <c r="V419" s="39" t="s">
        <v>221</v>
      </c>
      <c r="W419" s="51">
        <v>20235400000633</v>
      </c>
      <c r="X419" s="38">
        <v>91262</v>
      </c>
      <c r="Y419" s="38">
        <v>2</v>
      </c>
      <c r="Z419" s="46">
        <v>6000000</v>
      </c>
      <c r="AA419" s="42" t="s">
        <v>6860</v>
      </c>
      <c r="AB419" s="42" t="s">
        <v>6533</v>
      </c>
      <c r="AC419" s="43">
        <v>45091</v>
      </c>
      <c r="AD419" s="42">
        <v>20235420009543</v>
      </c>
      <c r="AE419" s="47">
        <v>45091</v>
      </c>
      <c r="AF419" s="204" t="s">
        <v>5490</v>
      </c>
      <c r="AG419" s="48" t="s">
        <v>5491</v>
      </c>
      <c r="AH419" s="49">
        <v>45091</v>
      </c>
      <c r="AI419" s="38" t="s">
        <v>7619</v>
      </c>
      <c r="AJ419" s="38">
        <v>-182</v>
      </c>
      <c r="AK419" s="38" t="s">
        <v>5506</v>
      </c>
      <c r="AL419" s="38">
        <v>1160</v>
      </c>
      <c r="AM419" s="43">
        <v>45090</v>
      </c>
      <c r="AN419" s="43">
        <v>45092</v>
      </c>
      <c r="AO419" s="38" t="s">
        <v>5506</v>
      </c>
      <c r="AP419" s="43">
        <v>45091</v>
      </c>
      <c r="AQ419" s="38">
        <v>1</v>
      </c>
      <c r="AR419" s="38"/>
      <c r="AS419" s="38" t="s">
        <v>7620</v>
      </c>
      <c r="AT419" s="38" t="s">
        <v>5508</v>
      </c>
      <c r="AU419" s="43">
        <v>45091</v>
      </c>
      <c r="AV419" s="43">
        <v>45091</v>
      </c>
      <c r="AW419" s="43">
        <v>45463</v>
      </c>
      <c r="AX419" s="43">
        <v>45091</v>
      </c>
      <c r="AY419" s="38" t="s">
        <v>5492</v>
      </c>
      <c r="AZ419" s="38" t="s">
        <v>5506</v>
      </c>
      <c r="BA419" s="43" t="s">
        <v>5597</v>
      </c>
      <c r="BB419" s="43" t="s">
        <v>5512</v>
      </c>
      <c r="BC419" s="38" t="s">
        <v>5492</v>
      </c>
      <c r="BD419" s="38" t="s">
        <v>35</v>
      </c>
      <c r="BE419" s="38" t="s">
        <v>5494</v>
      </c>
    </row>
    <row r="420" spans="1:57" ht="17.45" customHeight="1" x14ac:dyDescent="0.25">
      <c r="A420" s="81">
        <v>2023</v>
      </c>
      <c r="B420" s="35">
        <v>439</v>
      </c>
      <c r="C420" s="36">
        <v>1873</v>
      </c>
      <c r="D420" s="102" t="s">
        <v>5496</v>
      </c>
      <c r="E420" s="37" t="s">
        <v>5497</v>
      </c>
      <c r="F420" s="38" t="s">
        <v>39</v>
      </c>
      <c r="G420" s="35" t="s">
        <v>54</v>
      </c>
      <c r="H420" s="37" t="s">
        <v>3456</v>
      </c>
      <c r="I420" s="38" t="s">
        <v>7621</v>
      </c>
      <c r="J420" s="39" t="s">
        <v>229</v>
      </c>
      <c r="K420" s="41">
        <v>0</v>
      </c>
      <c r="L420" s="42" t="s">
        <v>345</v>
      </c>
      <c r="M420" s="43">
        <v>45091</v>
      </c>
      <c r="N420" s="38">
        <v>6</v>
      </c>
      <c r="O420" s="43">
        <v>45092</v>
      </c>
      <c r="P420" s="43">
        <v>45274</v>
      </c>
      <c r="Q420" s="54" t="s">
        <v>98</v>
      </c>
      <c r="R420" s="29" t="s">
        <v>98</v>
      </c>
      <c r="S420" s="74" t="s">
        <v>7618</v>
      </c>
      <c r="T420" s="39" t="s">
        <v>5488</v>
      </c>
      <c r="U420" s="12" t="s">
        <v>220</v>
      </c>
      <c r="V420" s="39" t="s">
        <v>221</v>
      </c>
      <c r="W420" s="51">
        <v>20235400000633</v>
      </c>
      <c r="X420" s="38">
        <v>91262</v>
      </c>
      <c r="Y420" s="38">
        <v>2</v>
      </c>
      <c r="Z420" s="46">
        <v>6000000</v>
      </c>
      <c r="AA420" s="42" t="s">
        <v>6860</v>
      </c>
      <c r="AB420" s="42" t="s">
        <v>6533</v>
      </c>
      <c r="AC420" s="43">
        <v>45091</v>
      </c>
      <c r="AD420" s="42">
        <v>20235420009543</v>
      </c>
      <c r="AE420" s="47">
        <v>45091</v>
      </c>
      <c r="AF420" s="204" t="s">
        <v>5490</v>
      </c>
      <c r="AG420" s="48" t="s">
        <v>5491</v>
      </c>
      <c r="AH420" s="49">
        <v>45091</v>
      </c>
      <c r="AI420" s="38" t="s">
        <v>7622</v>
      </c>
      <c r="AJ420" s="38">
        <v>-182</v>
      </c>
      <c r="AK420" s="38" t="s">
        <v>5506</v>
      </c>
      <c r="AL420" s="38">
        <v>1160</v>
      </c>
      <c r="AM420" s="43">
        <v>45090</v>
      </c>
      <c r="AN420" s="43">
        <v>45092</v>
      </c>
      <c r="AO420" s="38" t="s">
        <v>5506</v>
      </c>
      <c r="AP420" s="43">
        <v>45091</v>
      </c>
      <c r="AQ420" s="38">
        <v>1</v>
      </c>
      <c r="AR420" s="38"/>
      <c r="AS420" s="38" t="s">
        <v>7602</v>
      </c>
      <c r="AT420" s="38" t="s">
        <v>5765</v>
      </c>
      <c r="AU420" s="43">
        <v>45091</v>
      </c>
      <c r="AV420" s="43">
        <v>45091</v>
      </c>
      <c r="AW420" s="43">
        <v>45467</v>
      </c>
      <c r="AX420" s="43">
        <v>45091</v>
      </c>
      <c r="AY420" s="38" t="s">
        <v>5492</v>
      </c>
      <c r="AZ420" s="38" t="s">
        <v>5506</v>
      </c>
      <c r="BA420" s="43" t="s">
        <v>5597</v>
      </c>
      <c r="BB420" s="43" t="s">
        <v>5512</v>
      </c>
      <c r="BC420" s="38" t="s">
        <v>5492</v>
      </c>
      <c r="BD420" s="38" t="s">
        <v>35</v>
      </c>
      <c r="BE420" s="38" t="s">
        <v>5494</v>
      </c>
    </row>
    <row r="421" spans="1:57" ht="17.45" customHeight="1" x14ac:dyDescent="0.25">
      <c r="A421" s="81">
        <v>2023</v>
      </c>
      <c r="B421" s="35">
        <v>440</v>
      </c>
      <c r="C421" s="36">
        <v>1873</v>
      </c>
      <c r="D421" s="102" t="s">
        <v>5496</v>
      </c>
      <c r="E421" s="37" t="s">
        <v>5497</v>
      </c>
      <c r="F421" s="38" t="s">
        <v>39</v>
      </c>
      <c r="G421" s="35" t="s">
        <v>54</v>
      </c>
      <c r="H421" s="37" t="s">
        <v>7623</v>
      </c>
      <c r="I421" s="38" t="s">
        <v>7624</v>
      </c>
      <c r="J421" s="39" t="s">
        <v>1852</v>
      </c>
      <c r="K421" s="41">
        <v>1</v>
      </c>
      <c r="L421" s="42" t="s">
        <v>345</v>
      </c>
      <c r="M421" s="43">
        <v>45092</v>
      </c>
      <c r="N421" s="38">
        <v>6</v>
      </c>
      <c r="O421" s="43">
        <v>45093</v>
      </c>
      <c r="P421" s="43">
        <v>45275</v>
      </c>
      <c r="Q421" s="54" t="s">
        <v>98</v>
      </c>
      <c r="R421" s="29" t="s">
        <v>98</v>
      </c>
      <c r="S421" s="74" t="s">
        <v>7625</v>
      </c>
      <c r="T421" s="39" t="s">
        <v>5488</v>
      </c>
      <c r="U421" s="12" t="s">
        <v>6120</v>
      </c>
      <c r="V421" s="39" t="s">
        <v>595</v>
      </c>
      <c r="W421" s="51">
        <v>20235400000963</v>
      </c>
      <c r="X421" s="38">
        <v>91186</v>
      </c>
      <c r="Y421" s="38">
        <v>1</v>
      </c>
      <c r="Z421" s="46">
        <v>7100000</v>
      </c>
      <c r="AA421" s="42" t="s">
        <v>6860</v>
      </c>
      <c r="AB421" s="42" t="s">
        <v>6533</v>
      </c>
      <c r="AC421" s="43">
        <v>45092</v>
      </c>
      <c r="AD421" s="42">
        <v>20235420009613</v>
      </c>
      <c r="AE421" s="47">
        <v>45092</v>
      </c>
      <c r="AF421" s="42" t="s">
        <v>5490</v>
      </c>
      <c r="AG421" s="48" t="s">
        <v>5491</v>
      </c>
      <c r="AH421" s="49">
        <v>45092</v>
      </c>
      <c r="AI421" s="38" t="s">
        <v>7626</v>
      </c>
      <c r="AJ421" s="38">
        <v>-182</v>
      </c>
      <c r="AK421" s="38" t="s">
        <v>5506</v>
      </c>
      <c r="AL421" s="38">
        <v>1158</v>
      </c>
      <c r="AM421" s="43">
        <v>45086</v>
      </c>
      <c r="AN421" s="43">
        <v>45092</v>
      </c>
      <c r="AO421" s="38" t="s">
        <v>5506</v>
      </c>
      <c r="AP421" s="43">
        <v>45092</v>
      </c>
      <c r="AQ421" s="38">
        <v>1</v>
      </c>
      <c r="AR421" s="38"/>
      <c r="AS421" s="38" t="s">
        <v>7627</v>
      </c>
      <c r="AT421" s="38" t="s">
        <v>5508</v>
      </c>
      <c r="AU421" s="43">
        <v>45097</v>
      </c>
      <c r="AV421" s="43" t="s">
        <v>7572</v>
      </c>
      <c r="AW421" s="43" t="s">
        <v>7628</v>
      </c>
      <c r="AX421" s="43"/>
      <c r="AY421" s="38" t="s">
        <v>5492</v>
      </c>
      <c r="AZ421" s="38" t="s">
        <v>5506</v>
      </c>
      <c r="BA421" s="43" t="s">
        <v>5521</v>
      </c>
      <c r="BB421" s="43" t="s">
        <v>5512</v>
      </c>
      <c r="BC421" s="38" t="s">
        <v>6123</v>
      </c>
      <c r="BD421" s="38" t="s">
        <v>35</v>
      </c>
      <c r="BE421" s="38" t="s">
        <v>5494</v>
      </c>
    </row>
    <row r="422" spans="1:57" ht="17.45" customHeight="1" x14ac:dyDescent="0.25">
      <c r="A422" s="81">
        <v>2023</v>
      </c>
      <c r="B422" s="35">
        <v>441</v>
      </c>
      <c r="C422" s="36">
        <v>1873</v>
      </c>
      <c r="D422" s="102" t="s">
        <v>5496</v>
      </c>
      <c r="E422" s="37" t="s">
        <v>5497</v>
      </c>
      <c r="F422" s="38" t="s">
        <v>39</v>
      </c>
      <c r="G422" s="35" t="s">
        <v>54</v>
      </c>
      <c r="H422" s="37" t="s">
        <v>5736</v>
      </c>
      <c r="I422" s="38" t="s">
        <v>7629</v>
      </c>
      <c r="J422" s="39" t="s">
        <v>5738</v>
      </c>
      <c r="K422" s="41">
        <v>1</v>
      </c>
      <c r="L422" s="42" t="s">
        <v>2761</v>
      </c>
      <c r="M422" s="43">
        <v>45093</v>
      </c>
      <c r="N422" s="38">
        <v>7</v>
      </c>
      <c r="O422" s="43">
        <v>45093</v>
      </c>
      <c r="P422" s="43">
        <v>45291</v>
      </c>
      <c r="Q422" s="54" t="s">
        <v>98</v>
      </c>
      <c r="R422" s="29" t="s">
        <v>98</v>
      </c>
      <c r="S422" s="74" t="s">
        <v>7630</v>
      </c>
      <c r="T422" s="39" t="s">
        <v>5488</v>
      </c>
      <c r="U422" s="12" t="s">
        <v>365</v>
      </c>
      <c r="V422" s="39" t="s">
        <v>5740</v>
      </c>
      <c r="W422" s="51">
        <v>20235400000813</v>
      </c>
      <c r="X422" s="38">
        <v>90987</v>
      </c>
      <c r="Y422" s="38">
        <v>2</v>
      </c>
      <c r="Z422" s="46">
        <v>5700000</v>
      </c>
      <c r="AA422" s="42" t="s">
        <v>6860</v>
      </c>
      <c r="AB422" s="42" t="s">
        <v>6533</v>
      </c>
      <c r="AC422" s="42" t="s">
        <v>6860</v>
      </c>
      <c r="AD422" s="42">
        <v>20235420009673</v>
      </c>
      <c r="AE422" s="47">
        <v>45093</v>
      </c>
      <c r="AF422" s="42" t="s">
        <v>5490</v>
      </c>
      <c r="AG422" s="48" t="s">
        <v>5491</v>
      </c>
      <c r="AH422" s="49">
        <v>45093</v>
      </c>
      <c r="AI422" s="38" t="s">
        <v>7631</v>
      </c>
      <c r="AJ422" s="38">
        <v>-198</v>
      </c>
      <c r="AK422" s="38" t="s">
        <v>5506</v>
      </c>
      <c r="AL422" s="38">
        <v>1124</v>
      </c>
      <c r="AM422" s="43">
        <v>45082</v>
      </c>
      <c r="AN422" s="43">
        <v>45093</v>
      </c>
      <c r="AO422" s="38" t="s">
        <v>5506</v>
      </c>
      <c r="AP422" s="43">
        <v>45093</v>
      </c>
      <c r="AQ422" s="38">
        <v>3</v>
      </c>
      <c r="AR422" s="38"/>
      <c r="AS422" s="38" t="s">
        <v>7632</v>
      </c>
      <c r="AT422" s="38" t="s">
        <v>5518</v>
      </c>
      <c r="AU422" s="43">
        <v>45093</v>
      </c>
      <c r="AV422" s="43">
        <v>45093</v>
      </c>
      <c r="AW422" s="43">
        <v>45476</v>
      </c>
      <c r="AX422" s="43">
        <v>45093</v>
      </c>
      <c r="AY422" s="38" t="s">
        <v>5492</v>
      </c>
      <c r="AZ422" s="38" t="s">
        <v>5506</v>
      </c>
      <c r="BA422" s="43" t="s">
        <v>5597</v>
      </c>
      <c r="BB422" s="43" t="s">
        <v>5522</v>
      </c>
      <c r="BC422" s="38" t="s">
        <v>5492</v>
      </c>
      <c r="BD422" s="38" t="s">
        <v>35</v>
      </c>
      <c r="BE422" s="38" t="s">
        <v>5494</v>
      </c>
    </row>
    <row r="423" spans="1:57" ht="17.45" customHeight="1" x14ac:dyDescent="0.25">
      <c r="A423" s="81">
        <v>2023</v>
      </c>
      <c r="B423" s="35">
        <v>442</v>
      </c>
      <c r="C423" s="36">
        <v>1873</v>
      </c>
      <c r="D423" s="102" t="s">
        <v>5496</v>
      </c>
      <c r="E423" s="37" t="s">
        <v>5497</v>
      </c>
      <c r="F423" s="38" t="s">
        <v>39</v>
      </c>
      <c r="G423" s="35" t="s">
        <v>54</v>
      </c>
      <c r="H423" s="37" t="s">
        <v>6957</v>
      </c>
      <c r="I423" s="38" t="s">
        <v>7633</v>
      </c>
      <c r="J423" s="39" t="s">
        <v>5501</v>
      </c>
      <c r="K423" s="41">
        <v>3</v>
      </c>
      <c r="L423" s="42" t="s">
        <v>345</v>
      </c>
      <c r="M423" s="43">
        <v>45092</v>
      </c>
      <c r="N423" s="38">
        <v>6</v>
      </c>
      <c r="O423" s="43">
        <v>45093</v>
      </c>
      <c r="P423" s="43">
        <v>45275</v>
      </c>
      <c r="Q423" s="54" t="s">
        <v>98</v>
      </c>
      <c r="R423" s="29" t="s">
        <v>98</v>
      </c>
      <c r="S423" s="74" t="s">
        <v>7634</v>
      </c>
      <c r="T423" s="39" t="s">
        <v>5488</v>
      </c>
      <c r="U423" s="12" t="s">
        <v>175</v>
      </c>
      <c r="V423" s="39" t="s">
        <v>75</v>
      </c>
      <c r="W423" s="51">
        <v>20235400001003</v>
      </c>
      <c r="X423" s="38">
        <v>91180</v>
      </c>
      <c r="Y423" s="38">
        <v>1</v>
      </c>
      <c r="Z423" s="46">
        <v>9000000</v>
      </c>
      <c r="AA423" s="107" t="s">
        <v>6860</v>
      </c>
      <c r="AB423" s="42" t="s">
        <v>6533</v>
      </c>
      <c r="AC423" s="42" t="s">
        <v>6860</v>
      </c>
      <c r="AD423" s="42">
        <v>20235420009663</v>
      </c>
      <c r="AE423" s="47">
        <v>45093</v>
      </c>
      <c r="AF423" s="204" t="s">
        <v>5490</v>
      </c>
      <c r="AG423" s="48" t="s">
        <v>5491</v>
      </c>
      <c r="AH423" s="49">
        <v>45092</v>
      </c>
      <c r="AI423" s="38" t="s">
        <v>7635</v>
      </c>
      <c r="AJ423" s="38">
        <v>-182</v>
      </c>
      <c r="AK423" s="38" t="s">
        <v>5506</v>
      </c>
      <c r="AL423" s="38">
        <v>1155</v>
      </c>
      <c r="AM423" s="43">
        <v>45090</v>
      </c>
      <c r="AN423" s="43">
        <v>45093</v>
      </c>
      <c r="AO423" s="38" t="s">
        <v>5506</v>
      </c>
      <c r="AP423" s="43">
        <v>45092</v>
      </c>
      <c r="AQ423" s="38">
        <v>1</v>
      </c>
      <c r="AR423" s="38"/>
      <c r="AS423" s="38">
        <v>1544100000000</v>
      </c>
      <c r="AT423" s="38" t="s">
        <v>5508</v>
      </c>
      <c r="AU423" s="43">
        <v>45097</v>
      </c>
      <c r="AV423" s="43" t="s">
        <v>7572</v>
      </c>
      <c r="AW423" s="43" t="s">
        <v>7274</v>
      </c>
      <c r="AX423" s="43"/>
      <c r="AY423" s="38" t="s">
        <v>5492</v>
      </c>
      <c r="AZ423" s="38" t="s">
        <v>5492</v>
      </c>
      <c r="BA423" s="43" t="s">
        <v>5521</v>
      </c>
      <c r="BB423" s="43" t="s">
        <v>5512</v>
      </c>
      <c r="BC423" s="38" t="s">
        <v>5492</v>
      </c>
      <c r="BD423" s="38" t="s">
        <v>35</v>
      </c>
      <c r="BE423" s="38" t="s">
        <v>5494</v>
      </c>
    </row>
    <row r="424" spans="1:57" ht="17.45" customHeight="1" x14ac:dyDescent="0.25">
      <c r="A424" s="81">
        <v>2023</v>
      </c>
      <c r="B424" s="35">
        <v>443</v>
      </c>
      <c r="C424" s="36">
        <v>1811</v>
      </c>
      <c r="D424" s="29" t="s">
        <v>1165</v>
      </c>
      <c r="E424" s="37" t="s">
        <v>5497</v>
      </c>
      <c r="F424" s="38" t="s">
        <v>39</v>
      </c>
      <c r="G424" s="35" t="s">
        <v>54</v>
      </c>
      <c r="H424" s="37" t="s">
        <v>2208</v>
      </c>
      <c r="I424" s="38" t="s">
        <v>7636</v>
      </c>
      <c r="J424" s="39" t="s">
        <v>5045</v>
      </c>
      <c r="K424" s="41">
        <v>2</v>
      </c>
      <c r="L424" s="42" t="s">
        <v>5829</v>
      </c>
      <c r="M424" s="43">
        <v>45093</v>
      </c>
      <c r="N424" s="38">
        <v>6</v>
      </c>
      <c r="O424" s="43">
        <v>45098</v>
      </c>
      <c r="P424" s="43">
        <v>45280</v>
      </c>
      <c r="Q424" s="54" t="s">
        <v>98</v>
      </c>
      <c r="R424" s="29" t="s">
        <v>98</v>
      </c>
      <c r="S424" s="74" t="s">
        <v>7637</v>
      </c>
      <c r="T424" s="39" t="s">
        <v>5488</v>
      </c>
      <c r="U424" s="12" t="s">
        <v>7529</v>
      </c>
      <c r="V424" s="39" t="s">
        <v>6091</v>
      </c>
      <c r="W424" s="53">
        <v>20235400001223</v>
      </c>
      <c r="X424" s="38">
        <v>91158</v>
      </c>
      <c r="Y424" s="38">
        <v>3</v>
      </c>
      <c r="Z424" s="46">
        <v>4800000</v>
      </c>
      <c r="AA424" s="42" t="s">
        <v>6860</v>
      </c>
      <c r="AB424" s="42" t="s">
        <v>6533</v>
      </c>
      <c r="AC424" s="42" t="s">
        <v>6860</v>
      </c>
      <c r="AD424" s="42">
        <v>20235420009763</v>
      </c>
      <c r="AE424" s="47">
        <v>45097</v>
      </c>
      <c r="AF424" s="42" t="s">
        <v>5490</v>
      </c>
      <c r="AG424" s="48" t="s">
        <v>5491</v>
      </c>
      <c r="AH424" s="49">
        <v>45093</v>
      </c>
      <c r="AI424" s="38" t="s">
        <v>7638</v>
      </c>
      <c r="AJ424" s="38">
        <v>-193</v>
      </c>
      <c r="AK424" s="38" t="s">
        <v>5506</v>
      </c>
      <c r="AL424" s="38">
        <v>1143</v>
      </c>
      <c r="AM424" s="43">
        <v>45086</v>
      </c>
      <c r="AN424" s="43">
        <v>45098</v>
      </c>
      <c r="AO424" s="38" t="s">
        <v>5506</v>
      </c>
      <c r="AP424" s="43">
        <v>45097</v>
      </c>
      <c r="AQ424" s="38">
        <v>1</v>
      </c>
      <c r="AR424" s="38"/>
      <c r="AS424" s="38" t="e">
        <v>#N/A</v>
      </c>
      <c r="AT424" s="38" t="e">
        <v>#N/A</v>
      </c>
      <c r="AU424" s="43" t="e">
        <v>#N/A</v>
      </c>
      <c r="AV424" s="43" t="e">
        <v>#N/A</v>
      </c>
      <c r="AW424" s="43" t="e">
        <v>#N/A</v>
      </c>
      <c r="AX424" s="43"/>
      <c r="AY424" s="38" t="s">
        <v>5492</v>
      </c>
      <c r="AZ424" s="38" t="s">
        <v>5506</v>
      </c>
      <c r="BA424" s="43" t="s">
        <v>5597</v>
      </c>
      <c r="BB424" s="43" t="s">
        <v>5512</v>
      </c>
      <c r="BC424" s="38" t="s">
        <v>5492</v>
      </c>
      <c r="BD424" s="38" t="s">
        <v>35</v>
      </c>
      <c r="BE424" s="38" t="s">
        <v>5494</v>
      </c>
    </row>
    <row r="425" spans="1:57" ht="17.45" customHeight="1" x14ac:dyDescent="0.25">
      <c r="A425" s="81">
        <v>2023</v>
      </c>
      <c r="B425" s="35">
        <v>444</v>
      </c>
      <c r="C425" s="36">
        <v>1873</v>
      </c>
      <c r="D425" s="102" t="s">
        <v>5496</v>
      </c>
      <c r="E425" s="37" t="s">
        <v>5497</v>
      </c>
      <c r="F425" s="38" t="s">
        <v>39</v>
      </c>
      <c r="G425" s="35" t="s">
        <v>54</v>
      </c>
      <c r="H425" s="37" t="s">
        <v>5736</v>
      </c>
      <c r="I425" s="38" t="s">
        <v>7639</v>
      </c>
      <c r="J425" s="39" t="s">
        <v>2843</v>
      </c>
      <c r="K425" s="41">
        <v>3</v>
      </c>
      <c r="L425" s="42" t="s">
        <v>2761</v>
      </c>
      <c r="M425" s="43">
        <v>45093</v>
      </c>
      <c r="N425" s="38">
        <v>7</v>
      </c>
      <c r="O425" s="43">
        <v>45093</v>
      </c>
      <c r="P425" s="43">
        <v>45291</v>
      </c>
      <c r="Q425" s="54" t="s">
        <v>98</v>
      </c>
      <c r="R425" s="29" t="s">
        <v>98</v>
      </c>
      <c r="S425" s="74" t="s">
        <v>7630</v>
      </c>
      <c r="T425" s="39" t="s">
        <v>5488</v>
      </c>
      <c r="U425" s="12" t="s">
        <v>365</v>
      </c>
      <c r="V425" s="39" t="s">
        <v>5740</v>
      </c>
      <c r="W425" s="51">
        <v>20235400000813</v>
      </c>
      <c r="X425" s="38">
        <v>90987</v>
      </c>
      <c r="Y425" s="38">
        <v>2</v>
      </c>
      <c r="Z425" s="46">
        <v>5700000</v>
      </c>
      <c r="AA425" s="42" t="s">
        <v>6860</v>
      </c>
      <c r="AB425" s="42" t="s">
        <v>6533</v>
      </c>
      <c r="AC425" s="42" t="s">
        <v>6860</v>
      </c>
      <c r="AD425" s="42">
        <v>20235420009673</v>
      </c>
      <c r="AE425" s="47">
        <v>45093</v>
      </c>
      <c r="AF425" s="42" t="s">
        <v>5490</v>
      </c>
      <c r="AG425" s="48" t="s">
        <v>5491</v>
      </c>
      <c r="AH425" s="49">
        <v>45093</v>
      </c>
      <c r="AI425" s="38" t="s">
        <v>7640</v>
      </c>
      <c r="AJ425" s="38">
        <v>-198</v>
      </c>
      <c r="AK425" s="38" t="s">
        <v>5506</v>
      </c>
      <c r="AL425" s="38">
        <v>1124</v>
      </c>
      <c r="AM425" s="43">
        <v>45082</v>
      </c>
      <c r="AN425" s="43">
        <v>45093</v>
      </c>
      <c r="AO425" s="38" t="s">
        <v>5506</v>
      </c>
      <c r="AP425" s="43">
        <v>45093</v>
      </c>
      <c r="AQ425" s="38">
        <v>3</v>
      </c>
      <c r="AR425" s="38"/>
      <c r="AS425" s="38" t="s">
        <v>7641</v>
      </c>
      <c r="AT425" s="38" t="s">
        <v>5508</v>
      </c>
      <c r="AU425" s="43">
        <v>45093</v>
      </c>
      <c r="AV425" s="43">
        <v>45093</v>
      </c>
      <c r="AW425" s="43">
        <v>45499</v>
      </c>
      <c r="AX425" s="43">
        <v>45093</v>
      </c>
      <c r="AY425" s="38" t="s">
        <v>5492</v>
      </c>
      <c r="AZ425" s="38" t="s">
        <v>5506</v>
      </c>
      <c r="BA425" s="43" t="s">
        <v>5597</v>
      </c>
      <c r="BB425" s="43" t="s">
        <v>5512</v>
      </c>
      <c r="BC425" s="38" t="s">
        <v>5492</v>
      </c>
      <c r="BD425" s="38" t="s">
        <v>35</v>
      </c>
      <c r="BE425" s="38" t="s">
        <v>5494</v>
      </c>
    </row>
    <row r="426" spans="1:57" ht="17.45" customHeight="1" x14ac:dyDescent="0.3">
      <c r="A426" s="81">
        <v>2023</v>
      </c>
      <c r="B426" s="35">
        <v>445</v>
      </c>
      <c r="C426" s="36">
        <v>1873</v>
      </c>
      <c r="D426" s="102" t="s">
        <v>5496</v>
      </c>
      <c r="E426" s="37" t="s">
        <v>5497</v>
      </c>
      <c r="F426" s="38" t="s">
        <v>39</v>
      </c>
      <c r="G426" s="35" t="s">
        <v>54</v>
      </c>
      <c r="H426" s="37" t="s">
        <v>7642</v>
      </c>
      <c r="I426" s="38" t="s">
        <v>7643</v>
      </c>
      <c r="J426" s="39" t="s">
        <v>6439</v>
      </c>
      <c r="K426" s="41">
        <v>6</v>
      </c>
      <c r="L426" s="42" t="s">
        <v>2761</v>
      </c>
      <c r="M426" s="43">
        <v>45093</v>
      </c>
      <c r="N426" s="38">
        <v>7</v>
      </c>
      <c r="O426" s="43">
        <v>45093</v>
      </c>
      <c r="P426" s="43">
        <v>45291</v>
      </c>
      <c r="Q426" s="54" t="s">
        <v>98</v>
      </c>
      <c r="R426" s="29" t="s">
        <v>98</v>
      </c>
      <c r="S426" s="74" t="s">
        <v>7644</v>
      </c>
      <c r="T426" s="39" t="s">
        <v>5488</v>
      </c>
      <c r="U426" s="248" t="s">
        <v>365</v>
      </c>
      <c r="V426" s="39" t="s">
        <v>5740</v>
      </c>
      <c r="W426" s="51">
        <v>20235400000813</v>
      </c>
      <c r="X426" s="38">
        <v>91001</v>
      </c>
      <c r="Y426" s="38">
        <v>1</v>
      </c>
      <c r="Z426" s="46">
        <v>4800000</v>
      </c>
      <c r="AA426" s="42" t="s">
        <v>6860</v>
      </c>
      <c r="AB426" s="42" t="s">
        <v>6533</v>
      </c>
      <c r="AC426" s="42" t="s">
        <v>6860</v>
      </c>
      <c r="AD426" s="42">
        <v>20235420009673</v>
      </c>
      <c r="AE426" s="47">
        <v>45093</v>
      </c>
      <c r="AF426" s="42" t="s">
        <v>5490</v>
      </c>
      <c r="AG426" s="48" t="s">
        <v>5491</v>
      </c>
      <c r="AH426" s="49">
        <v>45093</v>
      </c>
      <c r="AI426" s="38" t="s">
        <v>7645</v>
      </c>
      <c r="AJ426" s="38">
        <v>-198</v>
      </c>
      <c r="AK426" s="38" t="s">
        <v>5506</v>
      </c>
      <c r="AL426" s="38">
        <v>1125</v>
      </c>
      <c r="AM426" s="43">
        <v>45082</v>
      </c>
      <c r="AN426" s="43">
        <v>45093</v>
      </c>
      <c r="AO426" s="38" t="s">
        <v>5506</v>
      </c>
      <c r="AP426" s="43">
        <v>45093</v>
      </c>
      <c r="AQ426" s="38">
        <v>3</v>
      </c>
      <c r="AR426" s="38"/>
      <c r="AS426" s="38" t="s">
        <v>7646</v>
      </c>
      <c r="AT426" s="38" t="s">
        <v>5508</v>
      </c>
      <c r="AU426" s="43">
        <v>45093</v>
      </c>
      <c r="AV426" s="43">
        <v>45093</v>
      </c>
      <c r="AW426" s="43">
        <v>45469</v>
      </c>
      <c r="AX426" s="43">
        <v>45093</v>
      </c>
      <c r="AY426" s="38" t="s">
        <v>5492</v>
      </c>
      <c r="AZ426" s="38" t="s">
        <v>5506</v>
      </c>
      <c r="BA426" s="43" t="s">
        <v>5597</v>
      </c>
      <c r="BB426" s="43" t="s">
        <v>5512</v>
      </c>
      <c r="BC426" s="38" t="s">
        <v>5492</v>
      </c>
      <c r="BD426" s="38" t="s">
        <v>35</v>
      </c>
      <c r="BE426" s="38" t="s">
        <v>5494</v>
      </c>
    </row>
    <row r="427" spans="1:57" ht="17.45" customHeight="1" x14ac:dyDescent="0.25">
      <c r="A427" s="81">
        <v>2023</v>
      </c>
      <c r="B427" s="35">
        <v>446</v>
      </c>
      <c r="C427" s="36">
        <v>1819</v>
      </c>
      <c r="D427" s="29" t="s">
        <v>53</v>
      </c>
      <c r="E427" s="37" t="s">
        <v>5497</v>
      </c>
      <c r="F427" s="38" t="s">
        <v>39</v>
      </c>
      <c r="G427" s="35" t="s">
        <v>54</v>
      </c>
      <c r="H427" s="37" t="s">
        <v>4544</v>
      </c>
      <c r="I427" s="38" t="s">
        <v>7647</v>
      </c>
      <c r="J427" s="39" t="s">
        <v>5077</v>
      </c>
      <c r="K427" s="41">
        <v>2</v>
      </c>
      <c r="L427" s="42" t="s">
        <v>5829</v>
      </c>
      <c r="M427" s="43">
        <v>45093</v>
      </c>
      <c r="N427" s="38">
        <v>6</v>
      </c>
      <c r="O427" s="43">
        <v>45100</v>
      </c>
      <c r="P427" s="43">
        <v>45282</v>
      </c>
      <c r="Q427" s="54" t="s">
        <v>98</v>
      </c>
      <c r="R427" s="29" t="s">
        <v>98</v>
      </c>
      <c r="S427" s="74" t="s">
        <v>7648</v>
      </c>
      <c r="T427" s="39" t="s">
        <v>5488</v>
      </c>
      <c r="U427" s="12" t="s">
        <v>62</v>
      </c>
      <c r="V427" s="39" t="s">
        <v>63</v>
      </c>
      <c r="W427" s="51">
        <v>20235400000843</v>
      </c>
      <c r="X427" s="38">
        <v>91078</v>
      </c>
      <c r="Y427" s="38">
        <v>10</v>
      </c>
      <c r="Z427" s="46">
        <v>2400000</v>
      </c>
      <c r="AA427" s="42" t="s">
        <v>6860</v>
      </c>
      <c r="AB427" s="42" t="s">
        <v>6533</v>
      </c>
      <c r="AC427" s="42" t="s">
        <v>6860</v>
      </c>
      <c r="AD427" s="42">
        <v>20235420009923</v>
      </c>
      <c r="AE427" s="47">
        <v>45098</v>
      </c>
      <c r="AF427" s="42" t="s">
        <v>5490</v>
      </c>
      <c r="AG427" s="48" t="s">
        <v>5491</v>
      </c>
      <c r="AH427" s="49">
        <v>45093</v>
      </c>
      <c r="AI427" s="38" t="s">
        <v>7649</v>
      </c>
      <c r="AJ427" s="38">
        <v>-182</v>
      </c>
      <c r="AK427" s="38" t="s">
        <v>5506</v>
      </c>
      <c r="AL427" s="38">
        <v>1186</v>
      </c>
      <c r="AM427" s="43">
        <v>45092</v>
      </c>
      <c r="AN427" s="43">
        <v>45100</v>
      </c>
      <c r="AO427" s="38" t="s">
        <v>5506</v>
      </c>
      <c r="AP427" s="43">
        <v>45097</v>
      </c>
      <c r="AQ427" s="38">
        <v>3</v>
      </c>
      <c r="AR427" s="38"/>
      <c r="AS427" s="38" t="s">
        <v>7627</v>
      </c>
      <c r="AT427" s="38" t="s">
        <v>5508</v>
      </c>
      <c r="AU427" s="43">
        <v>45097</v>
      </c>
      <c r="AV427" s="43">
        <v>45093</v>
      </c>
      <c r="AW427" s="43">
        <v>45505</v>
      </c>
      <c r="AX427" s="43">
        <v>45098</v>
      </c>
      <c r="AY427" s="38" t="s">
        <v>5492</v>
      </c>
      <c r="AZ427" s="38" t="s">
        <v>5506</v>
      </c>
      <c r="BA427" s="43" t="s">
        <v>5560</v>
      </c>
      <c r="BB427" s="43" t="s">
        <v>5522</v>
      </c>
      <c r="BC427" s="38" t="s">
        <v>5492</v>
      </c>
      <c r="BD427" s="38" t="s">
        <v>35</v>
      </c>
      <c r="BE427" s="38" t="s">
        <v>5494</v>
      </c>
    </row>
    <row r="428" spans="1:57" ht="17.45" customHeight="1" x14ac:dyDescent="0.25">
      <c r="A428" s="81">
        <v>2023</v>
      </c>
      <c r="B428" s="35">
        <v>447</v>
      </c>
      <c r="C428" s="36">
        <v>1819</v>
      </c>
      <c r="D428" s="29" t="s">
        <v>53</v>
      </c>
      <c r="E428" s="37" t="s">
        <v>5497</v>
      </c>
      <c r="F428" s="38" t="s">
        <v>39</v>
      </c>
      <c r="G428" s="35" t="s">
        <v>54</v>
      </c>
      <c r="H428" s="37" t="s">
        <v>4544</v>
      </c>
      <c r="I428" s="38" t="s">
        <v>7650</v>
      </c>
      <c r="J428" s="39" t="s">
        <v>6804</v>
      </c>
      <c r="K428" s="41">
        <v>5</v>
      </c>
      <c r="L428" s="42" t="s">
        <v>5829</v>
      </c>
      <c r="M428" s="43">
        <v>45093</v>
      </c>
      <c r="N428" s="38">
        <v>6</v>
      </c>
      <c r="O428" s="43">
        <v>45100</v>
      </c>
      <c r="P428" s="43">
        <v>45282</v>
      </c>
      <c r="Q428" s="54" t="s">
        <v>98</v>
      </c>
      <c r="R428" s="29" t="s">
        <v>98</v>
      </c>
      <c r="S428" s="74" t="s">
        <v>7648</v>
      </c>
      <c r="T428" s="39" t="s">
        <v>5488</v>
      </c>
      <c r="U428" s="12" t="s">
        <v>62</v>
      </c>
      <c r="V428" s="39" t="s">
        <v>63</v>
      </c>
      <c r="W428" s="51">
        <v>20235400000843</v>
      </c>
      <c r="X428" s="38">
        <v>91078</v>
      </c>
      <c r="Y428" s="38">
        <v>10</v>
      </c>
      <c r="Z428" s="46">
        <v>2400000</v>
      </c>
      <c r="AA428" s="42" t="s">
        <v>6860</v>
      </c>
      <c r="AB428" s="42" t="s">
        <v>6533</v>
      </c>
      <c r="AC428" s="42" t="s">
        <v>6860</v>
      </c>
      <c r="AD428" s="42">
        <v>20235420009923</v>
      </c>
      <c r="AE428" s="47">
        <v>45098</v>
      </c>
      <c r="AF428" s="42" t="s">
        <v>5490</v>
      </c>
      <c r="AG428" s="48" t="s">
        <v>5491</v>
      </c>
      <c r="AH428" s="49">
        <v>45093</v>
      </c>
      <c r="AI428" s="38" t="s">
        <v>7651</v>
      </c>
      <c r="AJ428" s="38">
        <v>-182</v>
      </c>
      <c r="AK428" s="38" t="s">
        <v>5506</v>
      </c>
      <c r="AL428" s="38">
        <v>1186</v>
      </c>
      <c r="AM428" s="43">
        <v>45092</v>
      </c>
      <c r="AN428" s="43">
        <v>45100</v>
      </c>
      <c r="AO428" s="38" t="s">
        <v>5506</v>
      </c>
      <c r="AP428" s="43">
        <v>45097</v>
      </c>
      <c r="AQ428" s="38">
        <v>3</v>
      </c>
      <c r="AR428" s="38"/>
      <c r="AS428" s="38" t="s">
        <v>7652</v>
      </c>
      <c r="AT428" s="38" t="s">
        <v>5508</v>
      </c>
      <c r="AU428" s="43">
        <v>45097</v>
      </c>
      <c r="AV428" s="43" t="s">
        <v>7572</v>
      </c>
      <c r="AW428" s="43" t="s">
        <v>7364</v>
      </c>
      <c r="AX428" s="43"/>
      <c r="AY428" s="38" t="s">
        <v>5492</v>
      </c>
      <c r="AZ428" s="38" t="s">
        <v>5492</v>
      </c>
      <c r="BA428" s="43" t="s">
        <v>5560</v>
      </c>
      <c r="BB428" s="43" t="s">
        <v>5512</v>
      </c>
      <c r="BC428" s="38" t="s">
        <v>5492</v>
      </c>
      <c r="BD428" s="38" t="s">
        <v>35</v>
      </c>
      <c r="BE428" s="38" t="s">
        <v>5494</v>
      </c>
    </row>
    <row r="429" spans="1:57" ht="17.45" customHeight="1" x14ac:dyDescent="0.25">
      <c r="A429" s="81">
        <v>2023</v>
      </c>
      <c r="B429" s="35">
        <v>448</v>
      </c>
      <c r="C429" s="36">
        <v>1819</v>
      </c>
      <c r="D429" s="29" t="s">
        <v>53</v>
      </c>
      <c r="E429" s="37" t="s">
        <v>5497</v>
      </c>
      <c r="F429" s="38" t="s">
        <v>39</v>
      </c>
      <c r="G429" s="35" t="s">
        <v>54</v>
      </c>
      <c r="H429" s="37" t="s">
        <v>4544</v>
      </c>
      <c r="I429" s="38" t="s">
        <v>7653</v>
      </c>
      <c r="J429" s="39" t="s">
        <v>754</v>
      </c>
      <c r="K429" s="41">
        <v>1</v>
      </c>
      <c r="L429" s="42" t="s">
        <v>5829</v>
      </c>
      <c r="M429" s="43">
        <v>45093</v>
      </c>
      <c r="N429" s="38">
        <v>6</v>
      </c>
      <c r="O429" s="43">
        <v>45103</v>
      </c>
      <c r="P429" s="43">
        <v>45285</v>
      </c>
      <c r="Q429" s="54" t="s">
        <v>98</v>
      </c>
      <c r="R429" s="29" t="s">
        <v>98</v>
      </c>
      <c r="S429" s="74" t="s">
        <v>7648</v>
      </c>
      <c r="T429" s="39" t="s">
        <v>5488</v>
      </c>
      <c r="U429" s="12" t="s">
        <v>62</v>
      </c>
      <c r="V429" s="39" t="s">
        <v>63</v>
      </c>
      <c r="W429" s="51">
        <v>20235400000843</v>
      </c>
      <c r="X429" s="38">
        <v>91078</v>
      </c>
      <c r="Y429" s="38">
        <v>10</v>
      </c>
      <c r="Z429" s="46">
        <v>2400000</v>
      </c>
      <c r="AA429" s="42" t="s">
        <v>6860</v>
      </c>
      <c r="AB429" s="42" t="s">
        <v>6533</v>
      </c>
      <c r="AC429" s="42" t="s">
        <v>6860</v>
      </c>
      <c r="AD429" s="42">
        <v>20235420009923</v>
      </c>
      <c r="AE429" s="47">
        <v>45098</v>
      </c>
      <c r="AF429" s="204" t="s">
        <v>5490</v>
      </c>
      <c r="AG429" s="48" t="s">
        <v>5491</v>
      </c>
      <c r="AH429" s="49">
        <v>45093</v>
      </c>
      <c r="AI429" s="38" t="s">
        <v>7654</v>
      </c>
      <c r="AJ429" s="38">
        <v>-182</v>
      </c>
      <c r="AK429" s="38" t="s">
        <v>5506</v>
      </c>
      <c r="AL429" s="38">
        <v>1186</v>
      </c>
      <c r="AM429" s="43">
        <v>45092</v>
      </c>
      <c r="AN429" s="43">
        <v>45100</v>
      </c>
      <c r="AO429" s="38" t="s">
        <v>5506</v>
      </c>
      <c r="AP429" s="43">
        <v>45097</v>
      </c>
      <c r="AQ429" s="38">
        <v>3</v>
      </c>
      <c r="AR429" s="38"/>
      <c r="AS429" s="40">
        <v>1544101281257</v>
      </c>
      <c r="AT429" s="38" t="s">
        <v>5508</v>
      </c>
      <c r="AU429" s="43">
        <v>45097</v>
      </c>
      <c r="AV429" s="43">
        <v>45097</v>
      </c>
      <c r="AW429" s="43">
        <v>45483</v>
      </c>
      <c r="AX429" s="43">
        <v>45100</v>
      </c>
      <c r="AY429" s="38" t="s">
        <v>5492</v>
      </c>
      <c r="AZ429" s="38" t="s">
        <v>5492</v>
      </c>
      <c r="BA429" s="43" t="s">
        <v>5560</v>
      </c>
      <c r="BB429" s="43" t="s">
        <v>5522</v>
      </c>
      <c r="BC429" s="38" t="s">
        <v>5492</v>
      </c>
      <c r="BD429" s="38" t="s">
        <v>35</v>
      </c>
      <c r="BE429" s="38" t="s">
        <v>5494</v>
      </c>
    </row>
    <row r="430" spans="1:57" ht="17.45" customHeight="1" x14ac:dyDescent="0.25">
      <c r="A430" s="81">
        <v>2023</v>
      </c>
      <c r="B430" s="35">
        <v>449</v>
      </c>
      <c r="C430" s="36">
        <v>1873</v>
      </c>
      <c r="D430" s="102" t="s">
        <v>5496</v>
      </c>
      <c r="E430" s="37" t="s">
        <v>5497</v>
      </c>
      <c r="F430" s="38" t="s">
        <v>39</v>
      </c>
      <c r="G430" s="35" t="s">
        <v>54</v>
      </c>
      <c r="H430" s="37" t="s">
        <v>7655</v>
      </c>
      <c r="I430" s="38" t="s">
        <v>7656</v>
      </c>
      <c r="J430" s="39" t="s">
        <v>4980</v>
      </c>
      <c r="K430" s="41">
        <v>7</v>
      </c>
      <c r="L430" s="42" t="s">
        <v>2761</v>
      </c>
      <c r="M430" s="43">
        <v>45098</v>
      </c>
      <c r="N430" s="38">
        <v>6</v>
      </c>
      <c r="O430" s="43">
        <v>45100</v>
      </c>
      <c r="P430" s="43">
        <v>45282</v>
      </c>
      <c r="Q430" s="54" t="s">
        <v>98</v>
      </c>
      <c r="R430" s="29" t="s">
        <v>98</v>
      </c>
      <c r="S430" s="74" t="s">
        <v>7657</v>
      </c>
      <c r="T430" s="39" t="s">
        <v>5488</v>
      </c>
      <c r="U430" s="12" t="s">
        <v>6067</v>
      </c>
      <c r="V430" s="39" t="s">
        <v>595</v>
      </c>
      <c r="W430" s="51">
        <v>20235400000963</v>
      </c>
      <c r="X430" s="38">
        <v>91169</v>
      </c>
      <c r="Y430" s="38">
        <v>1</v>
      </c>
      <c r="Z430" s="46">
        <v>5700000</v>
      </c>
      <c r="AA430" s="42" t="s">
        <v>6860</v>
      </c>
      <c r="AB430" s="42" t="s">
        <v>6533</v>
      </c>
      <c r="AC430" s="42" t="s">
        <v>6860</v>
      </c>
      <c r="AD430" s="42">
        <v>20235420009993</v>
      </c>
      <c r="AE430" s="47">
        <v>45098</v>
      </c>
      <c r="AF430" s="204" t="s">
        <v>5490</v>
      </c>
      <c r="AG430" s="48" t="s">
        <v>5491</v>
      </c>
      <c r="AH430" s="49">
        <v>45098</v>
      </c>
      <c r="AI430" s="38" t="s">
        <v>7658</v>
      </c>
      <c r="AJ430" s="38">
        <v>-182</v>
      </c>
      <c r="AK430" s="38" t="s">
        <v>5506</v>
      </c>
      <c r="AL430" s="38">
        <v>1151</v>
      </c>
      <c r="AM430" s="43">
        <v>45090</v>
      </c>
      <c r="AN430" s="43">
        <v>45100</v>
      </c>
      <c r="AO430" s="38" t="s">
        <v>5506</v>
      </c>
      <c r="AP430" s="43">
        <v>45098</v>
      </c>
      <c r="AQ430" s="38">
        <v>1</v>
      </c>
      <c r="AR430" s="38"/>
      <c r="AS430" s="38" t="s">
        <v>7659</v>
      </c>
      <c r="AT430" s="38" t="s">
        <v>5508</v>
      </c>
      <c r="AU430" s="43">
        <v>45098</v>
      </c>
      <c r="AV430" s="43">
        <v>45098</v>
      </c>
      <c r="AW430" s="43">
        <v>45473</v>
      </c>
      <c r="AX430" s="43">
        <v>45099</v>
      </c>
      <c r="AY430" s="38" t="s">
        <v>5492</v>
      </c>
      <c r="AZ430" s="38" t="s">
        <v>5506</v>
      </c>
      <c r="BA430" s="43" t="s">
        <v>5597</v>
      </c>
      <c r="BB430" s="43" t="s">
        <v>5522</v>
      </c>
      <c r="BC430" s="38" t="s">
        <v>5492</v>
      </c>
      <c r="BD430" s="38" t="s">
        <v>35</v>
      </c>
      <c r="BE430" s="38" t="s">
        <v>5494</v>
      </c>
    </row>
    <row r="431" spans="1:57" ht="17.45" customHeight="1" x14ac:dyDescent="0.25">
      <c r="A431" s="81">
        <v>2023</v>
      </c>
      <c r="B431" s="35">
        <v>450</v>
      </c>
      <c r="C431" s="36">
        <v>1873</v>
      </c>
      <c r="D431" s="102" t="s">
        <v>5496</v>
      </c>
      <c r="E431" s="37" t="s">
        <v>5497</v>
      </c>
      <c r="F431" s="38" t="s">
        <v>39</v>
      </c>
      <c r="G431" s="35" t="s">
        <v>54</v>
      </c>
      <c r="H431" s="37" t="s">
        <v>6005</v>
      </c>
      <c r="I431" s="38" t="s">
        <v>7660</v>
      </c>
      <c r="J431" s="39" t="s">
        <v>7438</v>
      </c>
      <c r="K431" s="41">
        <v>1</v>
      </c>
      <c r="L431" s="42" t="s">
        <v>345</v>
      </c>
      <c r="M431" s="43">
        <v>45093</v>
      </c>
      <c r="N431" s="38">
        <v>7</v>
      </c>
      <c r="O431" s="43">
        <v>45098</v>
      </c>
      <c r="P431" s="43">
        <v>45291</v>
      </c>
      <c r="Q431" s="54" t="s">
        <v>98</v>
      </c>
      <c r="R431" s="29" t="s">
        <v>98</v>
      </c>
      <c r="S431" s="74" t="s">
        <v>7661</v>
      </c>
      <c r="T431" s="39" t="s">
        <v>5488</v>
      </c>
      <c r="U431" s="12" t="s">
        <v>175</v>
      </c>
      <c r="V431" s="39" t="s">
        <v>5501</v>
      </c>
      <c r="W431" s="51">
        <v>20235400000993</v>
      </c>
      <c r="X431" s="38">
        <v>90468</v>
      </c>
      <c r="Y431" s="38">
        <v>1</v>
      </c>
      <c r="Z431" s="46">
        <v>5500000</v>
      </c>
      <c r="AA431" s="107" t="s">
        <v>6860</v>
      </c>
      <c r="AB431" s="42"/>
      <c r="AC431" s="42" t="s">
        <v>6860</v>
      </c>
      <c r="AD431" s="42">
        <v>20235420010563</v>
      </c>
      <c r="AE431" s="47">
        <v>45105</v>
      </c>
      <c r="AF431" s="42" t="s">
        <v>5490</v>
      </c>
      <c r="AG431" s="48" t="s">
        <v>5491</v>
      </c>
      <c r="AH431" s="49">
        <v>45093</v>
      </c>
      <c r="AI431" s="38" t="s">
        <v>7662</v>
      </c>
      <c r="AJ431" s="38">
        <v>-193</v>
      </c>
      <c r="AK431" s="38" t="s">
        <v>5506</v>
      </c>
      <c r="AL431" s="38">
        <v>1132</v>
      </c>
      <c r="AM431" s="43">
        <v>45086</v>
      </c>
      <c r="AN431" s="43">
        <v>45098</v>
      </c>
      <c r="AO431" s="38" t="s">
        <v>5506</v>
      </c>
      <c r="AP431" s="43">
        <v>45097</v>
      </c>
      <c r="AQ431" s="38">
        <v>1</v>
      </c>
      <c r="AR431" s="38"/>
      <c r="AS431" s="38">
        <v>1846100000000</v>
      </c>
      <c r="AT431" s="38" t="s">
        <v>5508</v>
      </c>
      <c r="AU431" s="43">
        <v>45098</v>
      </c>
      <c r="AV431" s="43" t="s">
        <v>7393</v>
      </c>
      <c r="AW431" s="43" t="s">
        <v>7274</v>
      </c>
      <c r="AX431" s="43"/>
      <c r="AY431" s="38" t="s">
        <v>5492</v>
      </c>
      <c r="AZ431" s="38" t="s">
        <v>5492</v>
      </c>
      <c r="BA431" s="43" t="s">
        <v>5597</v>
      </c>
      <c r="BB431" s="43" t="s">
        <v>5522</v>
      </c>
      <c r="BC431" s="38" t="s">
        <v>5492</v>
      </c>
      <c r="BD431" s="38" t="s">
        <v>35</v>
      </c>
      <c r="BE431" s="38" t="s">
        <v>5494</v>
      </c>
    </row>
    <row r="432" spans="1:57" ht="17.45" customHeight="1" x14ac:dyDescent="0.25">
      <c r="A432" s="81">
        <v>2023</v>
      </c>
      <c r="B432" s="35">
        <v>451</v>
      </c>
      <c r="C432" s="36">
        <v>1870</v>
      </c>
      <c r="D432" s="29" t="s">
        <v>887</v>
      </c>
      <c r="E432" s="37" t="s">
        <v>5497</v>
      </c>
      <c r="F432" s="38" t="s">
        <v>39</v>
      </c>
      <c r="G432" s="35" t="s">
        <v>54</v>
      </c>
      <c r="H432" s="37" t="s">
        <v>7663</v>
      </c>
      <c r="I432" s="38" t="s">
        <v>7664</v>
      </c>
      <c r="J432" s="39" t="s">
        <v>6483</v>
      </c>
      <c r="K432" s="41">
        <v>0</v>
      </c>
      <c r="L432" s="42" t="s">
        <v>5829</v>
      </c>
      <c r="M432" s="43">
        <v>45098</v>
      </c>
      <c r="N432" s="38">
        <v>6</v>
      </c>
      <c r="O432" s="43">
        <v>45099</v>
      </c>
      <c r="P432" s="43">
        <v>45281</v>
      </c>
      <c r="Q432" s="54" t="s">
        <v>98</v>
      </c>
      <c r="R432" s="29" t="s">
        <v>98</v>
      </c>
      <c r="S432" s="74" t="s">
        <v>7665</v>
      </c>
      <c r="T432" s="39" t="s">
        <v>5488</v>
      </c>
      <c r="U432" s="12" t="s">
        <v>5637</v>
      </c>
      <c r="V432" s="39" t="s">
        <v>894</v>
      </c>
      <c r="W432" s="51">
        <v>20235400001023</v>
      </c>
      <c r="X432" s="38">
        <v>91154</v>
      </c>
      <c r="Y432" s="38">
        <v>3</v>
      </c>
      <c r="Z432" s="46">
        <v>4800000</v>
      </c>
      <c r="AA432" s="42" t="s">
        <v>6860</v>
      </c>
      <c r="AB432" s="42" t="s">
        <v>6533</v>
      </c>
      <c r="AC432" s="42" t="s">
        <v>6860</v>
      </c>
      <c r="AD432" s="42">
        <v>20235420009893</v>
      </c>
      <c r="AE432" s="47">
        <v>45098</v>
      </c>
      <c r="AF432" s="42" t="s">
        <v>5490</v>
      </c>
      <c r="AG432" s="48" t="s">
        <v>5491</v>
      </c>
      <c r="AH432" s="49">
        <v>45098</v>
      </c>
      <c r="AI432" s="38" t="s">
        <v>7666</v>
      </c>
      <c r="AJ432" s="38">
        <v>-192</v>
      </c>
      <c r="AK432" s="38" t="s">
        <v>5506</v>
      </c>
      <c r="AL432" s="38">
        <v>1139</v>
      </c>
      <c r="AM432" s="43">
        <v>45086</v>
      </c>
      <c r="AN432" s="43">
        <v>45099</v>
      </c>
      <c r="AO432" s="38" t="s">
        <v>5506</v>
      </c>
      <c r="AP432" s="43">
        <v>45098</v>
      </c>
      <c r="AQ432" s="38">
        <v>1</v>
      </c>
      <c r="AR432" s="38"/>
      <c r="AS432" s="38" t="s">
        <v>7667</v>
      </c>
      <c r="AT432" s="38" t="s">
        <v>5508</v>
      </c>
      <c r="AU432" s="43">
        <v>45099</v>
      </c>
      <c r="AV432" s="43">
        <v>45098</v>
      </c>
      <c r="AW432" s="43">
        <v>45473</v>
      </c>
      <c r="AX432" s="43">
        <v>45099</v>
      </c>
      <c r="AY432" s="38" t="s">
        <v>5492</v>
      </c>
      <c r="AZ432" s="38" t="s">
        <v>5506</v>
      </c>
      <c r="BA432" s="43" t="s">
        <v>5597</v>
      </c>
      <c r="BB432" s="43" t="s">
        <v>5512</v>
      </c>
      <c r="BC432" s="38" t="s">
        <v>5492</v>
      </c>
      <c r="BD432" s="38" t="s">
        <v>35</v>
      </c>
      <c r="BE432" s="38" t="s">
        <v>5494</v>
      </c>
    </row>
    <row r="433" spans="1:57" ht="17.45" customHeight="1" x14ac:dyDescent="0.25">
      <c r="A433" s="81">
        <v>2023</v>
      </c>
      <c r="B433" s="35">
        <v>452</v>
      </c>
      <c r="C433" s="36">
        <v>1811</v>
      </c>
      <c r="D433" s="29" t="s">
        <v>1165</v>
      </c>
      <c r="E433" s="37" t="s">
        <v>5497</v>
      </c>
      <c r="F433" s="38" t="s">
        <v>39</v>
      </c>
      <c r="G433" s="35" t="s">
        <v>54</v>
      </c>
      <c r="H433" s="37" t="s">
        <v>2208</v>
      </c>
      <c r="I433" s="38" t="s">
        <v>7668</v>
      </c>
      <c r="J433" s="39" t="s">
        <v>4964</v>
      </c>
      <c r="K433" s="41">
        <v>1</v>
      </c>
      <c r="L433" s="42" t="s">
        <v>5829</v>
      </c>
      <c r="M433" s="43">
        <v>45100</v>
      </c>
      <c r="N433" s="38">
        <v>6</v>
      </c>
      <c r="O433" s="43">
        <v>45106</v>
      </c>
      <c r="P433" s="43">
        <v>45288</v>
      </c>
      <c r="Q433" s="54" t="s">
        <v>98</v>
      </c>
      <c r="R433" s="29" t="s">
        <v>98</v>
      </c>
      <c r="S433" s="74" t="s">
        <v>7637</v>
      </c>
      <c r="T433" s="39" t="s">
        <v>5488</v>
      </c>
      <c r="U433" s="12" t="s">
        <v>7529</v>
      </c>
      <c r="V433" s="39" t="s">
        <v>6091</v>
      </c>
      <c r="W433" s="53">
        <v>20235400001223</v>
      </c>
      <c r="X433" s="38">
        <v>91158</v>
      </c>
      <c r="Y433" s="38">
        <v>3</v>
      </c>
      <c r="Z433" s="46">
        <v>4800000</v>
      </c>
      <c r="AA433" s="42" t="s">
        <v>6860</v>
      </c>
      <c r="AB433" s="42" t="s">
        <v>6533</v>
      </c>
      <c r="AC433" s="42" t="s">
        <v>6860</v>
      </c>
      <c r="AD433" s="42">
        <v>20235420009893</v>
      </c>
      <c r="AE433" s="47">
        <v>45098</v>
      </c>
      <c r="AF433" s="42" t="s">
        <v>5490</v>
      </c>
      <c r="AG433" s="48" t="s">
        <v>5491</v>
      </c>
      <c r="AH433" s="49">
        <v>45100</v>
      </c>
      <c r="AI433" s="38" t="s">
        <v>7669</v>
      </c>
      <c r="AJ433" s="38">
        <v>-182</v>
      </c>
      <c r="AK433" s="38" t="s">
        <v>5506</v>
      </c>
      <c r="AL433" s="38">
        <v>1143</v>
      </c>
      <c r="AM433" s="43">
        <v>45086</v>
      </c>
      <c r="AN433" s="43">
        <v>45103</v>
      </c>
      <c r="AO433" s="38" t="s">
        <v>5506</v>
      </c>
      <c r="AP433" s="43">
        <v>45103</v>
      </c>
      <c r="AQ433" s="38">
        <v>1</v>
      </c>
      <c r="AR433" s="38"/>
      <c r="AS433" s="38" t="e">
        <v>#N/A</v>
      </c>
      <c r="AT433" s="38" t="e">
        <v>#N/A</v>
      </c>
      <c r="AU433" s="43" t="e">
        <v>#N/A</v>
      </c>
      <c r="AV433" s="43" t="e">
        <v>#N/A</v>
      </c>
      <c r="AW433" s="43" t="e">
        <v>#N/A</v>
      </c>
      <c r="AX433" s="43"/>
      <c r="AY433" s="38" t="s">
        <v>5492</v>
      </c>
      <c r="AZ433" s="38" t="s">
        <v>5506</v>
      </c>
      <c r="BA433" s="43" t="s">
        <v>5597</v>
      </c>
      <c r="BB433" s="43" t="s">
        <v>5512</v>
      </c>
      <c r="BC433" s="38" t="s">
        <v>5492</v>
      </c>
      <c r="BD433" s="38" t="s">
        <v>35</v>
      </c>
      <c r="BE433" s="38" t="s">
        <v>5494</v>
      </c>
    </row>
    <row r="434" spans="1:57" ht="17.45" customHeight="1" x14ac:dyDescent="0.25">
      <c r="A434" s="81">
        <v>2023</v>
      </c>
      <c r="B434" s="35">
        <v>453</v>
      </c>
      <c r="C434" s="36">
        <v>1873</v>
      </c>
      <c r="D434" s="102" t="s">
        <v>5496</v>
      </c>
      <c r="E434" s="37" t="s">
        <v>5497</v>
      </c>
      <c r="F434" s="38" t="s">
        <v>39</v>
      </c>
      <c r="G434" s="35" t="s">
        <v>54</v>
      </c>
      <c r="H434" s="37" t="s">
        <v>6242</v>
      </c>
      <c r="I434" s="38" t="s">
        <v>7670</v>
      </c>
      <c r="J434" s="39" t="s">
        <v>7671</v>
      </c>
      <c r="K434" s="41">
        <v>4</v>
      </c>
      <c r="L434" s="42" t="s">
        <v>345</v>
      </c>
      <c r="M434" s="43">
        <v>45097</v>
      </c>
      <c r="N434" s="38">
        <v>6</v>
      </c>
      <c r="O434" s="43">
        <v>45100</v>
      </c>
      <c r="P434" s="43">
        <v>45282</v>
      </c>
      <c r="Q434" s="54" t="s">
        <v>98</v>
      </c>
      <c r="R434" s="29" t="s">
        <v>98</v>
      </c>
      <c r="S434" s="225" t="s">
        <v>7672</v>
      </c>
      <c r="T434" s="39" t="s">
        <v>5488</v>
      </c>
      <c r="U434" s="12" t="s">
        <v>564</v>
      </c>
      <c r="V434" s="39" t="s">
        <v>2001</v>
      </c>
      <c r="W434" s="51">
        <v>20235400000853</v>
      </c>
      <c r="X434" s="38">
        <v>91009</v>
      </c>
      <c r="Y434" s="38">
        <v>5</v>
      </c>
      <c r="Z434" s="46">
        <v>2725000</v>
      </c>
      <c r="AA434" s="42" t="s">
        <v>7424</v>
      </c>
      <c r="AB434" s="42" t="s">
        <v>6533</v>
      </c>
      <c r="AC434" s="43">
        <v>45086</v>
      </c>
      <c r="AD434" s="42">
        <v>20235420010003</v>
      </c>
      <c r="AE434" s="47">
        <v>45099</v>
      </c>
      <c r="AF434" s="42" t="s">
        <v>5490</v>
      </c>
      <c r="AG434" s="48" t="s">
        <v>5491</v>
      </c>
      <c r="AH434" s="49">
        <v>45097</v>
      </c>
      <c r="AI434" s="38" t="s">
        <v>7673</v>
      </c>
      <c r="AJ434" s="38">
        <v>-182</v>
      </c>
      <c r="AK434" s="38" t="s">
        <v>5506</v>
      </c>
      <c r="AL434" s="38">
        <v>1162</v>
      </c>
      <c r="AM434" s="43">
        <v>45092</v>
      </c>
      <c r="AN434" s="43">
        <v>45100</v>
      </c>
      <c r="AO434" s="38" t="s">
        <v>5506</v>
      </c>
      <c r="AP434" s="43">
        <v>45099</v>
      </c>
      <c r="AQ434" s="38">
        <v>1</v>
      </c>
      <c r="AR434" s="38"/>
      <c r="AS434" s="38" t="s">
        <v>7674</v>
      </c>
      <c r="AT434" s="38" t="s">
        <v>5508</v>
      </c>
      <c r="AU434" s="43">
        <v>45098</v>
      </c>
      <c r="AV434" s="43" t="s">
        <v>7393</v>
      </c>
      <c r="AW434" s="43" t="s">
        <v>7675</v>
      </c>
      <c r="AX434" s="43"/>
      <c r="AY434" s="38" t="s">
        <v>5492</v>
      </c>
      <c r="AZ434" s="38" t="s">
        <v>5492</v>
      </c>
      <c r="BA434" s="43" t="s">
        <v>5560</v>
      </c>
      <c r="BB434" s="43" t="s">
        <v>5522</v>
      </c>
      <c r="BC434" s="38" t="s">
        <v>5492</v>
      </c>
      <c r="BD434" s="38" t="s">
        <v>35</v>
      </c>
      <c r="BE434" s="38" t="s">
        <v>5494</v>
      </c>
    </row>
    <row r="435" spans="1:57" ht="17.45" customHeight="1" x14ac:dyDescent="0.25">
      <c r="A435" s="81">
        <v>2023</v>
      </c>
      <c r="B435" s="35">
        <v>454</v>
      </c>
      <c r="C435" s="36">
        <v>1873</v>
      </c>
      <c r="D435" s="102" t="s">
        <v>5496</v>
      </c>
      <c r="E435" s="37" t="s">
        <v>5497</v>
      </c>
      <c r="F435" s="38" t="s">
        <v>39</v>
      </c>
      <c r="G435" s="35" t="s">
        <v>54</v>
      </c>
      <c r="H435" s="37" t="s">
        <v>7676</v>
      </c>
      <c r="I435" s="38" t="s">
        <v>7677</v>
      </c>
      <c r="J435" s="39" t="s">
        <v>1674</v>
      </c>
      <c r="K435" s="41">
        <v>5</v>
      </c>
      <c r="L435" s="42" t="s">
        <v>345</v>
      </c>
      <c r="M435" s="43">
        <v>45097</v>
      </c>
      <c r="N435" s="38">
        <v>6</v>
      </c>
      <c r="O435" s="43">
        <v>45100</v>
      </c>
      <c r="P435" s="43">
        <v>45282</v>
      </c>
      <c r="Q435" s="54" t="s">
        <v>98</v>
      </c>
      <c r="R435" s="29" t="s">
        <v>98</v>
      </c>
      <c r="S435" s="225" t="s">
        <v>7678</v>
      </c>
      <c r="T435" s="39" t="s">
        <v>5488</v>
      </c>
      <c r="U435" s="12" t="s">
        <v>6120</v>
      </c>
      <c r="V435" s="39" t="s">
        <v>6574</v>
      </c>
      <c r="W435" s="51">
        <v>20235400000973</v>
      </c>
      <c r="X435" s="38">
        <v>91235</v>
      </c>
      <c r="Y435" s="38">
        <v>1</v>
      </c>
      <c r="Z435" s="46">
        <v>5700000</v>
      </c>
      <c r="AA435" s="42" t="s">
        <v>6860</v>
      </c>
      <c r="AB435" s="42" t="s">
        <v>6533</v>
      </c>
      <c r="AC435" s="42" t="s">
        <v>6860</v>
      </c>
      <c r="AD435" s="42">
        <v>20235420009963</v>
      </c>
      <c r="AE435" s="47">
        <v>45098</v>
      </c>
      <c r="AF435" s="42" t="s">
        <v>5490</v>
      </c>
      <c r="AG435" s="48" t="s">
        <v>5491</v>
      </c>
      <c r="AH435" s="49">
        <v>45097</v>
      </c>
      <c r="AI435" s="38" t="s">
        <v>7679</v>
      </c>
      <c r="AJ435" s="38">
        <v>-182</v>
      </c>
      <c r="AK435" s="38" t="s">
        <v>5506</v>
      </c>
      <c r="AL435" s="38">
        <v>1183</v>
      </c>
      <c r="AM435" s="43">
        <v>45092</v>
      </c>
      <c r="AN435" s="43">
        <v>45099</v>
      </c>
      <c r="AO435" s="38" t="s">
        <v>5506</v>
      </c>
      <c r="AP435" s="43">
        <v>45098</v>
      </c>
      <c r="AQ435" s="38">
        <v>1</v>
      </c>
      <c r="AR435" s="38"/>
      <c r="AS435" s="38" t="s">
        <v>7680</v>
      </c>
      <c r="AT435" s="38" t="s">
        <v>5508</v>
      </c>
      <c r="AU435" s="43">
        <v>45097</v>
      </c>
      <c r="AV435" s="43">
        <v>45097</v>
      </c>
      <c r="AW435" s="43">
        <v>45468</v>
      </c>
      <c r="AX435" s="43">
        <v>45100</v>
      </c>
      <c r="AY435" s="38" t="s">
        <v>5492</v>
      </c>
      <c r="AZ435" s="38" t="s">
        <v>5492</v>
      </c>
      <c r="BA435" s="43" t="s">
        <v>5597</v>
      </c>
      <c r="BB435" s="43" t="s">
        <v>5512</v>
      </c>
      <c r="BC435" s="38" t="s">
        <v>5492</v>
      </c>
      <c r="BD435" s="38" t="s">
        <v>35</v>
      </c>
      <c r="BE435" s="38" t="s">
        <v>5494</v>
      </c>
    </row>
    <row r="436" spans="1:57" ht="17.45" customHeight="1" x14ac:dyDescent="0.25">
      <c r="A436" s="81">
        <v>2023</v>
      </c>
      <c r="B436" s="35">
        <v>455</v>
      </c>
      <c r="C436" s="36">
        <v>1873</v>
      </c>
      <c r="D436" s="102" t="s">
        <v>5496</v>
      </c>
      <c r="E436" s="37" t="s">
        <v>5497</v>
      </c>
      <c r="F436" s="38" t="s">
        <v>39</v>
      </c>
      <c r="G436" s="35" t="s">
        <v>54</v>
      </c>
      <c r="H436" s="37" t="s">
        <v>1823</v>
      </c>
      <c r="I436" s="38" t="s">
        <v>7681</v>
      </c>
      <c r="J436" s="39" t="s">
        <v>2581</v>
      </c>
      <c r="K436" s="41">
        <v>1</v>
      </c>
      <c r="L436" s="42" t="s">
        <v>345</v>
      </c>
      <c r="M436" s="43">
        <v>45098</v>
      </c>
      <c r="N436" s="38">
        <v>6</v>
      </c>
      <c r="O436" s="43">
        <v>45100</v>
      </c>
      <c r="P436" s="43">
        <v>45282</v>
      </c>
      <c r="Q436" s="54" t="s">
        <v>98</v>
      </c>
      <c r="R436" s="29" t="s">
        <v>98</v>
      </c>
      <c r="S436" s="74" t="s">
        <v>7682</v>
      </c>
      <c r="T436" s="39" t="s">
        <v>5488</v>
      </c>
      <c r="U436" s="12" t="s">
        <v>7555</v>
      </c>
      <c r="V436" s="70" t="s">
        <v>5278</v>
      </c>
      <c r="W436" s="51">
        <v>20235400002533</v>
      </c>
      <c r="X436" s="38">
        <v>91085</v>
      </c>
      <c r="Y436" s="38">
        <v>3</v>
      </c>
      <c r="Z436" s="46">
        <v>5700000</v>
      </c>
      <c r="AA436" s="42" t="s">
        <v>6860</v>
      </c>
      <c r="AB436" s="42" t="s">
        <v>6533</v>
      </c>
      <c r="AC436" s="42" t="s">
        <v>6860</v>
      </c>
      <c r="AD436" s="42">
        <v>20235420010003</v>
      </c>
      <c r="AE436" s="47">
        <v>45099</v>
      </c>
      <c r="AF436" s="42" t="s">
        <v>5490</v>
      </c>
      <c r="AG436" s="48" t="s">
        <v>5491</v>
      </c>
      <c r="AH436" s="49">
        <v>45098</v>
      </c>
      <c r="AI436" s="38" t="s">
        <v>7683</v>
      </c>
      <c r="AJ436" s="38">
        <v>-182</v>
      </c>
      <c r="AK436" s="38" t="s">
        <v>5506</v>
      </c>
      <c r="AL436" s="38">
        <v>1135</v>
      </c>
      <c r="AM436" s="43">
        <v>45086</v>
      </c>
      <c r="AN436" s="43">
        <v>45099</v>
      </c>
      <c r="AO436" s="38" t="s">
        <v>5506</v>
      </c>
      <c r="AP436" s="43">
        <v>45099</v>
      </c>
      <c r="AQ436" s="38">
        <v>2</v>
      </c>
      <c r="AR436" s="38"/>
      <c r="AS436" s="38" t="s">
        <v>7684</v>
      </c>
      <c r="AT436" s="38" t="s">
        <v>5508</v>
      </c>
      <c r="AU436" s="43">
        <v>45099</v>
      </c>
      <c r="AV436" s="43">
        <v>45098</v>
      </c>
      <c r="AW436" s="43">
        <v>45473</v>
      </c>
      <c r="AX436" s="43">
        <v>45100</v>
      </c>
      <c r="AY436" s="38" t="s">
        <v>5492</v>
      </c>
      <c r="AZ436" s="38" t="s">
        <v>5492</v>
      </c>
      <c r="BA436" s="43" t="s">
        <v>5597</v>
      </c>
      <c r="BB436" s="43" t="s">
        <v>5522</v>
      </c>
      <c r="BC436" s="38" t="s">
        <v>5492</v>
      </c>
      <c r="BD436" s="38" t="s">
        <v>35</v>
      </c>
      <c r="BE436" s="38" t="s">
        <v>5494</v>
      </c>
    </row>
    <row r="437" spans="1:57" ht="17.45" customHeight="1" x14ac:dyDescent="0.25">
      <c r="A437" s="81">
        <v>2023</v>
      </c>
      <c r="B437" s="35">
        <v>456</v>
      </c>
      <c r="C437" s="36">
        <v>1873</v>
      </c>
      <c r="D437" s="102" t="s">
        <v>5496</v>
      </c>
      <c r="E437" s="37" t="s">
        <v>5497</v>
      </c>
      <c r="F437" s="38" t="s">
        <v>39</v>
      </c>
      <c r="G437" s="35" t="s">
        <v>54</v>
      </c>
      <c r="H437" s="37" t="s">
        <v>676</v>
      </c>
      <c r="I437" s="38" t="s">
        <v>7685</v>
      </c>
      <c r="J437" s="39" t="s">
        <v>7165</v>
      </c>
      <c r="K437" s="41">
        <v>9</v>
      </c>
      <c r="L437" s="42" t="s">
        <v>345</v>
      </c>
      <c r="M437" s="43">
        <v>45098</v>
      </c>
      <c r="N437" s="38">
        <v>7</v>
      </c>
      <c r="O437" s="43">
        <v>45100</v>
      </c>
      <c r="P437" s="43">
        <v>45291</v>
      </c>
      <c r="Q437" s="54" t="s">
        <v>98</v>
      </c>
      <c r="R437" s="29" t="s">
        <v>98</v>
      </c>
      <c r="S437" s="225" t="s">
        <v>7686</v>
      </c>
      <c r="T437" s="39" t="s">
        <v>5488</v>
      </c>
      <c r="U437" s="12" t="s">
        <v>2948</v>
      </c>
      <c r="V437" s="39" t="s">
        <v>595</v>
      </c>
      <c r="W437" s="51">
        <v>20235400000963</v>
      </c>
      <c r="X437" s="38">
        <v>87943</v>
      </c>
      <c r="Y437" s="38">
        <v>4</v>
      </c>
      <c r="Z437" s="46">
        <v>5700000</v>
      </c>
      <c r="AA437" s="42" t="s">
        <v>6860</v>
      </c>
      <c r="AB437" s="42" t="s">
        <v>6533</v>
      </c>
      <c r="AC437" s="43">
        <v>45091</v>
      </c>
      <c r="AD437" s="42">
        <v>20235420009963</v>
      </c>
      <c r="AE437" s="47">
        <v>45098</v>
      </c>
      <c r="AF437" s="42" t="s">
        <v>5490</v>
      </c>
      <c r="AG437" s="48" t="s">
        <v>5491</v>
      </c>
      <c r="AH437" s="49">
        <v>45098</v>
      </c>
      <c r="AI437" s="38" t="s">
        <v>7687</v>
      </c>
      <c r="AJ437" s="38">
        <v>-191</v>
      </c>
      <c r="AK437" s="38" t="s">
        <v>5506</v>
      </c>
      <c r="AL437" s="38">
        <v>717</v>
      </c>
      <c r="AM437" s="43">
        <v>44991</v>
      </c>
      <c r="AN437" s="43">
        <v>45099</v>
      </c>
      <c r="AO437" s="38" t="s">
        <v>5506</v>
      </c>
      <c r="AP437" s="43">
        <v>45098</v>
      </c>
      <c r="AQ437" s="38">
        <v>1</v>
      </c>
      <c r="AR437" s="38"/>
      <c r="AS437" s="38">
        <v>1846101019265</v>
      </c>
      <c r="AT437" s="38" t="s">
        <v>5508</v>
      </c>
      <c r="AU437" s="43">
        <v>45098</v>
      </c>
      <c r="AV437" s="43">
        <v>45098</v>
      </c>
      <c r="AW437" s="43">
        <v>45483</v>
      </c>
      <c r="AX437" s="43">
        <v>45100</v>
      </c>
      <c r="AY437" s="38" t="s">
        <v>5492</v>
      </c>
      <c r="AZ437" s="38" t="s">
        <v>5506</v>
      </c>
      <c r="BA437" s="43" t="s">
        <v>5597</v>
      </c>
      <c r="BB437" s="43" t="s">
        <v>5522</v>
      </c>
      <c r="BC437" s="38" t="s">
        <v>5492</v>
      </c>
      <c r="BD437" s="38" t="s">
        <v>35</v>
      </c>
      <c r="BE437" s="38" t="s">
        <v>5494</v>
      </c>
    </row>
    <row r="438" spans="1:57" ht="17.45" customHeight="1" x14ac:dyDescent="0.25">
      <c r="A438" s="81">
        <v>2023</v>
      </c>
      <c r="B438" s="35">
        <v>457</v>
      </c>
      <c r="C438" s="36">
        <v>1873</v>
      </c>
      <c r="D438" s="102" t="s">
        <v>5496</v>
      </c>
      <c r="E438" s="37" t="s">
        <v>5497</v>
      </c>
      <c r="F438" s="38" t="s">
        <v>39</v>
      </c>
      <c r="G438" s="35" t="s">
        <v>54</v>
      </c>
      <c r="H438" s="37" t="s">
        <v>5954</v>
      </c>
      <c r="I438" s="38" t="s">
        <v>7688</v>
      </c>
      <c r="J438" s="39" t="s">
        <v>2085</v>
      </c>
      <c r="K438" s="41">
        <v>1</v>
      </c>
      <c r="L438" s="42" t="s">
        <v>345</v>
      </c>
      <c r="M438" s="43">
        <v>45100</v>
      </c>
      <c r="N438" s="38">
        <v>6</v>
      </c>
      <c r="O438" s="43">
        <v>45104</v>
      </c>
      <c r="P438" s="43">
        <v>45286</v>
      </c>
      <c r="Q438" s="54" t="s">
        <v>98</v>
      </c>
      <c r="R438" s="29" t="s">
        <v>98</v>
      </c>
      <c r="S438" s="225" t="s">
        <v>7689</v>
      </c>
      <c r="T438" s="39" t="s">
        <v>5488</v>
      </c>
      <c r="U438" s="12" t="s">
        <v>2948</v>
      </c>
      <c r="V438" s="39" t="s">
        <v>595</v>
      </c>
      <c r="W438" s="53">
        <v>20235400001163</v>
      </c>
      <c r="X438" s="38">
        <v>91068</v>
      </c>
      <c r="Y438" s="38">
        <v>1</v>
      </c>
      <c r="Z438" s="46">
        <v>5700000</v>
      </c>
      <c r="AA438" s="42" t="s">
        <v>6860</v>
      </c>
      <c r="AB438" s="42" t="s">
        <v>6533</v>
      </c>
      <c r="AC438" s="42" t="s">
        <v>6860</v>
      </c>
      <c r="AD438" s="42">
        <v>20235420010283</v>
      </c>
      <c r="AE438" s="47">
        <v>45103</v>
      </c>
      <c r="AF438" s="42" t="s">
        <v>5490</v>
      </c>
      <c r="AG438" s="48" t="s">
        <v>5491</v>
      </c>
      <c r="AH438" s="49">
        <v>45100</v>
      </c>
      <c r="AI438" s="38" t="s">
        <v>7690</v>
      </c>
      <c r="AJ438" s="38">
        <v>-182</v>
      </c>
      <c r="AK438" s="38" t="s">
        <v>5506</v>
      </c>
      <c r="AL438" s="38">
        <v>1134</v>
      </c>
      <c r="AM438" s="43">
        <v>45086</v>
      </c>
      <c r="AN438" s="43">
        <v>45104</v>
      </c>
      <c r="AO438" s="38" t="s">
        <v>5506</v>
      </c>
      <c r="AP438" s="43">
        <v>45103</v>
      </c>
      <c r="AQ438" s="38">
        <v>2</v>
      </c>
      <c r="AR438" s="38"/>
      <c r="AS438" s="38" t="s">
        <v>7691</v>
      </c>
      <c r="AT438" s="38" t="s">
        <v>5508</v>
      </c>
      <c r="AU438" s="43">
        <v>45100</v>
      </c>
      <c r="AV438" s="43">
        <v>45100</v>
      </c>
      <c r="AW438" s="43">
        <v>45473</v>
      </c>
      <c r="AX438" s="43">
        <v>45103</v>
      </c>
      <c r="AY438" s="38" t="s">
        <v>5492</v>
      </c>
      <c r="AZ438" s="38" t="s">
        <v>5492</v>
      </c>
      <c r="BA438" s="43" t="s">
        <v>5597</v>
      </c>
      <c r="BB438" s="43" t="s">
        <v>5522</v>
      </c>
      <c r="BC438" s="38" t="s">
        <v>5492</v>
      </c>
      <c r="BD438" s="38" t="s">
        <v>35</v>
      </c>
      <c r="BE438" s="38" t="s">
        <v>5494</v>
      </c>
    </row>
    <row r="439" spans="1:57" ht="17.45" customHeight="1" x14ac:dyDescent="0.25">
      <c r="A439" s="81">
        <v>2023</v>
      </c>
      <c r="B439" s="35">
        <v>458</v>
      </c>
      <c r="C439" s="36">
        <v>1826</v>
      </c>
      <c r="D439" s="29" t="s">
        <v>294</v>
      </c>
      <c r="E439" s="37" t="s">
        <v>5497</v>
      </c>
      <c r="F439" s="38" t="s">
        <v>39</v>
      </c>
      <c r="G439" s="35" t="s">
        <v>54</v>
      </c>
      <c r="H439" s="37" t="s">
        <v>295</v>
      </c>
      <c r="I439" s="38" t="s">
        <v>7692</v>
      </c>
      <c r="J439" s="39" t="s">
        <v>6226</v>
      </c>
      <c r="K439" s="41">
        <v>1</v>
      </c>
      <c r="L439" s="42" t="s">
        <v>5829</v>
      </c>
      <c r="M439" s="43">
        <v>45097</v>
      </c>
      <c r="N439" s="38">
        <v>6</v>
      </c>
      <c r="O439" s="43">
        <v>45099</v>
      </c>
      <c r="P439" s="43">
        <v>45281</v>
      </c>
      <c r="Q439" s="54" t="s">
        <v>98</v>
      </c>
      <c r="R439" s="29" t="s">
        <v>98</v>
      </c>
      <c r="S439" s="39" t="s">
        <v>7693</v>
      </c>
      <c r="T439" s="39" t="s">
        <v>5488</v>
      </c>
      <c r="U439" s="12" t="s">
        <v>6178</v>
      </c>
      <c r="V439" s="39" t="s">
        <v>303</v>
      </c>
      <c r="W439" s="51">
        <v>20235400001643</v>
      </c>
      <c r="X439" s="38">
        <v>91371</v>
      </c>
      <c r="Y439" s="38">
        <v>5</v>
      </c>
      <c r="Z439" s="46">
        <v>4800000</v>
      </c>
      <c r="AA439" s="42" t="s">
        <v>6860</v>
      </c>
      <c r="AB439" s="42" t="s">
        <v>6533</v>
      </c>
      <c r="AC439" s="42" t="s">
        <v>6860</v>
      </c>
      <c r="AD439" s="42">
        <v>20235420009893</v>
      </c>
      <c r="AE439" s="47">
        <v>45098</v>
      </c>
      <c r="AF439" s="42" t="s">
        <v>5490</v>
      </c>
      <c r="AG439" s="48" t="s">
        <v>5491</v>
      </c>
      <c r="AH439" s="49">
        <v>45097</v>
      </c>
      <c r="AI439" s="38" t="s">
        <v>7694</v>
      </c>
      <c r="AJ439" s="38">
        <v>-192</v>
      </c>
      <c r="AK439" s="38" t="s">
        <v>5506</v>
      </c>
      <c r="AL439" s="38">
        <v>1190</v>
      </c>
      <c r="AM439" s="43">
        <v>45092</v>
      </c>
      <c r="AN439" s="43">
        <v>45099</v>
      </c>
      <c r="AO439" s="38" t="s">
        <v>5506</v>
      </c>
      <c r="AP439" s="43">
        <v>45098</v>
      </c>
      <c r="AQ439" s="38">
        <v>2</v>
      </c>
      <c r="AR439" s="38"/>
      <c r="AS439" s="38" t="s">
        <v>7674</v>
      </c>
      <c r="AT439" s="38" t="s">
        <v>5508</v>
      </c>
      <c r="AU439" s="43">
        <v>45098</v>
      </c>
      <c r="AV439" s="43">
        <v>45097</v>
      </c>
      <c r="AW439" s="43">
        <v>45514</v>
      </c>
      <c r="AX439" s="43">
        <v>45098</v>
      </c>
      <c r="AY439" s="38" t="s">
        <v>5492</v>
      </c>
      <c r="AZ439" s="38" t="s">
        <v>5492</v>
      </c>
      <c r="BA439" s="43" t="s">
        <v>5597</v>
      </c>
      <c r="BB439" s="43" t="s">
        <v>5522</v>
      </c>
      <c r="BC439" s="38" t="s">
        <v>5492</v>
      </c>
      <c r="BD439" s="38" t="s">
        <v>35</v>
      </c>
      <c r="BE439" s="38" t="s">
        <v>5494</v>
      </c>
    </row>
    <row r="440" spans="1:57" ht="17.45" customHeight="1" x14ac:dyDescent="0.25">
      <c r="A440" s="81">
        <v>2023</v>
      </c>
      <c r="B440" s="35">
        <v>459</v>
      </c>
      <c r="C440" s="36">
        <v>1873</v>
      </c>
      <c r="D440" s="102" t="s">
        <v>5496</v>
      </c>
      <c r="E440" s="37" t="s">
        <v>5497</v>
      </c>
      <c r="F440" s="38" t="s">
        <v>39</v>
      </c>
      <c r="G440" s="210" t="s">
        <v>7421</v>
      </c>
      <c r="H440" s="37" t="s">
        <v>3413</v>
      </c>
      <c r="I440" s="38" t="s">
        <v>7695</v>
      </c>
      <c r="J440" s="39" t="s">
        <v>7696</v>
      </c>
      <c r="K440" s="41">
        <v>4</v>
      </c>
      <c r="L440" s="42" t="s">
        <v>191</v>
      </c>
      <c r="M440" s="43">
        <v>45098</v>
      </c>
      <c r="N440" s="38">
        <v>1</v>
      </c>
      <c r="O440" s="43">
        <v>45104</v>
      </c>
      <c r="P440" s="43">
        <v>45408</v>
      </c>
      <c r="Q440" s="54" t="s">
        <v>98</v>
      </c>
      <c r="R440" s="29" t="s">
        <v>98</v>
      </c>
      <c r="S440" s="52" t="s">
        <v>7697</v>
      </c>
      <c r="T440" s="39" t="s">
        <v>5488</v>
      </c>
      <c r="U440" s="12" t="s">
        <v>5489</v>
      </c>
      <c r="V440" s="39" t="s">
        <v>4754</v>
      </c>
      <c r="W440" s="51">
        <v>20235400001453</v>
      </c>
      <c r="X440" s="38">
        <v>90009</v>
      </c>
      <c r="Y440" s="38">
        <v>1</v>
      </c>
      <c r="Z440" s="46">
        <v>600000000</v>
      </c>
      <c r="AA440" s="42"/>
      <c r="AB440" s="42"/>
      <c r="AC440" s="43"/>
      <c r="AD440" s="42">
        <v>20235420009883</v>
      </c>
      <c r="AE440" s="47">
        <v>45098</v>
      </c>
      <c r="AF440" s="42" t="s">
        <v>5490</v>
      </c>
      <c r="AG440" s="48" t="s">
        <v>5491</v>
      </c>
      <c r="AH440" s="49">
        <v>45098</v>
      </c>
      <c r="AI440" s="38" t="s">
        <v>7698</v>
      </c>
      <c r="AJ440" s="38">
        <v>-304</v>
      </c>
      <c r="AK440" s="38" t="s">
        <v>5506</v>
      </c>
      <c r="AL440" s="38">
        <v>1046</v>
      </c>
      <c r="AM440" s="43">
        <v>45050</v>
      </c>
      <c r="AN440" s="43">
        <v>45099</v>
      </c>
      <c r="AO440" s="38" t="s">
        <v>5506</v>
      </c>
      <c r="AP440" s="43" t="s">
        <v>46</v>
      </c>
      <c r="AQ440" s="43" t="s">
        <v>46</v>
      </c>
      <c r="AR440" s="38"/>
      <c r="AS440" s="38" t="s">
        <v>7699</v>
      </c>
      <c r="AT440" s="38" t="s">
        <v>7180</v>
      </c>
      <c r="AU440" s="43">
        <v>45098</v>
      </c>
      <c r="AV440" s="43">
        <v>45098</v>
      </c>
      <c r="AW440" s="43">
        <v>45494</v>
      </c>
      <c r="AX440" s="43"/>
      <c r="AY440" s="38" t="s">
        <v>5492</v>
      </c>
      <c r="AZ440" s="38" t="s">
        <v>46</v>
      </c>
      <c r="BA440" s="38" t="s">
        <v>46</v>
      </c>
      <c r="BB440" s="38" t="s">
        <v>46</v>
      </c>
      <c r="BC440" s="38" t="s">
        <v>46</v>
      </c>
      <c r="BD440" s="38" t="s">
        <v>5493</v>
      </c>
      <c r="BE440" s="38" t="s">
        <v>5494</v>
      </c>
    </row>
    <row r="441" spans="1:57" ht="17.45" customHeight="1" x14ac:dyDescent="0.25">
      <c r="A441" s="81">
        <v>2023</v>
      </c>
      <c r="B441" s="35">
        <v>460</v>
      </c>
      <c r="C441" s="36">
        <v>1826</v>
      </c>
      <c r="D441" s="29" t="s">
        <v>294</v>
      </c>
      <c r="E441" s="37" t="s">
        <v>5497</v>
      </c>
      <c r="F441" s="38" t="s">
        <v>39</v>
      </c>
      <c r="G441" s="35" t="s">
        <v>54</v>
      </c>
      <c r="H441" s="37" t="s">
        <v>295</v>
      </c>
      <c r="I441" s="38" t="s">
        <v>7700</v>
      </c>
      <c r="J441" s="39" t="s">
        <v>7701</v>
      </c>
      <c r="K441" s="41">
        <v>7</v>
      </c>
      <c r="L441" s="42" t="s">
        <v>5829</v>
      </c>
      <c r="M441" s="43">
        <v>45098</v>
      </c>
      <c r="N441" s="38">
        <v>6</v>
      </c>
      <c r="O441" s="43">
        <v>45099</v>
      </c>
      <c r="P441" s="43">
        <v>45281</v>
      </c>
      <c r="Q441" s="54" t="s">
        <v>98</v>
      </c>
      <c r="R441" s="29" t="s">
        <v>98</v>
      </c>
      <c r="S441" s="39" t="s">
        <v>7693</v>
      </c>
      <c r="T441" s="39" t="s">
        <v>5488</v>
      </c>
      <c r="U441" s="12" t="s">
        <v>6178</v>
      </c>
      <c r="V441" s="39" t="s">
        <v>303</v>
      </c>
      <c r="W441" s="51">
        <v>20235400001643</v>
      </c>
      <c r="X441" s="38">
        <v>91371</v>
      </c>
      <c r="Y441" s="38">
        <v>5</v>
      </c>
      <c r="Z441" s="46">
        <v>4800000</v>
      </c>
      <c r="AA441" s="42" t="s">
        <v>6860</v>
      </c>
      <c r="AB441" s="42" t="s">
        <v>6533</v>
      </c>
      <c r="AC441" s="42" t="s">
        <v>6860</v>
      </c>
      <c r="AD441" s="42">
        <v>20235420009893</v>
      </c>
      <c r="AE441" s="47">
        <v>45098</v>
      </c>
      <c r="AF441" s="42" t="s">
        <v>5490</v>
      </c>
      <c r="AG441" s="48" t="s">
        <v>5491</v>
      </c>
      <c r="AH441" s="49">
        <v>45098</v>
      </c>
      <c r="AI441" s="38" t="s">
        <v>7702</v>
      </c>
      <c r="AJ441" s="38">
        <v>-192</v>
      </c>
      <c r="AK441" s="38" t="s">
        <v>5506</v>
      </c>
      <c r="AL441" s="38">
        <v>1190</v>
      </c>
      <c r="AM441" s="43">
        <v>45092</v>
      </c>
      <c r="AN441" s="43">
        <v>45099</v>
      </c>
      <c r="AO441" s="38" t="s">
        <v>5506</v>
      </c>
      <c r="AP441" s="43">
        <v>45098</v>
      </c>
      <c r="AQ441" s="38">
        <v>2</v>
      </c>
      <c r="AR441" s="38"/>
      <c r="AS441" s="38" t="s">
        <v>7703</v>
      </c>
      <c r="AT441" s="38" t="s">
        <v>5508</v>
      </c>
      <c r="AU441" s="43">
        <v>45098</v>
      </c>
      <c r="AV441" s="43">
        <v>45097</v>
      </c>
      <c r="AW441" s="43">
        <v>45504</v>
      </c>
      <c r="AX441" s="43">
        <v>45098</v>
      </c>
      <c r="AY441" s="38" t="s">
        <v>5492</v>
      </c>
      <c r="AZ441" s="38" t="s">
        <v>5506</v>
      </c>
      <c r="BA441" s="43" t="s">
        <v>5597</v>
      </c>
      <c r="BB441" s="43" t="s">
        <v>5512</v>
      </c>
      <c r="BC441" s="38" t="s">
        <v>5492</v>
      </c>
      <c r="BD441" s="38" t="s">
        <v>35</v>
      </c>
      <c r="BE441" s="38" t="s">
        <v>5494</v>
      </c>
    </row>
    <row r="442" spans="1:57" ht="17.45" customHeight="1" x14ac:dyDescent="0.25">
      <c r="A442" s="81">
        <v>2023</v>
      </c>
      <c r="B442" s="35">
        <v>461</v>
      </c>
      <c r="C442" s="36">
        <v>1826</v>
      </c>
      <c r="D442" s="29" t="s">
        <v>294</v>
      </c>
      <c r="E442" s="37" t="s">
        <v>5497</v>
      </c>
      <c r="F442" s="38" t="s">
        <v>39</v>
      </c>
      <c r="G442" s="35" t="s">
        <v>54</v>
      </c>
      <c r="H442" s="37" t="s">
        <v>295</v>
      </c>
      <c r="I442" s="38" t="s">
        <v>7704</v>
      </c>
      <c r="J442" s="39" t="s">
        <v>6974</v>
      </c>
      <c r="K442" s="41">
        <v>7</v>
      </c>
      <c r="L442" s="42" t="s">
        <v>5829</v>
      </c>
      <c r="M442" s="43">
        <v>45098</v>
      </c>
      <c r="N442" s="38">
        <v>6</v>
      </c>
      <c r="O442" s="43">
        <v>45099</v>
      </c>
      <c r="P442" s="43">
        <v>45281</v>
      </c>
      <c r="Q442" s="54" t="s">
        <v>98</v>
      </c>
      <c r="R442" s="29" t="s">
        <v>98</v>
      </c>
      <c r="S442" s="39" t="s">
        <v>7693</v>
      </c>
      <c r="T442" s="39" t="s">
        <v>5488</v>
      </c>
      <c r="U442" s="12" t="s">
        <v>6178</v>
      </c>
      <c r="V442" s="39" t="s">
        <v>303</v>
      </c>
      <c r="W442" s="51">
        <v>20235400001643</v>
      </c>
      <c r="X442" s="38">
        <v>91371</v>
      </c>
      <c r="Y442" s="38">
        <v>5</v>
      </c>
      <c r="Z442" s="46">
        <v>4800000</v>
      </c>
      <c r="AA442" s="42" t="s">
        <v>6860</v>
      </c>
      <c r="AB442" s="42" t="s">
        <v>6533</v>
      </c>
      <c r="AC442" s="42" t="s">
        <v>6860</v>
      </c>
      <c r="AD442" s="42">
        <v>20235420009893</v>
      </c>
      <c r="AE442" s="47">
        <v>45098</v>
      </c>
      <c r="AF442" s="42" t="s">
        <v>5490</v>
      </c>
      <c r="AG442" s="48" t="s">
        <v>5491</v>
      </c>
      <c r="AH442" s="49">
        <v>45098</v>
      </c>
      <c r="AI442" s="38" t="s">
        <v>7705</v>
      </c>
      <c r="AJ442" s="38">
        <v>-192</v>
      </c>
      <c r="AK442" s="38" t="s">
        <v>5506</v>
      </c>
      <c r="AL442" s="38">
        <v>1190</v>
      </c>
      <c r="AM442" s="43">
        <v>45092</v>
      </c>
      <c r="AN442" s="43">
        <v>45099</v>
      </c>
      <c r="AO442" s="38" t="s">
        <v>5506</v>
      </c>
      <c r="AP442" s="43">
        <v>45098</v>
      </c>
      <c r="AQ442" s="38">
        <v>2</v>
      </c>
      <c r="AR442" s="38"/>
      <c r="AS442" s="38" t="s">
        <v>7706</v>
      </c>
      <c r="AT442" s="38" t="s">
        <v>5508</v>
      </c>
      <c r="AU442" s="43">
        <v>45099</v>
      </c>
      <c r="AV442" s="43" t="s">
        <v>7707</v>
      </c>
      <c r="AW442" s="43" t="s">
        <v>7708</v>
      </c>
      <c r="AX442" s="43"/>
      <c r="AY442" s="38" t="s">
        <v>5492</v>
      </c>
      <c r="AZ442" s="38" t="s">
        <v>5492</v>
      </c>
      <c r="BA442" s="43" t="s">
        <v>5597</v>
      </c>
      <c r="BB442" s="43" t="s">
        <v>5512</v>
      </c>
      <c r="BC442" s="38" t="s">
        <v>5492</v>
      </c>
      <c r="BD442" s="38" t="s">
        <v>35</v>
      </c>
      <c r="BE442" s="38" t="s">
        <v>5494</v>
      </c>
    </row>
    <row r="443" spans="1:57" ht="17.45" customHeight="1" x14ac:dyDescent="0.25">
      <c r="A443" s="81">
        <v>2023</v>
      </c>
      <c r="B443" s="35">
        <v>462</v>
      </c>
      <c r="C443" s="36">
        <v>1826</v>
      </c>
      <c r="D443" s="29" t="s">
        <v>294</v>
      </c>
      <c r="E443" s="37" t="s">
        <v>5497</v>
      </c>
      <c r="F443" s="38" t="s">
        <v>39</v>
      </c>
      <c r="G443" s="35" t="s">
        <v>54</v>
      </c>
      <c r="H443" s="37" t="s">
        <v>2329</v>
      </c>
      <c r="I443" s="38" t="s">
        <v>7709</v>
      </c>
      <c r="J443" s="39" t="s">
        <v>6873</v>
      </c>
      <c r="K443" s="41">
        <v>7</v>
      </c>
      <c r="L443" s="42" t="s">
        <v>5829</v>
      </c>
      <c r="M443" s="43">
        <v>45098</v>
      </c>
      <c r="N443" s="38">
        <v>6</v>
      </c>
      <c r="O443" s="43">
        <v>45099</v>
      </c>
      <c r="P443" s="43">
        <v>45281</v>
      </c>
      <c r="Q443" s="54" t="s">
        <v>98</v>
      </c>
      <c r="R443" s="29" t="s">
        <v>98</v>
      </c>
      <c r="S443" s="39" t="s">
        <v>7710</v>
      </c>
      <c r="T443" s="39" t="s">
        <v>5488</v>
      </c>
      <c r="U443" s="12" t="s">
        <v>6178</v>
      </c>
      <c r="V443" s="39" t="s">
        <v>303</v>
      </c>
      <c r="W443" s="51">
        <v>20235400001643</v>
      </c>
      <c r="X443" s="38">
        <v>91373</v>
      </c>
      <c r="Y443" s="38">
        <v>2</v>
      </c>
      <c r="Z443" s="46">
        <v>2725000</v>
      </c>
      <c r="AA443" s="42" t="s">
        <v>6860</v>
      </c>
      <c r="AB443" s="42" t="s">
        <v>6533</v>
      </c>
      <c r="AC443" s="42" t="s">
        <v>6860</v>
      </c>
      <c r="AD443" s="42">
        <v>20235420009893</v>
      </c>
      <c r="AE443" s="47">
        <v>45098</v>
      </c>
      <c r="AF443" s="42" t="s">
        <v>5490</v>
      </c>
      <c r="AG443" s="48" t="s">
        <v>5491</v>
      </c>
      <c r="AH443" s="49">
        <v>45098</v>
      </c>
      <c r="AI443" s="38" t="s">
        <v>7711</v>
      </c>
      <c r="AJ443" s="38">
        <v>-192</v>
      </c>
      <c r="AK443" s="38" t="s">
        <v>5506</v>
      </c>
      <c r="AL443" s="38">
        <v>1198</v>
      </c>
      <c r="AM443" s="43">
        <v>45097</v>
      </c>
      <c r="AN443" s="43">
        <v>45099</v>
      </c>
      <c r="AO443" s="38" t="s">
        <v>5506</v>
      </c>
      <c r="AP443" s="43">
        <v>45098</v>
      </c>
      <c r="AQ443" s="38">
        <v>2</v>
      </c>
      <c r="AR443" s="38"/>
      <c r="AS443" s="38" t="s">
        <v>7712</v>
      </c>
      <c r="AT443" s="38" t="s">
        <v>5508</v>
      </c>
      <c r="AU443" s="43">
        <v>45099</v>
      </c>
      <c r="AV443" s="43">
        <v>45099</v>
      </c>
      <c r="AW443" s="43">
        <v>45473</v>
      </c>
      <c r="AX443" s="43">
        <v>45099</v>
      </c>
      <c r="AY443" s="38" t="s">
        <v>5492</v>
      </c>
      <c r="AZ443" s="38" t="s">
        <v>5492</v>
      </c>
      <c r="BA443" s="43" t="s">
        <v>5560</v>
      </c>
      <c r="BB443" s="43" t="s">
        <v>5512</v>
      </c>
      <c r="BC443" s="38" t="s">
        <v>5492</v>
      </c>
      <c r="BD443" s="38" t="s">
        <v>35</v>
      </c>
      <c r="BE443" s="38" t="s">
        <v>5494</v>
      </c>
    </row>
    <row r="444" spans="1:57" ht="17.45" customHeight="1" x14ac:dyDescent="0.25">
      <c r="A444" s="81">
        <v>2023</v>
      </c>
      <c r="B444" s="35">
        <v>463</v>
      </c>
      <c r="C444" s="36">
        <v>1873</v>
      </c>
      <c r="D444" s="102" t="s">
        <v>5496</v>
      </c>
      <c r="E444" s="37" t="s">
        <v>5497</v>
      </c>
      <c r="F444" s="38" t="s">
        <v>39</v>
      </c>
      <c r="G444" s="35" t="s">
        <v>54</v>
      </c>
      <c r="H444" s="37" t="s">
        <v>5986</v>
      </c>
      <c r="I444" s="38" t="s">
        <v>7713</v>
      </c>
      <c r="J444" s="39" t="s">
        <v>879</v>
      </c>
      <c r="K444" s="41">
        <v>8</v>
      </c>
      <c r="L444" s="42" t="s">
        <v>345</v>
      </c>
      <c r="M444" s="43">
        <v>45098</v>
      </c>
      <c r="N444" s="38">
        <v>6</v>
      </c>
      <c r="O444" s="43">
        <v>45100</v>
      </c>
      <c r="P444" s="43">
        <v>45282</v>
      </c>
      <c r="Q444" s="54" t="s">
        <v>98</v>
      </c>
      <c r="R444" s="29" t="s">
        <v>98</v>
      </c>
      <c r="S444" s="39" t="s">
        <v>7714</v>
      </c>
      <c r="T444" s="39" t="s">
        <v>5488</v>
      </c>
      <c r="U444" s="12" t="s">
        <v>881</v>
      </c>
      <c r="V444" s="39" t="s">
        <v>595</v>
      </c>
      <c r="W444" s="51">
        <v>20235400000963</v>
      </c>
      <c r="X444" s="38">
        <v>91151</v>
      </c>
      <c r="Y444" s="38">
        <v>1</v>
      </c>
      <c r="Z444" s="46">
        <v>7000000</v>
      </c>
      <c r="AA444" s="42" t="s">
        <v>6860</v>
      </c>
      <c r="AB444" s="42" t="s">
        <v>6533</v>
      </c>
      <c r="AC444" s="42" t="s">
        <v>6860</v>
      </c>
      <c r="AD444" s="42">
        <v>20235420010003</v>
      </c>
      <c r="AE444" s="47">
        <v>45099</v>
      </c>
      <c r="AF444" s="204" t="s">
        <v>5490</v>
      </c>
      <c r="AG444" s="48" t="s">
        <v>5491</v>
      </c>
      <c r="AH444" s="49">
        <v>45098</v>
      </c>
      <c r="AI444" s="38" t="s">
        <v>7715</v>
      </c>
      <c r="AJ444" s="38">
        <v>-182</v>
      </c>
      <c r="AK444" s="38" t="s">
        <v>5506</v>
      </c>
      <c r="AL444" s="38">
        <v>1177</v>
      </c>
      <c r="AM444" s="43">
        <v>45092</v>
      </c>
      <c r="AN444" s="43">
        <v>45099</v>
      </c>
      <c r="AO444" s="38" t="s">
        <v>5506</v>
      </c>
      <c r="AP444" s="43">
        <v>45099</v>
      </c>
      <c r="AQ444" s="38">
        <v>2</v>
      </c>
      <c r="AR444" s="38"/>
      <c r="AS444" s="38" t="s">
        <v>7716</v>
      </c>
      <c r="AT444" s="38" t="s">
        <v>5508</v>
      </c>
      <c r="AU444" s="43">
        <v>45098</v>
      </c>
      <c r="AV444" s="43" t="s">
        <v>7393</v>
      </c>
      <c r="AW444" s="43" t="s">
        <v>7274</v>
      </c>
      <c r="AX444" s="43"/>
      <c r="AY444" s="38" t="s">
        <v>5492</v>
      </c>
      <c r="AZ444" s="38" t="s">
        <v>5492</v>
      </c>
      <c r="BA444" s="43" t="s">
        <v>5597</v>
      </c>
      <c r="BB444" s="43" t="s">
        <v>5522</v>
      </c>
      <c r="BC444" s="38" t="s">
        <v>5492</v>
      </c>
      <c r="BD444" s="38" t="s">
        <v>35</v>
      </c>
      <c r="BE444" s="38" t="s">
        <v>5494</v>
      </c>
    </row>
    <row r="445" spans="1:57" ht="17.45" customHeight="1" x14ac:dyDescent="0.25">
      <c r="A445" s="81">
        <v>2023</v>
      </c>
      <c r="B445" s="35">
        <v>464</v>
      </c>
      <c r="C445" s="36">
        <v>1873</v>
      </c>
      <c r="D445" s="102" t="s">
        <v>5496</v>
      </c>
      <c r="E445" s="37" t="s">
        <v>5497</v>
      </c>
      <c r="F445" s="38" t="s">
        <v>39</v>
      </c>
      <c r="G445" s="35" t="s">
        <v>54</v>
      </c>
      <c r="H445" s="37" t="s">
        <v>2472</v>
      </c>
      <c r="I445" s="38" t="s">
        <v>7717</v>
      </c>
      <c r="J445" s="39" t="s">
        <v>2475</v>
      </c>
      <c r="K445" s="41">
        <v>6</v>
      </c>
      <c r="L445" s="42" t="s">
        <v>345</v>
      </c>
      <c r="M445" s="43">
        <v>45098</v>
      </c>
      <c r="N445" s="38">
        <v>6</v>
      </c>
      <c r="O445" s="43">
        <v>45100</v>
      </c>
      <c r="P445" s="43">
        <v>45282</v>
      </c>
      <c r="Q445" s="54" t="s">
        <v>98</v>
      </c>
      <c r="R445" s="29" t="s">
        <v>98</v>
      </c>
      <c r="S445" s="52" t="s">
        <v>7718</v>
      </c>
      <c r="T445" s="39" t="s">
        <v>5488</v>
      </c>
      <c r="U445" s="12" t="s">
        <v>7555</v>
      </c>
      <c r="V445" s="70" t="s">
        <v>5278</v>
      </c>
      <c r="W445" s="51">
        <v>20235400002533</v>
      </c>
      <c r="X445" s="38">
        <v>91088</v>
      </c>
      <c r="Y445" s="38">
        <v>2</v>
      </c>
      <c r="Z445" s="46">
        <v>3900000</v>
      </c>
      <c r="AA445" s="42" t="s">
        <v>6860</v>
      </c>
      <c r="AB445" s="42" t="s">
        <v>6533</v>
      </c>
      <c r="AC445" s="42" t="s">
        <v>6860</v>
      </c>
      <c r="AD445" s="42">
        <v>20235420010003</v>
      </c>
      <c r="AE445" s="47">
        <v>45099</v>
      </c>
      <c r="AF445" s="42" t="s">
        <v>5490</v>
      </c>
      <c r="AG445" s="48" t="s">
        <v>5491</v>
      </c>
      <c r="AH445" s="49">
        <v>45098</v>
      </c>
      <c r="AI445" s="38" t="s">
        <v>7719</v>
      </c>
      <c r="AJ445" s="38">
        <v>-182</v>
      </c>
      <c r="AK445" s="38" t="s">
        <v>5506</v>
      </c>
      <c r="AL445" s="38">
        <v>1172</v>
      </c>
      <c r="AM445" s="43">
        <v>45092</v>
      </c>
      <c r="AN445" s="43">
        <v>45099</v>
      </c>
      <c r="AO445" s="38" t="s">
        <v>5506</v>
      </c>
      <c r="AP445" s="43">
        <v>45099</v>
      </c>
      <c r="AQ445" s="38">
        <v>2</v>
      </c>
      <c r="AR445" s="38"/>
      <c r="AS445" s="38" t="s">
        <v>7720</v>
      </c>
      <c r="AT445" s="38" t="s">
        <v>5508</v>
      </c>
      <c r="AU445" s="43">
        <v>45099</v>
      </c>
      <c r="AV445" s="43">
        <v>45098</v>
      </c>
      <c r="AW445" s="43">
        <v>45473</v>
      </c>
      <c r="AX445" s="43">
        <v>45099</v>
      </c>
      <c r="AY445" s="38" t="s">
        <v>5492</v>
      </c>
      <c r="AZ445" s="38" t="s">
        <v>5492</v>
      </c>
      <c r="BA445" s="43" t="s">
        <v>5511</v>
      </c>
      <c r="BB445" s="43" t="s">
        <v>5522</v>
      </c>
      <c r="BC445" s="38" t="s">
        <v>5492</v>
      </c>
      <c r="BD445" s="38" t="s">
        <v>35</v>
      </c>
      <c r="BE445" s="38" t="s">
        <v>5494</v>
      </c>
    </row>
    <row r="446" spans="1:57" ht="17.45" customHeight="1" x14ac:dyDescent="0.25">
      <c r="A446" s="81">
        <v>2023</v>
      </c>
      <c r="B446" s="35">
        <v>465</v>
      </c>
      <c r="C446" s="36">
        <v>1873</v>
      </c>
      <c r="D446" s="102" t="s">
        <v>5496</v>
      </c>
      <c r="E446" s="37" t="s">
        <v>5497</v>
      </c>
      <c r="F446" s="38" t="s">
        <v>39</v>
      </c>
      <c r="G446" s="35" t="s">
        <v>54</v>
      </c>
      <c r="H446" s="37" t="s">
        <v>2472</v>
      </c>
      <c r="I446" s="38" t="s">
        <v>7721</v>
      </c>
      <c r="J446" s="39" t="s">
        <v>4023</v>
      </c>
      <c r="K446" s="41">
        <v>4</v>
      </c>
      <c r="L446" s="42" t="s">
        <v>345</v>
      </c>
      <c r="M446" s="43">
        <v>45098</v>
      </c>
      <c r="N446" s="38">
        <v>6</v>
      </c>
      <c r="O446" s="43">
        <v>45100</v>
      </c>
      <c r="P446" s="43">
        <v>45282</v>
      </c>
      <c r="Q446" s="54" t="s">
        <v>98</v>
      </c>
      <c r="R446" s="29" t="s">
        <v>98</v>
      </c>
      <c r="S446" s="52" t="s">
        <v>7718</v>
      </c>
      <c r="T446" s="39" t="s">
        <v>5488</v>
      </c>
      <c r="U446" s="12" t="s">
        <v>2161</v>
      </c>
      <c r="V446" s="70" t="s">
        <v>2783</v>
      </c>
      <c r="W446" s="51">
        <v>20235400002653</v>
      </c>
      <c r="X446" s="38">
        <v>91088</v>
      </c>
      <c r="Y446" s="38">
        <v>2</v>
      </c>
      <c r="Z446" s="46">
        <v>3900000</v>
      </c>
      <c r="AA446" s="42" t="s">
        <v>6860</v>
      </c>
      <c r="AB446" s="42" t="s">
        <v>6533</v>
      </c>
      <c r="AC446" s="42" t="s">
        <v>6860</v>
      </c>
      <c r="AD446" s="42">
        <v>20235420010003</v>
      </c>
      <c r="AE446" s="47">
        <v>45099</v>
      </c>
      <c r="AF446" s="42" t="s">
        <v>5490</v>
      </c>
      <c r="AG446" s="48" t="s">
        <v>5491</v>
      </c>
      <c r="AH446" s="49">
        <v>45098</v>
      </c>
      <c r="AI446" s="38" t="s">
        <v>7722</v>
      </c>
      <c r="AJ446" s="38">
        <v>-182</v>
      </c>
      <c r="AK446" s="38" t="s">
        <v>5506</v>
      </c>
      <c r="AL446" s="38">
        <v>1172</v>
      </c>
      <c r="AM446" s="43">
        <v>45092</v>
      </c>
      <c r="AN446" s="43">
        <v>45099</v>
      </c>
      <c r="AO446" s="38" t="s">
        <v>5506</v>
      </c>
      <c r="AP446" s="43">
        <v>45099</v>
      </c>
      <c r="AQ446" s="38">
        <v>2</v>
      </c>
      <c r="AR446" s="38"/>
      <c r="AS446" s="38" t="s">
        <v>7723</v>
      </c>
      <c r="AT446" s="38" t="s">
        <v>6425</v>
      </c>
      <c r="AU446" s="43">
        <v>45099</v>
      </c>
      <c r="AV446" s="43">
        <v>45098</v>
      </c>
      <c r="AW446" s="43">
        <v>45490</v>
      </c>
      <c r="AX446" s="43">
        <v>45099</v>
      </c>
      <c r="AY446" s="38" t="s">
        <v>5492</v>
      </c>
      <c r="AZ446" s="38" t="s">
        <v>5492</v>
      </c>
      <c r="BA446" s="43" t="s">
        <v>5511</v>
      </c>
      <c r="BB446" s="43" t="s">
        <v>5522</v>
      </c>
      <c r="BC446" s="38" t="s">
        <v>5492</v>
      </c>
      <c r="BD446" s="38" t="s">
        <v>35</v>
      </c>
      <c r="BE446" s="38" t="s">
        <v>5494</v>
      </c>
    </row>
    <row r="447" spans="1:57" ht="17.45" customHeight="1" x14ac:dyDescent="0.25">
      <c r="A447" s="81">
        <v>2023</v>
      </c>
      <c r="B447" s="35">
        <v>466</v>
      </c>
      <c r="C447" s="36">
        <v>1873</v>
      </c>
      <c r="D447" s="102" t="s">
        <v>5496</v>
      </c>
      <c r="E447" s="37" t="s">
        <v>5497</v>
      </c>
      <c r="F447" s="38" t="s">
        <v>39</v>
      </c>
      <c r="G447" s="35" t="s">
        <v>54</v>
      </c>
      <c r="H447" s="37" t="s">
        <v>1837</v>
      </c>
      <c r="I447" s="38" t="s">
        <v>7724</v>
      </c>
      <c r="J447" s="39" t="s">
        <v>775</v>
      </c>
      <c r="K447" s="41">
        <v>7</v>
      </c>
      <c r="L447" s="42" t="s">
        <v>345</v>
      </c>
      <c r="M447" s="43">
        <v>45098</v>
      </c>
      <c r="N447" s="38">
        <v>6</v>
      </c>
      <c r="O447" s="43">
        <v>45100</v>
      </c>
      <c r="P447" s="43">
        <v>45282</v>
      </c>
      <c r="Q447" s="54" t="s">
        <v>98</v>
      </c>
      <c r="R447" s="29" t="s">
        <v>98</v>
      </c>
      <c r="S447" s="52" t="s">
        <v>7725</v>
      </c>
      <c r="T447" s="39" t="s">
        <v>5488</v>
      </c>
      <c r="U447" s="12" t="s">
        <v>7555</v>
      </c>
      <c r="V447" s="70" t="s">
        <v>5278</v>
      </c>
      <c r="W447" s="51">
        <v>20235400002533</v>
      </c>
      <c r="X447" s="38">
        <v>91087</v>
      </c>
      <c r="Y447" s="38">
        <v>2</v>
      </c>
      <c r="Z447" s="46">
        <v>6800000</v>
      </c>
      <c r="AA447" s="42" t="s">
        <v>6860</v>
      </c>
      <c r="AB447" s="42" t="s">
        <v>7726</v>
      </c>
      <c r="AC447" s="42" t="s">
        <v>6860</v>
      </c>
      <c r="AD447" s="42">
        <v>20235420010003</v>
      </c>
      <c r="AE447" s="47">
        <v>45099</v>
      </c>
      <c r="AF447" s="42" t="s">
        <v>5490</v>
      </c>
      <c r="AG447" s="48" t="s">
        <v>5491</v>
      </c>
      <c r="AH447" s="49">
        <v>45098</v>
      </c>
      <c r="AI447" s="38" t="s">
        <v>7727</v>
      </c>
      <c r="AJ447" s="38">
        <v>-182</v>
      </c>
      <c r="AK447" s="38" t="s">
        <v>5506</v>
      </c>
      <c r="AL447" s="38">
        <v>1171</v>
      </c>
      <c r="AM447" s="43">
        <v>45092</v>
      </c>
      <c r="AN447" s="43">
        <v>45099</v>
      </c>
      <c r="AO447" s="38" t="s">
        <v>5506</v>
      </c>
      <c r="AP447" s="43">
        <v>45099</v>
      </c>
      <c r="AQ447" s="38">
        <v>2</v>
      </c>
      <c r="AR447" s="38"/>
      <c r="AS447" s="38" t="s">
        <v>7706</v>
      </c>
      <c r="AT447" s="38" t="s">
        <v>5508</v>
      </c>
      <c r="AU447" s="43">
        <v>45099</v>
      </c>
      <c r="AV447" s="43">
        <v>45099</v>
      </c>
      <c r="AW447" s="43">
        <v>45468</v>
      </c>
      <c r="AX447" s="43">
        <v>45099</v>
      </c>
      <c r="AY447" s="38" t="s">
        <v>5492</v>
      </c>
      <c r="AZ447" s="38" t="s">
        <v>5506</v>
      </c>
      <c r="BA447" s="43" t="s">
        <v>5597</v>
      </c>
      <c r="BB447" s="43" t="s">
        <v>5512</v>
      </c>
      <c r="BC447" s="38" t="s">
        <v>5779</v>
      </c>
      <c r="BD447" s="38" t="s">
        <v>35</v>
      </c>
      <c r="BE447" s="38" t="s">
        <v>5494</v>
      </c>
    </row>
    <row r="448" spans="1:57" ht="17.45" customHeight="1" x14ac:dyDescent="0.25">
      <c r="A448" s="81">
        <v>2023</v>
      </c>
      <c r="B448" s="35">
        <v>467</v>
      </c>
      <c r="C448" s="36">
        <v>1873</v>
      </c>
      <c r="D448" s="102" t="s">
        <v>5496</v>
      </c>
      <c r="E448" s="37" t="s">
        <v>5497</v>
      </c>
      <c r="F448" s="38" t="s">
        <v>39</v>
      </c>
      <c r="G448" s="35" t="s">
        <v>54</v>
      </c>
      <c r="H448" s="37" t="s">
        <v>7728</v>
      </c>
      <c r="I448" s="38" t="s">
        <v>7729</v>
      </c>
      <c r="J448" s="39" t="s">
        <v>303</v>
      </c>
      <c r="K448" s="41">
        <v>1</v>
      </c>
      <c r="L448" s="42" t="s">
        <v>5829</v>
      </c>
      <c r="M448" s="43">
        <v>45105</v>
      </c>
      <c r="N448" s="38">
        <v>6</v>
      </c>
      <c r="O448" s="43">
        <v>45124</v>
      </c>
      <c r="P448" s="43">
        <v>45291</v>
      </c>
      <c r="Q448" s="54" t="s">
        <v>98</v>
      </c>
      <c r="R448" s="29" t="s">
        <v>98</v>
      </c>
      <c r="S448" s="52" t="s">
        <v>7730</v>
      </c>
      <c r="T448" s="39" t="s">
        <v>5488</v>
      </c>
      <c r="U448" s="12" t="s">
        <v>6178</v>
      </c>
      <c r="V448" s="39" t="s">
        <v>7731</v>
      </c>
      <c r="W448" s="51">
        <v>20235400002133</v>
      </c>
      <c r="X448" s="38">
        <v>91849</v>
      </c>
      <c r="Y448" s="38">
        <v>1</v>
      </c>
      <c r="Z448" s="46">
        <v>7000000</v>
      </c>
      <c r="AA448" s="42" t="s">
        <v>6860</v>
      </c>
      <c r="AB448" s="42" t="s">
        <v>6533</v>
      </c>
      <c r="AC448" s="42" t="s">
        <v>6860</v>
      </c>
      <c r="AD448" s="42">
        <v>20235420011193</v>
      </c>
      <c r="AE448" s="47">
        <v>45119</v>
      </c>
      <c r="AF448" s="42" t="s">
        <v>5490</v>
      </c>
      <c r="AG448" s="48" t="s">
        <v>5491</v>
      </c>
      <c r="AH448" s="49">
        <v>45105</v>
      </c>
      <c r="AI448" s="38" t="s">
        <v>7732</v>
      </c>
      <c r="AJ448" s="38">
        <v>-167</v>
      </c>
      <c r="AK448" s="38" t="s">
        <v>5506</v>
      </c>
      <c r="AL448" s="38">
        <v>1251</v>
      </c>
      <c r="AM448" s="43">
        <v>45104</v>
      </c>
      <c r="AN448" s="43">
        <v>45124</v>
      </c>
      <c r="AO448" s="38" t="s">
        <v>5506</v>
      </c>
      <c r="AP448" s="43">
        <v>45106</v>
      </c>
      <c r="AQ448" s="38">
        <v>2</v>
      </c>
      <c r="AR448" s="38"/>
      <c r="AS448" s="38" t="s">
        <v>7733</v>
      </c>
      <c r="AT448" s="38" t="s">
        <v>5508</v>
      </c>
      <c r="AU448" s="43">
        <v>45100</v>
      </c>
      <c r="AV448" s="43" t="s">
        <v>7734</v>
      </c>
      <c r="AW448" s="43" t="s">
        <v>7735</v>
      </c>
      <c r="AX448" s="43"/>
      <c r="AY448" s="38" t="s">
        <v>5492</v>
      </c>
      <c r="AZ448" s="38" t="s">
        <v>5506</v>
      </c>
      <c r="BA448" s="43" t="s">
        <v>5597</v>
      </c>
      <c r="BB448" s="43" t="s">
        <v>5522</v>
      </c>
      <c r="BC448" s="38" t="s">
        <v>5492</v>
      </c>
      <c r="BD448" s="38" t="s">
        <v>35</v>
      </c>
      <c r="BE448" s="38" t="s">
        <v>5494</v>
      </c>
    </row>
    <row r="449" spans="1:57" ht="17.45" customHeight="1" x14ac:dyDescent="0.25">
      <c r="A449" s="81">
        <v>2023</v>
      </c>
      <c r="B449" s="35">
        <v>468</v>
      </c>
      <c r="C449" s="36">
        <v>1873</v>
      </c>
      <c r="D449" s="102" t="s">
        <v>5496</v>
      </c>
      <c r="E449" s="37" t="s">
        <v>5497</v>
      </c>
      <c r="F449" s="38" t="s">
        <v>39</v>
      </c>
      <c r="G449" s="35" t="s">
        <v>54</v>
      </c>
      <c r="H449" s="37" t="s">
        <v>308</v>
      </c>
      <c r="I449" s="38" t="s">
        <v>7736</v>
      </c>
      <c r="J449" s="39" t="s">
        <v>311</v>
      </c>
      <c r="K449" s="41">
        <v>1</v>
      </c>
      <c r="L449" s="42" t="s">
        <v>170</v>
      </c>
      <c r="M449" s="43">
        <v>45098</v>
      </c>
      <c r="N449" s="38">
        <v>6</v>
      </c>
      <c r="O449" s="43">
        <v>45099</v>
      </c>
      <c r="P449" s="43">
        <v>45281</v>
      </c>
      <c r="Q449" s="54" t="s">
        <v>98</v>
      </c>
      <c r="R449" s="29" t="s">
        <v>98</v>
      </c>
      <c r="S449" s="52" t="s">
        <v>7737</v>
      </c>
      <c r="T449" s="39" t="s">
        <v>5488</v>
      </c>
      <c r="U449" s="12" t="s">
        <v>315</v>
      </c>
      <c r="V449" s="39" t="s">
        <v>90</v>
      </c>
      <c r="W449" s="51">
        <v>20235400001873</v>
      </c>
      <c r="X449" s="38">
        <v>91145</v>
      </c>
      <c r="Y449" s="38">
        <v>1</v>
      </c>
      <c r="Z449" s="46">
        <v>7000000</v>
      </c>
      <c r="AA449" s="42" t="s">
        <v>6860</v>
      </c>
      <c r="AB449" s="42" t="s">
        <v>6533</v>
      </c>
      <c r="AC449" s="42" t="s">
        <v>6860</v>
      </c>
      <c r="AD449" s="42">
        <v>20235420009933</v>
      </c>
      <c r="AE449" s="47">
        <v>45098</v>
      </c>
      <c r="AF449" s="204" t="s">
        <v>5490</v>
      </c>
      <c r="AG449" s="48" t="s">
        <v>5491</v>
      </c>
      <c r="AH449" s="49">
        <v>45098</v>
      </c>
      <c r="AI449" s="38" t="s">
        <v>7738</v>
      </c>
      <c r="AJ449" s="38">
        <v>-192</v>
      </c>
      <c r="AK449" s="38" t="s">
        <v>5506</v>
      </c>
      <c r="AL449" s="38">
        <v>1175</v>
      </c>
      <c r="AM449" s="43">
        <v>45092</v>
      </c>
      <c r="AN449" s="43">
        <v>45099</v>
      </c>
      <c r="AO449" s="38" t="s">
        <v>5506</v>
      </c>
      <c r="AP449" s="43">
        <v>45098</v>
      </c>
      <c r="AQ449" s="38">
        <v>1</v>
      </c>
      <c r="AR449" s="38"/>
      <c r="AS449" s="38" t="s">
        <v>7716</v>
      </c>
      <c r="AT449" s="38" t="s">
        <v>5508</v>
      </c>
      <c r="AU449" s="43">
        <v>45098</v>
      </c>
      <c r="AV449" s="43">
        <v>45098</v>
      </c>
      <c r="AW449" s="43">
        <v>45483</v>
      </c>
      <c r="AX449" s="43">
        <v>45099</v>
      </c>
      <c r="AY449" s="38" t="s">
        <v>5492</v>
      </c>
      <c r="AZ449" s="38" t="s">
        <v>5506</v>
      </c>
      <c r="BA449" s="43" t="s">
        <v>5597</v>
      </c>
      <c r="BB449" s="43" t="s">
        <v>5522</v>
      </c>
      <c r="BC449" s="38" t="s">
        <v>5492</v>
      </c>
      <c r="BD449" s="38" t="s">
        <v>35</v>
      </c>
      <c r="BE449" s="38" t="s">
        <v>5494</v>
      </c>
    </row>
    <row r="450" spans="1:57" ht="17.45" customHeight="1" x14ac:dyDescent="0.25">
      <c r="A450" s="81">
        <v>2023</v>
      </c>
      <c r="B450" s="35">
        <v>471</v>
      </c>
      <c r="C450" s="36">
        <v>1870</v>
      </c>
      <c r="D450" s="29" t="s">
        <v>887</v>
      </c>
      <c r="E450" s="37" t="s">
        <v>5497</v>
      </c>
      <c r="F450" s="38" t="s">
        <v>39</v>
      </c>
      <c r="G450" s="35" t="s">
        <v>54</v>
      </c>
      <c r="H450" s="37" t="s">
        <v>7663</v>
      </c>
      <c r="I450" s="38" t="s">
        <v>7739</v>
      </c>
      <c r="J450" s="39" t="s">
        <v>1984</v>
      </c>
      <c r="K450" s="41">
        <v>1</v>
      </c>
      <c r="L450" s="42" t="s">
        <v>5829</v>
      </c>
      <c r="M450" s="43">
        <v>45099</v>
      </c>
      <c r="N450" s="38">
        <v>6</v>
      </c>
      <c r="O450" s="43">
        <v>45100</v>
      </c>
      <c r="P450" s="43">
        <v>45282</v>
      </c>
      <c r="Q450" s="54" t="s">
        <v>98</v>
      </c>
      <c r="R450" s="29" t="s">
        <v>98</v>
      </c>
      <c r="S450" s="74" t="s">
        <v>7665</v>
      </c>
      <c r="T450" s="39" t="s">
        <v>5488</v>
      </c>
      <c r="U450" s="12" t="s">
        <v>5637</v>
      </c>
      <c r="V450" s="39" t="s">
        <v>894</v>
      </c>
      <c r="W450" s="51">
        <v>20235400001023</v>
      </c>
      <c r="X450" s="38">
        <v>91154</v>
      </c>
      <c r="Y450" s="38">
        <v>3</v>
      </c>
      <c r="Z450" s="46">
        <v>4800000</v>
      </c>
      <c r="AA450" s="42" t="s">
        <v>6860</v>
      </c>
      <c r="AB450" s="42" t="s">
        <v>6533</v>
      </c>
      <c r="AC450" s="42" t="s">
        <v>6860</v>
      </c>
      <c r="AD450" s="42">
        <v>20235420010053</v>
      </c>
      <c r="AE450" s="47">
        <v>45099</v>
      </c>
      <c r="AF450" s="42" t="s">
        <v>5490</v>
      </c>
      <c r="AG450" s="48" t="s">
        <v>5491</v>
      </c>
      <c r="AH450" s="49">
        <v>45099</v>
      </c>
      <c r="AI450" s="38" t="s">
        <v>7740</v>
      </c>
      <c r="AJ450" s="38">
        <v>-182</v>
      </c>
      <c r="AK450" s="38" t="s">
        <v>5506</v>
      </c>
      <c r="AL450" s="38">
        <v>1139</v>
      </c>
      <c r="AM450" s="43">
        <v>45086</v>
      </c>
      <c r="AN450" s="43">
        <v>45100</v>
      </c>
      <c r="AO450" s="38" t="s">
        <v>5506</v>
      </c>
      <c r="AP450" s="43">
        <v>45099</v>
      </c>
      <c r="AQ450" s="38">
        <v>1</v>
      </c>
      <c r="AR450" s="38"/>
      <c r="AS450" s="38">
        <v>70798</v>
      </c>
      <c r="AT450" s="38" t="s">
        <v>5508</v>
      </c>
      <c r="AU450" s="43">
        <v>45107</v>
      </c>
      <c r="AV450" s="43" t="s">
        <v>7363</v>
      </c>
      <c r="AW450" s="43" t="s">
        <v>7741</v>
      </c>
      <c r="AX450" s="43"/>
      <c r="AY450" s="38" t="s">
        <v>5492</v>
      </c>
      <c r="AZ450" s="38" t="s">
        <v>5506</v>
      </c>
      <c r="BA450" s="43" t="s">
        <v>5597</v>
      </c>
      <c r="BB450" s="43" t="s">
        <v>5512</v>
      </c>
      <c r="BC450" s="38" t="s">
        <v>5492</v>
      </c>
      <c r="BD450" s="38" t="s">
        <v>35</v>
      </c>
      <c r="BE450" s="38" t="s">
        <v>5494</v>
      </c>
    </row>
    <row r="451" spans="1:57" ht="17.45" customHeight="1" x14ac:dyDescent="0.25">
      <c r="A451" s="81">
        <v>2023</v>
      </c>
      <c r="B451" s="35">
        <v>472</v>
      </c>
      <c r="C451" s="36">
        <v>1873</v>
      </c>
      <c r="D451" s="102" t="s">
        <v>5496</v>
      </c>
      <c r="E451" s="37" t="s">
        <v>5497</v>
      </c>
      <c r="F451" s="38" t="s">
        <v>39</v>
      </c>
      <c r="G451" s="35" t="s">
        <v>54</v>
      </c>
      <c r="H451" s="37" t="s">
        <v>6106</v>
      </c>
      <c r="I451" s="38" t="s">
        <v>7742</v>
      </c>
      <c r="J451" s="39" t="s">
        <v>1759</v>
      </c>
      <c r="K451" s="41">
        <v>8</v>
      </c>
      <c r="L451" s="42" t="s">
        <v>2761</v>
      </c>
      <c r="M451" s="43">
        <v>45099</v>
      </c>
      <c r="N451" s="38">
        <v>6</v>
      </c>
      <c r="O451" s="43">
        <v>45103</v>
      </c>
      <c r="P451" s="43">
        <v>45285</v>
      </c>
      <c r="Q451" s="54" t="s">
        <v>98</v>
      </c>
      <c r="R451" s="29" t="s">
        <v>98</v>
      </c>
      <c r="S451" s="52" t="s">
        <v>7743</v>
      </c>
      <c r="T451" s="39" t="s">
        <v>5488</v>
      </c>
      <c r="U451" s="12" t="s">
        <v>5630</v>
      </c>
      <c r="V451" s="39" t="s">
        <v>595</v>
      </c>
      <c r="W451" s="51">
        <v>20235400000963</v>
      </c>
      <c r="X451" s="38">
        <v>91168</v>
      </c>
      <c r="Y451" s="38">
        <v>1</v>
      </c>
      <c r="Z451" s="46">
        <v>7100000</v>
      </c>
      <c r="AA451" s="42" t="s">
        <v>6860</v>
      </c>
      <c r="AB451" s="42" t="s">
        <v>6533</v>
      </c>
      <c r="AC451" s="42" t="s">
        <v>6860</v>
      </c>
      <c r="AD451" s="42">
        <v>20235420010083</v>
      </c>
      <c r="AE451" s="47">
        <v>45099</v>
      </c>
      <c r="AF451" s="42" t="s">
        <v>5490</v>
      </c>
      <c r="AG451" s="48" t="s">
        <v>5491</v>
      </c>
      <c r="AH451" s="49">
        <v>45099</v>
      </c>
      <c r="AI451" s="38" t="s">
        <v>7744</v>
      </c>
      <c r="AJ451" s="38">
        <v>-182</v>
      </c>
      <c r="AK451" s="38" t="s">
        <v>5506</v>
      </c>
      <c r="AL451" s="38">
        <v>1150</v>
      </c>
      <c r="AM451" s="43">
        <v>45090</v>
      </c>
      <c r="AN451" s="43">
        <v>45100</v>
      </c>
      <c r="AO451" s="38" t="s">
        <v>5506</v>
      </c>
      <c r="AP451" s="43">
        <v>45100</v>
      </c>
      <c r="AQ451" s="38">
        <v>1</v>
      </c>
      <c r="AR451" s="38"/>
      <c r="AS451" s="38" t="s">
        <v>7745</v>
      </c>
      <c r="AT451" s="38" t="s">
        <v>5508</v>
      </c>
      <c r="AU451" s="43">
        <v>45105</v>
      </c>
      <c r="AV451" s="43" t="s">
        <v>7746</v>
      </c>
      <c r="AW451" s="43" t="s">
        <v>7364</v>
      </c>
      <c r="AX451" s="43"/>
      <c r="AY451" s="38" t="s">
        <v>5492</v>
      </c>
      <c r="AZ451" s="38" t="s">
        <v>5492</v>
      </c>
      <c r="BA451" s="43" t="s">
        <v>5521</v>
      </c>
      <c r="BB451" s="43" t="s">
        <v>5512</v>
      </c>
      <c r="BC451" s="38" t="s">
        <v>5492</v>
      </c>
      <c r="BD451" s="38" t="s">
        <v>35</v>
      </c>
      <c r="BE451" s="38" t="s">
        <v>5494</v>
      </c>
    </row>
    <row r="452" spans="1:57" ht="17.45" customHeight="1" x14ac:dyDescent="0.25">
      <c r="A452" s="81">
        <v>2023</v>
      </c>
      <c r="B452" s="35">
        <v>474</v>
      </c>
      <c r="C452" s="36">
        <v>1873</v>
      </c>
      <c r="D452" s="102" t="s">
        <v>5496</v>
      </c>
      <c r="E452" s="37" t="s">
        <v>5497</v>
      </c>
      <c r="F452" s="38" t="s">
        <v>39</v>
      </c>
      <c r="G452" s="35" t="s">
        <v>54</v>
      </c>
      <c r="H452" s="37" t="s">
        <v>5531</v>
      </c>
      <c r="I452" s="38" t="s">
        <v>7747</v>
      </c>
      <c r="J452" s="39" t="s">
        <v>1021</v>
      </c>
      <c r="K452" s="41">
        <v>9</v>
      </c>
      <c r="L452" s="42" t="s">
        <v>170</v>
      </c>
      <c r="M452" s="43">
        <v>45100</v>
      </c>
      <c r="N452" s="38">
        <v>6</v>
      </c>
      <c r="O452" s="43">
        <v>45103</v>
      </c>
      <c r="P452" s="43">
        <v>45285</v>
      </c>
      <c r="Q452" s="54" t="s">
        <v>98</v>
      </c>
      <c r="R452" s="29" t="s">
        <v>98</v>
      </c>
      <c r="S452" s="74" t="s">
        <v>7748</v>
      </c>
      <c r="T452" s="39" t="s">
        <v>5488</v>
      </c>
      <c r="U452" s="12" t="s">
        <v>74</v>
      </c>
      <c r="V452" s="39" t="s">
        <v>90</v>
      </c>
      <c r="W452" s="53">
        <v>20235400001413</v>
      </c>
      <c r="X452" s="38">
        <v>91196</v>
      </c>
      <c r="Y452" s="38">
        <v>1</v>
      </c>
      <c r="Z452" s="46">
        <v>8500000</v>
      </c>
      <c r="AA452" s="42" t="s">
        <v>6860</v>
      </c>
      <c r="AB452" s="42" t="s">
        <v>6533</v>
      </c>
      <c r="AC452" s="42" t="s">
        <v>6860</v>
      </c>
      <c r="AD452" s="42">
        <v>20235420010233</v>
      </c>
      <c r="AE452" s="47">
        <v>45103</v>
      </c>
      <c r="AF452" s="42" t="s">
        <v>5490</v>
      </c>
      <c r="AG452" s="48" t="s">
        <v>5491</v>
      </c>
      <c r="AH452" s="49">
        <v>45100</v>
      </c>
      <c r="AI452" s="38" t="s">
        <v>7749</v>
      </c>
      <c r="AJ452" s="38">
        <v>-182</v>
      </c>
      <c r="AK452" s="38" t="s">
        <v>5506</v>
      </c>
      <c r="AL452" s="38">
        <v>1184</v>
      </c>
      <c r="AM452" s="43">
        <v>45092</v>
      </c>
      <c r="AN452" s="43">
        <v>45103</v>
      </c>
      <c r="AO452" s="38" t="s">
        <v>5506</v>
      </c>
      <c r="AP452" s="43">
        <v>45099</v>
      </c>
      <c r="AQ452" s="38">
        <v>1</v>
      </c>
      <c r="AR452" s="38"/>
      <c r="AS452" s="38" t="s">
        <v>7750</v>
      </c>
      <c r="AT452" s="38" t="s">
        <v>5508</v>
      </c>
      <c r="AU452" s="43">
        <v>45105</v>
      </c>
      <c r="AV452" s="43" t="s">
        <v>7746</v>
      </c>
      <c r="AW452" s="43" t="s">
        <v>7378</v>
      </c>
      <c r="AX452" s="43"/>
      <c r="AY452" s="38" t="s">
        <v>5492</v>
      </c>
      <c r="AZ452" s="38" t="s">
        <v>5492</v>
      </c>
      <c r="BA452" s="43" t="s">
        <v>5521</v>
      </c>
      <c r="BB452" s="43" t="s">
        <v>5512</v>
      </c>
      <c r="BC452" s="38" t="s">
        <v>5538</v>
      </c>
      <c r="BD452" s="38" t="s">
        <v>35</v>
      </c>
      <c r="BE452" s="38" t="s">
        <v>5494</v>
      </c>
    </row>
    <row r="453" spans="1:57" ht="17.45" customHeight="1" x14ac:dyDescent="0.25">
      <c r="A453" s="81">
        <v>2023</v>
      </c>
      <c r="B453" s="35">
        <v>475</v>
      </c>
      <c r="C453" s="36">
        <v>1873</v>
      </c>
      <c r="D453" s="102" t="s">
        <v>5496</v>
      </c>
      <c r="E453" s="37" t="s">
        <v>5497</v>
      </c>
      <c r="F453" s="38" t="s">
        <v>39</v>
      </c>
      <c r="G453" s="35" t="s">
        <v>54</v>
      </c>
      <c r="H453" s="37" t="s">
        <v>7751</v>
      </c>
      <c r="I453" s="38" t="s">
        <v>7752</v>
      </c>
      <c r="J453" s="39" t="s">
        <v>2635</v>
      </c>
      <c r="K453" s="41">
        <v>6</v>
      </c>
      <c r="L453" s="42" t="s">
        <v>170</v>
      </c>
      <c r="M453" s="43">
        <v>45100</v>
      </c>
      <c r="N453" s="38">
        <v>6</v>
      </c>
      <c r="O453" s="43">
        <v>45103</v>
      </c>
      <c r="P453" s="43">
        <v>45285</v>
      </c>
      <c r="Q453" s="54" t="s">
        <v>98</v>
      </c>
      <c r="R453" s="29" t="s">
        <v>98</v>
      </c>
      <c r="S453" s="52" t="s">
        <v>7753</v>
      </c>
      <c r="T453" s="39" t="s">
        <v>5488</v>
      </c>
      <c r="U453" s="12" t="s">
        <v>74</v>
      </c>
      <c r="V453" s="39" t="s">
        <v>2368</v>
      </c>
      <c r="W453" s="51">
        <v>20235400002023</v>
      </c>
      <c r="X453" s="38">
        <v>91473</v>
      </c>
      <c r="Y453" s="38">
        <v>1</v>
      </c>
      <c r="Z453" s="46">
        <v>5700000</v>
      </c>
      <c r="AA453" s="42" t="s">
        <v>6860</v>
      </c>
      <c r="AB453" s="42" t="s">
        <v>6533</v>
      </c>
      <c r="AC453" s="42" t="s">
        <v>6860</v>
      </c>
      <c r="AD453" s="42">
        <v>20235420010233</v>
      </c>
      <c r="AE453" s="47">
        <v>45103</v>
      </c>
      <c r="AF453" s="42" t="s">
        <v>5490</v>
      </c>
      <c r="AG453" s="48" t="s">
        <v>5491</v>
      </c>
      <c r="AH453" s="49">
        <v>45100</v>
      </c>
      <c r="AI453" s="38" t="s">
        <v>7754</v>
      </c>
      <c r="AJ453" s="38">
        <v>-182</v>
      </c>
      <c r="AK453" s="38" t="s">
        <v>5506</v>
      </c>
      <c r="AL453" s="38">
        <v>1204</v>
      </c>
      <c r="AM453" s="43">
        <v>45098</v>
      </c>
      <c r="AN453" s="43">
        <v>45103</v>
      </c>
      <c r="AO453" s="38" t="s">
        <v>5506</v>
      </c>
      <c r="AP453" s="43">
        <v>45099</v>
      </c>
      <c r="AQ453" s="38">
        <v>1</v>
      </c>
      <c r="AR453" s="38"/>
      <c r="AS453" s="38" t="s">
        <v>7733</v>
      </c>
      <c r="AT453" s="38" t="s">
        <v>5508</v>
      </c>
      <c r="AU453" s="43">
        <v>45100</v>
      </c>
      <c r="AV453" s="43">
        <v>45100</v>
      </c>
      <c r="AW453" s="43">
        <v>45474</v>
      </c>
      <c r="AX453" s="43">
        <v>45103</v>
      </c>
      <c r="AY453" s="38" t="s">
        <v>5492</v>
      </c>
      <c r="AZ453" s="38" t="s">
        <v>5492</v>
      </c>
      <c r="BA453" s="43" t="s">
        <v>5597</v>
      </c>
      <c r="BB453" s="43" t="s">
        <v>5512</v>
      </c>
      <c r="BC453" s="38" t="s">
        <v>5492</v>
      </c>
      <c r="BD453" s="38" t="s">
        <v>35</v>
      </c>
      <c r="BE453" s="38" t="s">
        <v>5494</v>
      </c>
    </row>
    <row r="454" spans="1:57" ht="17.45" customHeight="1" x14ac:dyDescent="0.25">
      <c r="A454" s="81">
        <v>2023</v>
      </c>
      <c r="B454" s="35">
        <v>476</v>
      </c>
      <c r="C454" s="36">
        <v>1873</v>
      </c>
      <c r="D454" s="102" t="s">
        <v>5496</v>
      </c>
      <c r="E454" s="37" t="s">
        <v>5497</v>
      </c>
      <c r="F454" s="38" t="s">
        <v>39</v>
      </c>
      <c r="G454" s="35" t="s">
        <v>54</v>
      </c>
      <c r="H454" s="37" t="s">
        <v>7755</v>
      </c>
      <c r="I454" s="38" t="s">
        <v>7756</v>
      </c>
      <c r="J454" s="39" t="s">
        <v>568</v>
      </c>
      <c r="K454" s="41">
        <v>4</v>
      </c>
      <c r="L454" s="42" t="s">
        <v>170</v>
      </c>
      <c r="M454" s="43">
        <v>45103</v>
      </c>
      <c r="N454" s="38">
        <v>6</v>
      </c>
      <c r="O454" s="43">
        <v>45103</v>
      </c>
      <c r="P454" s="43">
        <v>45285</v>
      </c>
      <c r="Q454" s="54" t="s">
        <v>98</v>
      </c>
      <c r="R454" s="29" t="s">
        <v>98</v>
      </c>
      <c r="S454" s="52" t="s">
        <v>7757</v>
      </c>
      <c r="T454" s="39" t="s">
        <v>5488</v>
      </c>
      <c r="U454" s="12" t="s">
        <v>74</v>
      </c>
      <c r="V454" s="39" t="s">
        <v>2368</v>
      </c>
      <c r="W454" s="51">
        <v>20235400002023</v>
      </c>
      <c r="X454" s="38">
        <v>91193</v>
      </c>
      <c r="Y454" s="38">
        <v>1</v>
      </c>
      <c r="Z454" s="46">
        <v>4500000</v>
      </c>
      <c r="AA454" s="42" t="s">
        <v>6860</v>
      </c>
      <c r="AB454" s="42" t="s">
        <v>6533</v>
      </c>
      <c r="AC454" s="42" t="s">
        <v>6860</v>
      </c>
      <c r="AD454" s="42">
        <v>20235420010233</v>
      </c>
      <c r="AE454" s="47">
        <v>45103</v>
      </c>
      <c r="AF454" s="42" t="s">
        <v>5490</v>
      </c>
      <c r="AG454" s="48" t="s">
        <v>5491</v>
      </c>
      <c r="AH454" s="49">
        <v>45103</v>
      </c>
      <c r="AI454" s="38" t="s">
        <v>7758</v>
      </c>
      <c r="AJ454" s="38">
        <v>-185</v>
      </c>
      <c r="AK454" s="38" t="s">
        <v>5506</v>
      </c>
      <c r="AL454" s="38">
        <v>1181</v>
      </c>
      <c r="AM454" s="43">
        <v>45092</v>
      </c>
      <c r="AN454" s="43">
        <v>45103</v>
      </c>
      <c r="AO454" s="38" t="s">
        <v>5506</v>
      </c>
      <c r="AP454" s="43">
        <v>45099</v>
      </c>
      <c r="AQ454" s="38">
        <v>1</v>
      </c>
      <c r="AR454" s="38"/>
      <c r="AS454" s="38" t="s">
        <v>7759</v>
      </c>
      <c r="AT454" s="38" t="s">
        <v>5508</v>
      </c>
      <c r="AU454" s="43">
        <v>45103</v>
      </c>
      <c r="AV454" s="43">
        <v>45103</v>
      </c>
      <c r="AW454" s="43">
        <v>45117</v>
      </c>
      <c r="AX454" s="43">
        <v>45103</v>
      </c>
      <c r="AY454" s="38" t="s">
        <v>5492</v>
      </c>
      <c r="AZ454" s="38" t="s">
        <v>5506</v>
      </c>
      <c r="BA454" s="43" t="s">
        <v>5511</v>
      </c>
      <c r="BB454" s="43" t="s">
        <v>5512</v>
      </c>
      <c r="BC454" s="38" t="s">
        <v>5492</v>
      </c>
      <c r="BD454" s="38" t="s">
        <v>35</v>
      </c>
      <c r="BE454" s="38" t="s">
        <v>5494</v>
      </c>
    </row>
    <row r="455" spans="1:57" ht="17.45" customHeight="1" x14ac:dyDescent="0.25">
      <c r="A455" s="81">
        <v>2023</v>
      </c>
      <c r="B455" s="35">
        <v>477</v>
      </c>
      <c r="C455" s="36">
        <v>1873</v>
      </c>
      <c r="D455" s="102" t="s">
        <v>5496</v>
      </c>
      <c r="E455" s="37" t="s">
        <v>5497</v>
      </c>
      <c r="F455" s="38" t="s">
        <v>39</v>
      </c>
      <c r="G455" s="35" t="s">
        <v>54</v>
      </c>
      <c r="H455" s="37" t="s">
        <v>1663</v>
      </c>
      <c r="I455" s="38" t="s">
        <v>7760</v>
      </c>
      <c r="J455" s="39" t="s">
        <v>6526</v>
      </c>
      <c r="K455" s="41">
        <v>1</v>
      </c>
      <c r="L455" s="42" t="s">
        <v>2761</v>
      </c>
      <c r="M455" s="43">
        <v>45103</v>
      </c>
      <c r="N455" s="38">
        <v>6</v>
      </c>
      <c r="O455" s="43">
        <v>45105</v>
      </c>
      <c r="P455" s="43">
        <v>45287</v>
      </c>
      <c r="Q455" s="54" t="s">
        <v>98</v>
      </c>
      <c r="R455" s="29" t="s">
        <v>98</v>
      </c>
      <c r="S455" s="52" t="s">
        <v>7761</v>
      </c>
      <c r="T455" s="39" t="s">
        <v>5488</v>
      </c>
      <c r="U455" s="12" t="s">
        <v>50</v>
      </c>
      <c r="V455" s="39" t="s">
        <v>4869</v>
      </c>
      <c r="W455" s="53">
        <v>20235400001273</v>
      </c>
      <c r="X455" s="38">
        <v>91201</v>
      </c>
      <c r="Y455" s="38">
        <v>1</v>
      </c>
      <c r="Z455" s="46">
        <v>5700000</v>
      </c>
      <c r="AA455" s="42" t="s">
        <v>6860</v>
      </c>
      <c r="AB455" s="42" t="s">
        <v>6533</v>
      </c>
      <c r="AC455" s="42" t="s">
        <v>6860</v>
      </c>
      <c r="AD455" s="42">
        <v>20235420010523</v>
      </c>
      <c r="AE455" s="47">
        <v>45105</v>
      </c>
      <c r="AF455" s="42" t="s">
        <v>5490</v>
      </c>
      <c r="AG455" s="48" t="s">
        <v>5491</v>
      </c>
      <c r="AH455" s="49">
        <v>45103</v>
      </c>
      <c r="AI455" s="38" t="s">
        <v>7762</v>
      </c>
      <c r="AJ455" s="38">
        <v>-182</v>
      </c>
      <c r="AK455" s="65" t="s">
        <v>5506</v>
      </c>
      <c r="AL455" s="38">
        <v>1191</v>
      </c>
      <c r="AM455" s="43">
        <v>45092</v>
      </c>
      <c r="AN455" s="43">
        <v>45105</v>
      </c>
      <c r="AO455" s="38" t="s">
        <v>5506</v>
      </c>
      <c r="AP455" s="43">
        <v>45103</v>
      </c>
      <c r="AQ455" s="38">
        <v>4</v>
      </c>
      <c r="AR455" s="38"/>
      <c r="AS455" s="38" t="s">
        <v>7763</v>
      </c>
      <c r="AT455" s="38" t="s">
        <v>5508</v>
      </c>
      <c r="AU455" s="43">
        <v>45104</v>
      </c>
      <c r="AV455" s="43">
        <v>45103</v>
      </c>
      <c r="AW455" s="43">
        <v>45478</v>
      </c>
      <c r="AX455" s="43">
        <v>45105</v>
      </c>
      <c r="AY455" s="38" t="s">
        <v>5492</v>
      </c>
      <c r="AZ455" s="38" t="s">
        <v>5506</v>
      </c>
      <c r="BA455" s="43" t="s">
        <v>5597</v>
      </c>
      <c r="BB455" s="43" t="s">
        <v>5522</v>
      </c>
      <c r="BC455" s="38" t="s">
        <v>5492</v>
      </c>
      <c r="BD455" s="38" t="s">
        <v>35</v>
      </c>
      <c r="BE455" s="38" t="s">
        <v>5494</v>
      </c>
    </row>
    <row r="456" spans="1:57" ht="17.45" customHeight="1" x14ac:dyDescent="0.25">
      <c r="A456" s="81">
        <v>2023</v>
      </c>
      <c r="B456" s="35">
        <v>479</v>
      </c>
      <c r="C456" s="36">
        <v>1873</v>
      </c>
      <c r="D456" s="102" t="s">
        <v>5496</v>
      </c>
      <c r="E456" s="37" t="s">
        <v>5497</v>
      </c>
      <c r="F456" s="38" t="s">
        <v>39</v>
      </c>
      <c r="G456" s="35" t="s">
        <v>54</v>
      </c>
      <c r="H456" s="37" t="s">
        <v>2118</v>
      </c>
      <c r="I456" s="38" t="s">
        <v>7764</v>
      </c>
      <c r="J456" s="39" t="s">
        <v>7020</v>
      </c>
      <c r="K456" s="41">
        <v>2</v>
      </c>
      <c r="L456" s="42" t="s">
        <v>5549</v>
      </c>
      <c r="M456" s="43">
        <v>45105</v>
      </c>
      <c r="N456" s="38">
        <v>6</v>
      </c>
      <c r="O456" s="43">
        <v>45111</v>
      </c>
      <c r="P456" s="43">
        <v>45291</v>
      </c>
      <c r="Q456" s="54" t="s">
        <v>98</v>
      </c>
      <c r="R456" s="29" t="s">
        <v>98</v>
      </c>
      <c r="S456" s="74" t="s">
        <v>7765</v>
      </c>
      <c r="T456" s="39" t="s">
        <v>5488</v>
      </c>
      <c r="U456" s="12" t="s">
        <v>356</v>
      </c>
      <c r="V456" s="39" t="s">
        <v>369</v>
      </c>
      <c r="W456" s="53">
        <v>20235400002093</v>
      </c>
      <c r="X456" s="38">
        <v>91313</v>
      </c>
      <c r="Y456" s="38">
        <v>1</v>
      </c>
      <c r="Z456" s="46">
        <v>2400000</v>
      </c>
      <c r="AA456" s="42" t="s">
        <v>6860</v>
      </c>
      <c r="AB456" s="42" t="s">
        <v>6533</v>
      </c>
      <c r="AC456" s="42" t="s">
        <v>6860</v>
      </c>
      <c r="AD456" s="42">
        <v>20235420010883</v>
      </c>
      <c r="AE456" s="47">
        <v>45111</v>
      </c>
      <c r="AF456" s="42" t="s">
        <v>5490</v>
      </c>
      <c r="AG456" s="48" t="s">
        <v>5491</v>
      </c>
      <c r="AH456" s="49">
        <v>45105</v>
      </c>
      <c r="AI456" s="38" t="s">
        <v>7766</v>
      </c>
      <c r="AJ456" s="38">
        <v>-180</v>
      </c>
      <c r="AK456" s="38" t="s">
        <v>5506</v>
      </c>
      <c r="AL456" s="38">
        <v>1188</v>
      </c>
      <c r="AM456" s="43">
        <v>45092</v>
      </c>
      <c r="AN456" s="43">
        <v>45111</v>
      </c>
      <c r="AO456" s="38" t="s">
        <v>5506</v>
      </c>
      <c r="AP456" s="43">
        <v>45106</v>
      </c>
      <c r="AQ456" s="38">
        <v>1</v>
      </c>
      <c r="AR456" s="38"/>
      <c r="AS456" s="38" t="s">
        <v>7767</v>
      </c>
      <c r="AT456" s="38" t="s">
        <v>5508</v>
      </c>
      <c r="AU456" s="43">
        <v>45105</v>
      </c>
      <c r="AV456" s="43" t="s">
        <v>7746</v>
      </c>
      <c r="AW456" s="43" t="s">
        <v>7348</v>
      </c>
      <c r="AX456" s="43"/>
      <c r="AY456" s="38" t="s">
        <v>5492</v>
      </c>
      <c r="AZ456" s="38" t="s">
        <v>5492</v>
      </c>
      <c r="BA456" s="43" t="s">
        <v>5560</v>
      </c>
      <c r="BB456" s="43" t="s">
        <v>5512</v>
      </c>
      <c r="BC456" s="38" t="s">
        <v>5492</v>
      </c>
      <c r="BD456" s="38" t="s">
        <v>35</v>
      </c>
      <c r="BE456" s="38" t="s">
        <v>5494</v>
      </c>
    </row>
    <row r="457" spans="1:57" ht="17.45" customHeight="1" x14ac:dyDescent="0.25">
      <c r="A457" s="81">
        <v>2023</v>
      </c>
      <c r="B457" s="35">
        <v>480</v>
      </c>
      <c r="C457" s="36">
        <v>1873</v>
      </c>
      <c r="D457" s="102" t="s">
        <v>5496</v>
      </c>
      <c r="E457" s="37" t="s">
        <v>5497</v>
      </c>
      <c r="F457" s="38" t="s">
        <v>39</v>
      </c>
      <c r="G457" s="35" t="s">
        <v>54</v>
      </c>
      <c r="H457" s="37" t="s">
        <v>1830</v>
      </c>
      <c r="I457" s="38" t="s">
        <v>7768</v>
      </c>
      <c r="J457" s="66" t="s">
        <v>2010</v>
      </c>
      <c r="K457" s="41">
        <v>8</v>
      </c>
      <c r="L457" s="42" t="s">
        <v>5549</v>
      </c>
      <c r="M457" s="43">
        <v>45105</v>
      </c>
      <c r="N457" s="38">
        <v>6</v>
      </c>
      <c r="O457" s="43">
        <v>45119</v>
      </c>
      <c r="P457" s="43">
        <v>45291</v>
      </c>
      <c r="Q457" s="54" t="s">
        <v>98</v>
      </c>
      <c r="R457" s="29" t="s">
        <v>98</v>
      </c>
      <c r="S457" s="74" t="s">
        <v>7769</v>
      </c>
      <c r="T457" s="39" t="s">
        <v>5488</v>
      </c>
      <c r="U457" s="12" t="s">
        <v>100</v>
      </c>
      <c r="V457" s="39" t="s">
        <v>5577</v>
      </c>
      <c r="W457" s="53">
        <v>20235400001443</v>
      </c>
      <c r="X457" s="38">
        <v>90288</v>
      </c>
      <c r="Y457" s="38">
        <v>1</v>
      </c>
      <c r="Z457" s="46">
        <v>5700000</v>
      </c>
      <c r="AA457" s="42" t="s">
        <v>7063</v>
      </c>
      <c r="AB457" s="42" t="s">
        <v>6533</v>
      </c>
      <c r="AC457" s="43">
        <v>45063</v>
      </c>
      <c r="AD457" s="42">
        <v>20235420007843</v>
      </c>
      <c r="AE457" s="47">
        <v>45069</v>
      </c>
      <c r="AF457" s="42" t="s">
        <v>5490</v>
      </c>
      <c r="AG457" s="48" t="s">
        <v>5491</v>
      </c>
      <c r="AH457" s="49">
        <v>45069</v>
      </c>
      <c r="AI457" s="38" t="s">
        <v>7770</v>
      </c>
      <c r="AJ457" s="38">
        <v>-213</v>
      </c>
      <c r="AK457" s="38" t="s">
        <v>5506</v>
      </c>
      <c r="AL457" s="38">
        <v>1094</v>
      </c>
      <c r="AM457" s="43">
        <v>45069</v>
      </c>
      <c r="AN457" s="43">
        <v>45070</v>
      </c>
      <c r="AO457" s="38" t="s">
        <v>5506</v>
      </c>
      <c r="AP457" s="43">
        <v>45075</v>
      </c>
      <c r="AQ457" s="38">
        <v>5</v>
      </c>
      <c r="AR457" s="38"/>
      <c r="AS457" s="38" t="s">
        <v>7771</v>
      </c>
      <c r="AT457" s="38" t="s">
        <v>5508</v>
      </c>
      <c r="AU457" s="43">
        <v>45072</v>
      </c>
      <c r="AV457" s="43" t="s">
        <v>7772</v>
      </c>
      <c r="AW457" s="43" t="s">
        <v>7773</v>
      </c>
      <c r="AX457" s="43"/>
      <c r="AY457" s="38" t="s">
        <v>5492</v>
      </c>
      <c r="AZ457" s="38" t="s">
        <v>5506</v>
      </c>
      <c r="BA457" s="43" t="s">
        <v>5597</v>
      </c>
      <c r="BB457" s="43" t="s">
        <v>5512</v>
      </c>
      <c r="BC457" s="38" t="s">
        <v>7774</v>
      </c>
      <c r="BD457" s="38" t="s">
        <v>35</v>
      </c>
      <c r="BE457" s="38" t="s">
        <v>5494</v>
      </c>
    </row>
    <row r="458" spans="1:57" ht="17.45" customHeight="1" x14ac:dyDescent="0.25">
      <c r="A458" s="81">
        <v>2023</v>
      </c>
      <c r="B458" s="35">
        <v>481</v>
      </c>
      <c r="C458" s="36">
        <v>1873</v>
      </c>
      <c r="D458" s="102" t="s">
        <v>5496</v>
      </c>
      <c r="E458" s="37" t="s">
        <v>5497</v>
      </c>
      <c r="F458" s="38" t="s">
        <v>39</v>
      </c>
      <c r="G458" s="35" t="s">
        <v>54</v>
      </c>
      <c r="H458" s="37" t="s">
        <v>990</v>
      </c>
      <c r="I458" s="38" t="s">
        <v>7775</v>
      </c>
      <c r="J458" s="39" t="s">
        <v>562</v>
      </c>
      <c r="K458" s="41">
        <v>2</v>
      </c>
      <c r="L458" s="42" t="s">
        <v>345</v>
      </c>
      <c r="M458" s="43">
        <v>45103</v>
      </c>
      <c r="N458" s="38">
        <v>6</v>
      </c>
      <c r="O458" s="43">
        <v>45104</v>
      </c>
      <c r="P458" s="43">
        <v>45286</v>
      </c>
      <c r="Q458" s="54" t="s">
        <v>98</v>
      </c>
      <c r="R458" s="29" t="s">
        <v>98</v>
      </c>
      <c r="S458" s="52" t="s">
        <v>7776</v>
      </c>
      <c r="T458" s="39" t="s">
        <v>5488</v>
      </c>
      <c r="U458" s="12" t="s">
        <v>564</v>
      </c>
      <c r="V458" s="39" t="s">
        <v>2001</v>
      </c>
      <c r="W458" s="53">
        <v>20235400001363</v>
      </c>
      <c r="X458" s="38">
        <v>91173</v>
      </c>
      <c r="Y458" s="38">
        <v>1</v>
      </c>
      <c r="Z458" s="46">
        <v>4500000</v>
      </c>
      <c r="AA458" s="42" t="s">
        <v>6860</v>
      </c>
      <c r="AB458" s="42" t="s">
        <v>6533</v>
      </c>
      <c r="AC458" s="42" t="s">
        <v>6860</v>
      </c>
      <c r="AD458" s="42">
        <v>20235420010283</v>
      </c>
      <c r="AE458" s="47">
        <v>45103</v>
      </c>
      <c r="AF458" s="42" t="s">
        <v>5490</v>
      </c>
      <c r="AG458" s="48" t="s">
        <v>5491</v>
      </c>
      <c r="AH458" s="49">
        <v>45103</v>
      </c>
      <c r="AI458" s="38" t="s">
        <v>7777</v>
      </c>
      <c r="AJ458" s="38">
        <v>-184</v>
      </c>
      <c r="AK458" s="38" t="s">
        <v>5506</v>
      </c>
      <c r="AL458" s="38">
        <v>1162</v>
      </c>
      <c r="AM458" s="43">
        <v>45092</v>
      </c>
      <c r="AN458" s="43">
        <v>45104</v>
      </c>
      <c r="AO458" s="38" t="s">
        <v>5506</v>
      </c>
      <c r="AP458" s="43">
        <v>45103</v>
      </c>
      <c r="AQ458" s="38">
        <v>1</v>
      </c>
      <c r="AR458" s="38"/>
      <c r="AS458" s="38" t="s">
        <v>7778</v>
      </c>
      <c r="AT458" s="38" t="s">
        <v>5765</v>
      </c>
      <c r="AU458" s="43">
        <v>45119</v>
      </c>
      <c r="AV458" s="43" t="s">
        <v>7779</v>
      </c>
      <c r="AW458" s="43" t="s">
        <v>7780</v>
      </c>
      <c r="AX458" s="43"/>
      <c r="AY458" s="38" t="s">
        <v>5492</v>
      </c>
      <c r="AZ458" s="38" t="s">
        <v>5506</v>
      </c>
      <c r="BA458" s="43" t="s">
        <v>5511</v>
      </c>
      <c r="BB458" s="43" t="s">
        <v>5512</v>
      </c>
      <c r="BC458" s="38" t="s">
        <v>5492</v>
      </c>
      <c r="BD458" s="38" t="s">
        <v>35</v>
      </c>
      <c r="BE458" s="38" t="s">
        <v>5494</v>
      </c>
    </row>
    <row r="459" spans="1:57" ht="17.45" customHeight="1" x14ac:dyDescent="0.25">
      <c r="A459" s="81">
        <v>2023</v>
      </c>
      <c r="B459" s="35">
        <v>482</v>
      </c>
      <c r="C459" s="36">
        <v>1873</v>
      </c>
      <c r="D459" s="102" t="s">
        <v>5496</v>
      </c>
      <c r="E459" s="37" t="s">
        <v>5497</v>
      </c>
      <c r="F459" s="38" t="s">
        <v>39</v>
      </c>
      <c r="G459" s="35" t="s">
        <v>54</v>
      </c>
      <c r="H459" s="37" t="s">
        <v>7781</v>
      </c>
      <c r="I459" s="38" t="s">
        <v>7782</v>
      </c>
      <c r="J459" s="39" t="s">
        <v>6244</v>
      </c>
      <c r="K459" s="41">
        <v>8</v>
      </c>
      <c r="L459" s="42" t="s">
        <v>345</v>
      </c>
      <c r="M459" s="43">
        <v>45103</v>
      </c>
      <c r="N459" s="38">
        <v>6</v>
      </c>
      <c r="O459" s="43">
        <v>45104</v>
      </c>
      <c r="P459" s="43">
        <v>45286</v>
      </c>
      <c r="Q459" s="54" t="s">
        <v>98</v>
      </c>
      <c r="R459" s="29" t="s">
        <v>98</v>
      </c>
      <c r="S459" s="225" t="s">
        <v>7672</v>
      </c>
      <c r="T459" s="39" t="s">
        <v>5488</v>
      </c>
      <c r="U459" s="12" t="s">
        <v>564</v>
      </c>
      <c r="V459" s="39" t="s">
        <v>2001</v>
      </c>
      <c r="W459" s="53">
        <v>20235400001363</v>
      </c>
      <c r="X459" s="38">
        <v>91009</v>
      </c>
      <c r="Y459" s="38">
        <v>5</v>
      </c>
      <c r="Z459" s="46">
        <v>2725000</v>
      </c>
      <c r="AA459" s="42" t="s">
        <v>6860</v>
      </c>
      <c r="AB459" s="42" t="s">
        <v>6533</v>
      </c>
      <c r="AC459" s="42" t="s">
        <v>6860</v>
      </c>
      <c r="AD459" s="42">
        <v>20235420010283</v>
      </c>
      <c r="AE459" s="47">
        <v>45103</v>
      </c>
      <c r="AF459" s="42" t="s">
        <v>5490</v>
      </c>
      <c r="AG459" s="48" t="s">
        <v>5491</v>
      </c>
      <c r="AH459" s="49">
        <v>45103</v>
      </c>
      <c r="AI459" s="38" t="s">
        <v>7783</v>
      </c>
      <c r="AJ459" s="38">
        <v>-182</v>
      </c>
      <c r="AK459" s="38" t="s">
        <v>5506</v>
      </c>
      <c r="AL459" s="38">
        <v>1162</v>
      </c>
      <c r="AM459" s="43">
        <v>45092</v>
      </c>
      <c r="AN459" s="43">
        <v>45104</v>
      </c>
      <c r="AO459" s="38" t="s">
        <v>5506</v>
      </c>
      <c r="AP459" s="43">
        <v>45104</v>
      </c>
      <c r="AQ459" s="38">
        <v>1</v>
      </c>
      <c r="AR459" s="38"/>
      <c r="AS459" s="38" t="s">
        <v>7784</v>
      </c>
      <c r="AT459" s="38" t="s">
        <v>5508</v>
      </c>
      <c r="AU459" s="43">
        <v>45105</v>
      </c>
      <c r="AV459" s="43" t="s">
        <v>7746</v>
      </c>
      <c r="AW459" s="43" t="s">
        <v>7364</v>
      </c>
      <c r="AX459" s="43"/>
      <c r="AY459" s="38" t="s">
        <v>5492</v>
      </c>
      <c r="AZ459" s="38" t="s">
        <v>5492</v>
      </c>
      <c r="BA459" s="43" t="s">
        <v>5560</v>
      </c>
      <c r="BB459" s="43" t="s">
        <v>5512</v>
      </c>
      <c r="BC459" s="38" t="s">
        <v>5492</v>
      </c>
      <c r="BD459" s="38" t="s">
        <v>35</v>
      </c>
      <c r="BE459" s="38" t="s">
        <v>5494</v>
      </c>
    </row>
    <row r="460" spans="1:57" ht="17.45" customHeight="1" x14ac:dyDescent="0.25">
      <c r="A460" s="81">
        <v>2023</v>
      </c>
      <c r="B460" s="35">
        <v>483</v>
      </c>
      <c r="C460" s="36">
        <v>1873</v>
      </c>
      <c r="D460" s="102" t="s">
        <v>5496</v>
      </c>
      <c r="E460" s="37" t="s">
        <v>5497</v>
      </c>
      <c r="F460" s="38" t="s">
        <v>39</v>
      </c>
      <c r="G460" s="35" t="s">
        <v>54</v>
      </c>
      <c r="H460" s="37" t="s">
        <v>7781</v>
      </c>
      <c r="I460" s="38" t="s">
        <v>7785</v>
      </c>
      <c r="J460" s="39" t="s">
        <v>6897</v>
      </c>
      <c r="K460" s="41">
        <v>8</v>
      </c>
      <c r="L460" s="42" t="s">
        <v>345</v>
      </c>
      <c r="M460" s="43">
        <v>45104</v>
      </c>
      <c r="N460" s="38">
        <v>6</v>
      </c>
      <c r="O460" s="43">
        <v>45106</v>
      </c>
      <c r="P460" s="43">
        <v>45288</v>
      </c>
      <c r="Q460" s="54" t="s">
        <v>98</v>
      </c>
      <c r="R460" s="29" t="s">
        <v>98</v>
      </c>
      <c r="S460" s="225" t="s">
        <v>7672</v>
      </c>
      <c r="T460" s="39" t="s">
        <v>5488</v>
      </c>
      <c r="U460" s="12" t="s">
        <v>564</v>
      </c>
      <c r="V460" s="39" t="s">
        <v>2001</v>
      </c>
      <c r="W460" s="53">
        <v>20235400001363</v>
      </c>
      <c r="X460" s="38">
        <v>91009</v>
      </c>
      <c r="Y460" s="38">
        <v>5</v>
      </c>
      <c r="Z460" s="46">
        <v>2725000</v>
      </c>
      <c r="AA460" s="42" t="s">
        <v>6860</v>
      </c>
      <c r="AB460" s="42" t="s">
        <v>6533</v>
      </c>
      <c r="AC460" s="42" t="s">
        <v>6860</v>
      </c>
      <c r="AD460" s="42">
        <v>20235420010563</v>
      </c>
      <c r="AE460" s="47">
        <v>45105</v>
      </c>
      <c r="AF460" s="42" t="s">
        <v>5490</v>
      </c>
      <c r="AG460" s="48" t="s">
        <v>5491</v>
      </c>
      <c r="AH460" s="49">
        <v>45104</v>
      </c>
      <c r="AI460" s="38" t="s">
        <v>7786</v>
      </c>
      <c r="AJ460" s="38">
        <v>-182</v>
      </c>
      <c r="AK460" s="38" t="s">
        <v>5506</v>
      </c>
      <c r="AL460" s="38">
        <v>1162</v>
      </c>
      <c r="AM460" s="43">
        <v>45092</v>
      </c>
      <c r="AN460" s="43">
        <v>45105</v>
      </c>
      <c r="AO460" s="38" t="s">
        <v>5506</v>
      </c>
      <c r="AP460" s="43">
        <v>45106</v>
      </c>
      <c r="AQ460" s="38">
        <v>1</v>
      </c>
      <c r="AR460" s="38"/>
      <c r="AS460" s="38" t="s">
        <v>7787</v>
      </c>
      <c r="AT460" s="38" t="s">
        <v>5508</v>
      </c>
      <c r="AU460" s="43">
        <v>45104</v>
      </c>
      <c r="AV460" s="43" t="s">
        <v>7788</v>
      </c>
      <c r="AW460" s="43" t="s">
        <v>7735</v>
      </c>
      <c r="AX460" s="43"/>
      <c r="AY460" s="38" t="s">
        <v>5492</v>
      </c>
      <c r="AZ460" s="38" t="s">
        <v>5506</v>
      </c>
      <c r="BA460" s="43" t="s">
        <v>5560</v>
      </c>
      <c r="BB460" s="43" t="s">
        <v>5512</v>
      </c>
      <c r="BC460" s="38" t="s">
        <v>5492</v>
      </c>
      <c r="BD460" s="38" t="s">
        <v>35</v>
      </c>
      <c r="BE460" s="38" t="s">
        <v>5494</v>
      </c>
    </row>
    <row r="461" spans="1:57" ht="17.45" customHeight="1" x14ac:dyDescent="0.25">
      <c r="A461" s="81">
        <v>2023</v>
      </c>
      <c r="B461" s="35">
        <v>484</v>
      </c>
      <c r="C461" s="36">
        <v>1792</v>
      </c>
      <c r="D461" s="29" t="s">
        <v>1898</v>
      </c>
      <c r="E461" s="37" t="s">
        <v>5497</v>
      </c>
      <c r="F461" s="38" t="s">
        <v>39</v>
      </c>
      <c r="G461" s="35" t="s">
        <v>54</v>
      </c>
      <c r="H461" s="37" t="s">
        <v>7789</v>
      </c>
      <c r="I461" s="38" t="s">
        <v>7790</v>
      </c>
      <c r="J461" s="39" t="s">
        <v>7791</v>
      </c>
      <c r="K461" s="41">
        <v>7</v>
      </c>
      <c r="L461" s="42" t="s">
        <v>345</v>
      </c>
      <c r="M461" s="43">
        <v>45103</v>
      </c>
      <c r="N461" s="38">
        <v>6</v>
      </c>
      <c r="O461" s="43">
        <v>45104</v>
      </c>
      <c r="P461" s="43">
        <v>45286</v>
      </c>
      <c r="Q461" s="54" t="s">
        <v>98</v>
      </c>
      <c r="R461" s="29" t="s">
        <v>98</v>
      </c>
      <c r="S461" s="52" t="s">
        <v>7792</v>
      </c>
      <c r="T461" s="39" t="s">
        <v>5488</v>
      </c>
      <c r="U461" s="12" t="s">
        <v>881</v>
      </c>
      <c r="V461" s="39" t="s">
        <v>879</v>
      </c>
      <c r="W461" s="53">
        <v>20235400001113</v>
      </c>
      <c r="X461" s="38">
        <v>85139</v>
      </c>
      <c r="Y461" s="38">
        <v>1</v>
      </c>
      <c r="Z461" s="46">
        <v>3900000</v>
      </c>
      <c r="AA461" s="42" t="s">
        <v>6860</v>
      </c>
      <c r="AB461" s="42" t="s">
        <v>6533</v>
      </c>
      <c r="AC461" s="42" t="s">
        <v>6860</v>
      </c>
      <c r="AD461" s="42">
        <v>20235420010283</v>
      </c>
      <c r="AE461" s="47">
        <v>45103</v>
      </c>
      <c r="AF461" s="42" t="s">
        <v>5490</v>
      </c>
      <c r="AG461" s="48" t="s">
        <v>5491</v>
      </c>
      <c r="AH461" s="49">
        <v>45103</v>
      </c>
      <c r="AI461" s="38" t="s">
        <v>7793</v>
      </c>
      <c r="AJ461" s="38">
        <v>-182</v>
      </c>
      <c r="AK461" s="38" t="s">
        <v>5506</v>
      </c>
      <c r="AL461" s="38">
        <v>250</v>
      </c>
      <c r="AM461" s="43">
        <v>44948</v>
      </c>
      <c r="AN461" s="43">
        <v>45104</v>
      </c>
      <c r="AO461" s="38" t="s">
        <v>5506</v>
      </c>
      <c r="AP461" s="43">
        <v>45103</v>
      </c>
      <c r="AQ461" s="38">
        <v>1</v>
      </c>
      <c r="AR461" s="38"/>
      <c r="AS461" s="38" t="s">
        <v>7794</v>
      </c>
      <c r="AT461" s="38" t="s">
        <v>5508</v>
      </c>
      <c r="AU461" s="43">
        <v>45105</v>
      </c>
      <c r="AV461" s="43" t="s">
        <v>7746</v>
      </c>
      <c r="AW461" s="43" t="s">
        <v>7364</v>
      </c>
      <c r="AX461" s="43"/>
      <c r="AY461" s="38" t="s">
        <v>5492</v>
      </c>
      <c r="AZ461" s="38" t="s">
        <v>5506</v>
      </c>
      <c r="BA461" s="43" t="s">
        <v>5511</v>
      </c>
      <c r="BB461" s="43" t="s">
        <v>5512</v>
      </c>
      <c r="BC461" s="38" t="s">
        <v>7795</v>
      </c>
      <c r="BD461" s="38" t="s">
        <v>35</v>
      </c>
      <c r="BE461" s="38" t="s">
        <v>5494</v>
      </c>
    </row>
    <row r="462" spans="1:57" ht="17.45" customHeight="1" x14ac:dyDescent="0.25">
      <c r="A462" s="81">
        <v>2023</v>
      </c>
      <c r="B462" s="35">
        <v>485</v>
      </c>
      <c r="C462" s="36">
        <v>1873</v>
      </c>
      <c r="D462" s="102" t="s">
        <v>5496</v>
      </c>
      <c r="E462" s="37" t="s">
        <v>5497</v>
      </c>
      <c r="F462" s="38" t="s">
        <v>39</v>
      </c>
      <c r="G462" s="35" t="s">
        <v>54</v>
      </c>
      <c r="H462" s="37" t="s">
        <v>1368</v>
      </c>
      <c r="I462" s="38" t="s">
        <v>7796</v>
      </c>
      <c r="J462" s="39" t="s">
        <v>1392</v>
      </c>
      <c r="K462" s="41">
        <v>8</v>
      </c>
      <c r="L462" s="42" t="s">
        <v>345</v>
      </c>
      <c r="M462" s="43">
        <v>45102</v>
      </c>
      <c r="N462" s="38">
        <v>6</v>
      </c>
      <c r="O462" s="43">
        <v>45105</v>
      </c>
      <c r="P462" s="43">
        <v>45287</v>
      </c>
      <c r="Q462" s="54" t="s">
        <v>98</v>
      </c>
      <c r="R462" s="29" t="s">
        <v>98</v>
      </c>
      <c r="S462" s="52" t="s">
        <v>7797</v>
      </c>
      <c r="T462" s="39" t="s">
        <v>5488</v>
      </c>
      <c r="U462" s="12" t="s">
        <v>459</v>
      </c>
      <c r="V462" s="39" t="s">
        <v>75</v>
      </c>
      <c r="W462" s="53">
        <v>20235400002713</v>
      </c>
      <c r="X462" s="38">
        <v>91305</v>
      </c>
      <c r="Y462" s="38">
        <v>3</v>
      </c>
      <c r="Z462" s="46">
        <v>6000000</v>
      </c>
      <c r="AA462" s="42" t="s">
        <v>6860</v>
      </c>
      <c r="AB462" s="42" t="s">
        <v>6533</v>
      </c>
      <c r="AC462" s="42" t="s">
        <v>6860</v>
      </c>
      <c r="AD462" s="42">
        <v>20235420010563</v>
      </c>
      <c r="AE462" s="47">
        <v>45105</v>
      </c>
      <c r="AF462" s="42" t="s">
        <v>5490</v>
      </c>
      <c r="AG462" s="48" t="s">
        <v>5491</v>
      </c>
      <c r="AH462" s="49">
        <v>45102</v>
      </c>
      <c r="AI462" s="38" t="s">
        <v>7798</v>
      </c>
      <c r="AJ462" s="38">
        <v>-182</v>
      </c>
      <c r="AK462" s="38" t="s">
        <v>5506</v>
      </c>
      <c r="AL462" s="38">
        <v>1236</v>
      </c>
      <c r="AM462" s="43">
        <v>45103</v>
      </c>
      <c r="AN462" s="43">
        <v>45105</v>
      </c>
      <c r="AO462" s="38" t="s">
        <v>5506</v>
      </c>
      <c r="AP462" s="43">
        <v>45104</v>
      </c>
      <c r="AQ462" s="38">
        <v>1</v>
      </c>
      <c r="AR462" s="38"/>
      <c r="AS462" s="38" t="s">
        <v>7799</v>
      </c>
      <c r="AT462" s="38" t="s">
        <v>5508</v>
      </c>
      <c r="AU462" s="43">
        <v>45103</v>
      </c>
      <c r="AV462" s="43" t="s">
        <v>7800</v>
      </c>
      <c r="AW462" s="43" t="s">
        <v>7378</v>
      </c>
      <c r="AX462" s="43"/>
      <c r="AY462" s="38" t="s">
        <v>5492</v>
      </c>
      <c r="AZ462" s="38" t="s">
        <v>5506</v>
      </c>
      <c r="BA462" s="43" t="s">
        <v>5597</v>
      </c>
      <c r="BB462" s="43" t="s">
        <v>5522</v>
      </c>
      <c r="BC462" s="38" t="s">
        <v>5492</v>
      </c>
      <c r="BD462" s="38" t="s">
        <v>35</v>
      </c>
      <c r="BE462" s="38" t="s">
        <v>5494</v>
      </c>
    </row>
    <row r="463" spans="1:57" ht="17.45" customHeight="1" x14ac:dyDescent="0.25">
      <c r="A463" s="81">
        <v>2023</v>
      </c>
      <c r="B463" s="35">
        <v>486</v>
      </c>
      <c r="C463" s="36">
        <v>1873</v>
      </c>
      <c r="D463" s="102" t="s">
        <v>5496</v>
      </c>
      <c r="E463" s="37" t="s">
        <v>5497</v>
      </c>
      <c r="F463" s="38" t="s">
        <v>39</v>
      </c>
      <c r="G463" s="35" t="s">
        <v>54</v>
      </c>
      <c r="H463" s="37" t="s">
        <v>1368</v>
      </c>
      <c r="I463" s="38" t="s">
        <v>7801</v>
      </c>
      <c r="J463" s="39" t="s">
        <v>1515</v>
      </c>
      <c r="K463" s="41">
        <v>6</v>
      </c>
      <c r="L463" s="42" t="s">
        <v>345</v>
      </c>
      <c r="M463" s="43">
        <v>45104</v>
      </c>
      <c r="N463" s="38">
        <v>6</v>
      </c>
      <c r="O463" s="43">
        <v>45105</v>
      </c>
      <c r="P463" s="43">
        <v>45287</v>
      </c>
      <c r="Q463" s="54" t="s">
        <v>98</v>
      </c>
      <c r="R463" s="29" t="s">
        <v>98</v>
      </c>
      <c r="S463" s="52" t="s">
        <v>7797</v>
      </c>
      <c r="T463" s="39" t="s">
        <v>5488</v>
      </c>
      <c r="U463" s="12" t="s">
        <v>459</v>
      </c>
      <c r="V463" s="39" t="s">
        <v>3652</v>
      </c>
      <c r="W463" s="53">
        <v>20235400001173</v>
      </c>
      <c r="X463" s="38">
        <v>91305</v>
      </c>
      <c r="Y463" s="38">
        <v>3</v>
      </c>
      <c r="Z463" s="46">
        <v>6000000</v>
      </c>
      <c r="AA463" s="42" t="s">
        <v>6860</v>
      </c>
      <c r="AB463" s="42" t="s">
        <v>6533</v>
      </c>
      <c r="AC463" s="42" t="s">
        <v>6860</v>
      </c>
      <c r="AD463" s="42">
        <v>20235420010563</v>
      </c>
      <c r="AE463" s="47">
        <v>45105</v>
      </c>
      <c r="AF463" s="42" t="s">
        <v>5490</v>
      </c>
      <c r="AG463" s="48" t="s">
        <v>5491</v>
      </c>
      <c r="AH463" s="49">
        <v>45104</v>
      </c>
      <c r="AI463" s="38" t="s">
        <v>7802</v>
      </c>
      <c r="AJ463" s="38">
        <v>-182</v>
      </c>
      <c r="AK463" s="38" t="s">
        <v>5506</v>
      </c>
      <c r="AL463" s="38">
        <v>1236</v>
      </c>
      <c r="AM463" s="43">
        <v>45103</v>
      </c>
      <c r="AN463" s="43">
        <v>45105</v>
      </c>
      <c r="AO463" s="38" t="s">
        <v>5492</v>
      </c>
      <c r="AP463" s="43">
        <v>45104</v>
      </c>
      <c r="AQ463" s="38">
        <v>1</v>
      </c>
      <c r="AR463" s="38"/>
      <c r="AS463" s="43" t="s">
        <v>7803</v>
      </c>
      <c r="AT463" s="38" t="s">
        <v>5508</v>
      </c>
      <c r="AU463" s="43">
        <v>45104</v>
      </c>
      <c r="AV463" s="43">
        <v>45104</v>
      </c>
      <c r="AW463" s="43">
        <v>45473</v>
      </c>
      <c r="AX463" s="43">
        <v>45105</v>
      </c>
      <c r="AY463" s="38" t="s">
        <v>5492</v>
      </c>
      <c r="AZ463" s="38" t="s">
        <v>5506</v>
      </c>
      <c r="BA463" s="43" t="s">
        <v>5597</v>
      </c>
      <c r="BB463" s="43" t="s">
        <v>5522</v>
      </c>
      <c r="BC463" s="38" t="s">
        <v>5492</v>
      </c>
      <c r="BD463" s="38" t="s">
        <v>35</v>
      </c>
      <c r="BE463" s="38" t="s">
        <v>5494</v>
      </c>
    </row>
    <row r="464" spans="1:57" ht="17.45" customHeight="1" x14ac:dyDescent="0.3">
      <c r="A464" s="81">
        <v>2023</v>
      </c>
      <c r="B464" s="35">
        <v>489</v>
      </c>
      <c r="C464" s="36">
        <v>1873</v>
      </c>
      <c r="D464" s="102" t="s">
        <v>5496</v>
      </c>
      <c r="E464" s="37" t="s">
        <v>5497</v>
      </c>
      <c r="F464" s="38" t="s">
        <v>39</v>
      </c>
      <c r="G464" s="35" t="s">
        <v>54</v>
      </c>
      <c r="H464" s="37" t="s">
        <v>6005</v>
      </c>
      <c r="I464" s="38" t="s">
        <v>7804</v>
      </c>
      <c r="J464" s="39" t="s">
        <v>170</v>
      </c>
      <c r="K464" s="41">
        <v>3</v>
      </c>
      <c r="L464" s="42" t="s">
        <v>345</v>
      </c>
      <c r="M464" s="43">
        <v>45104</v>
      </c>
      <c r="N464" s="38">
        <v>6</v>
      </c>
      <c r="O464" s="43">
        <v>45105</v>
      </c>
      <c r="P464" s="43">
        <v>45287</v>
      </c>
      <c r="Q464" s="54" t="s">
        <v>98</v>
      </c>
      <c r="R464" s="29" t="s">
        <v>98</v>
      </c>
      <c r="S464" s="52" t="s">
        <v>7805</v>
      </c>
      <c r="T464" s="39" t="s">
        <v>5488</v>
      </c>
      <c r="U464" s="12" t="s">
        <v>175</v>
      </c>
      <c r="V464" s="39" t="s">
        <v>5501</v>
      </c>
      <c r="W464" s="53">
        <v>20235400001333</v>
      </c>
      <c r="X464" s="38">
        <v>91788</v>
      </c>
      <c r="Y464" s="38">
        <v>2</v>
      </c>
      <c r="Z464" s="46">
        <v>7000000</v>
      </c>
      <c r="AA464" s="42" t="s">
        <v>6860</v>
      </c>
      <c r="AB464" s="42"/>
      <c r="AC464" s="42" t="s">
        <v>6860</v>
      </c>
      <c r="AD464" s="42">
        <v>20235420010653</v>
      </c>
      <c r="AE464" s="47">
        <v>45106</v>
      </c>
      <c r="AF464" s="42" t="s">
        <v>5490</v>
      </c>
      <c r="AG464" s="48" t="s">
        <v>5491</v>
      </c>
      <c r="AH464" s="108">
        <v>45104</v>
      </c>
      <c r="AI464" s="69" t="s">
        <v>7806</v>
      </c>
      <c r="AJ464" s="69">
        <v>-182</v>
      </c>
      <c r="AK464" s="69" t="s">
        <v>5506</v>
      </c>
      <c r="AL464" s="69">
        <v>1245</v>
      </c>
      <c r="AM464" s="108">
        <v>45104</v>
      </c>
      <c r="AN464" s="108">
        <v>45105</v>
      </c>
      <c r="AO464" s="69" t="s">
        <v>5506</v>
      </c>
      <c r="AP464" s="108">
        <v>45105</v>
      </c>
      <c r="AQ464" s="69">
        <v>1</v>
      </c>
      <c r="AR464" s="69" t="s">
        <v>3198</v>
      </c>
      <c r="AS464" s="69" t="s">
        <v>7784</v>
      </c>
      <c r="AT464" s="69" t="s">
        <v>5508</v>
      </c>
      <c r="AU464" s="108">
        <v>45105</v>
      </c>
      <c r="AV464" s="108">
        <v>45105</v>
      </c>
      <c r="AW464" s="108">
        <v>45479</v>
      </c>
      <c r="AX464" s="108">
        <v>45105</v>
      </c>
      <c r="AY464" s="69" t="s">
        <v>5492</v>
      </c>
      <c r="AZ464" s="69" t="s">
        <v>5492</v>
      </c>
      <c r="BA464" s="69" t="s">
        <v>5597</v>
      </c>
      <c r="BB464" s="69" t="s">
        <v>5522</v>
      </c>
      <c r="BC464" s="69" t="s">
        <v>5492</v>
      </c>
      <c r="BD464" s="69" t="s">
        <v>35</v>
      </c>
      <c r="BE464" s="69" t="s">
        <v>5494</v>
      </c>
    </row>
    <row r="465" spans="1:57" ht="17.45" customHeight="1" x14ac:dyDescent="0.3">
      <c r="A465" s="81">
        <v>2023</v>
      </c>
      <c r="B465" s="35">
        <v>490</v>
      </c>
      <c r="C465" s="36">
        <v>1873</v>
      </c>
      <c r="D465" s="102" t="s">
        <v>5496</v>
      </c>
      <c r="E465" s="37" t="s">
        <v>5497</v>
      </c>
      <c r="F465" s="38" t="s">
        <v>39</v>
      </c>
      <c r="G465" s="35" t="s">
        <v>54</v>
      </c>
      <c r="H465" s="37" t="s">
        <v>900</v>
      </c>
      <c r="I465" s="38" t="s">
        <v>7807</v>
      </c>
      <c r="J465" s="39" t="s">
        <v>2970</v>
      </c>
      <c r="K465" s="41">
        <v>1</v>
      </c>
      <c r="L465" s="42" t="s">
        <v>2761</v>
      </c>
      <c r="M465" s="43">
        <v>45103</v>
      </c>
      <c r="N465" s="38">
        <v>6</v>
      </c>
      <c r="O465" s="43">
        <v>45111</v>
      </c>
      <c r="P465" s="43">
        <v>45291</v>
      </c>
      <c r="Q465" s="54" t="s">
        <v>98</v>
      </c>
      <c r="R465" s="29" t="s">
        <v>98</v>
      </c>
      <c r="S465" s="52" t="s">
        <v>7808</v>
      </c>
      <c r="T465" s="39" t="s">
        <v>5488</v>
      </c>
      <c r="U465" s="248" t="s">
        <v>365</v>
      </c>
      <c r="V465" s="39" t="s">
        <v>5740</v>
      </c>
      <c r="W465" s="53">
        <v>20235400001283</v>
      </c>
      <c r="X465" s="38">
        <v>91337</v>
      </c>
      <c r="Y465" s="38">
        <v>8</v>
      </c>
      <c r="Z465" s="46">
        <v>2500000</v>
      </c>
      <c r="AA465" s="42" t="s">
        <v>6860</v>
      </c>
      <c r="AB465" s="42" t="s">
        <v>6533</v>
      </c>
      <c r="AC465" s="42" t="s">
        <v>6860</v>
      </c>
      <c r="AD465" s="42">
        <v>20235420010523</v>
      </c>
      <c r="AE465" s="47">
        <v>45105</v>
      </c>
      <c r="AF465" s="42" t="s">
        <v>5490</v>
      </c>
      <c r="AG465" s="48" t="s">
        <v>5491</v>
      </c>
      <c r="AH465" s="49">
        <v>45103</v>
      </c>
      <c r="AI465" s="38" t="s">
        <v>7809</v>
      </c>
      <c r="AJ465" s="38">
        <v>-180</v>
      </c>
      <c r="AK465" s="38" t="s">
        <v>5506</v>
      </c>
      <c r="AL465" s="38">
        <v>1180</v>
      </c>
      <c r="AM465" s="43">
        <v>45092</v>
      </c>
      <c r="AN465" s="43">
        <v>45105</v>
      </c>
      <c r="AO465" s="38" t="s">
        <v>5506</v>
      </c>
      <c r="AP465" s="43">
        <v>45104</v>
      </c>
      <c r="AQ465" s="38">
        <v>3</v>
      </c>
      <c r="AR465" s="38"/>
      <c r="AS465" s="38" t="s">
        <v>7787</v>
      </c>
      <c r="AT465" s="38" t="s">
        <v>5508</v>
      </c>
      <c r="AU465" s="43">
        <v>45104</v>
      </c>
      <c r="AV465" s="43">
        <v>45103</v>
      </c>
      <c r="AW465" s="43">
        <v>45474</v>
      </c>
      <c r="AX465" s="43">
        <v>45111</v>
      </c>
      <c r="AY465" s="38" t="s">
        <v>5492</v>
      </c>
      <c r="AZ465" s="38" t="s">
        <v>5506</v>
      </c>
      <c r="BA465" s="43" t="s">
        <v>5560</v>
      </c>
      <c r="BB465" s="43" t="s">
        <v>5522</v>
      </c>
      <c r="BC465" s="38" t="s">
        <v>5492</v>
      </c>
      <c r="BD465" s="38" t="s">
        <v>35</v>
      </c>
      <c r="BE465" s="38" t="s">
        <v>5494</v>
      </c>
    </row>
    <row r="466" spans="1:57" ht="17.45" customHeight="1" x14ac:dyDescent="0.25">
      <c r="A466" s="81">
        <v>2023</v>
      </c>
      <c r="B466" s="35">
        <v>491</v>
      </c>
      <c r="C466" s="36">
        <v>1873</v>
      </c>
      <c r="D466" s="102" t="s">
        <v>5496</v>
      </c>
      <c r="E466" s="37" t="s">
        <v>5497</v>
      </c>
      <c r="F466" s="38" t="s">
        <v>39</v>
      </c>
      <c r="G466" s="35" t="s">
        <v>54</v>
      </c>
      <c r="H466" s="37" t="s">
        <v>1523</v>
      </c>
      <c r="I466" s="38" t="s">
        <v>7810</v>
      </c>
      <c r="J466" s="39" t="s">
        <v>6433</v>
      </c>
      <c r="K466" s="41">
        <v>4</v>
      </c>
      <c r="L466" s="42" t="s">
        <v>5829</v>
      </c>
      <c r="M466" s="43">
        <v>45103</v>
      </c>
      <c r="N466" s="38">
        <v>6</v>
      </c>
      <c r="O466" s="43">
        <v>45124</v>
      </c>
      <c r="P466" s="43">
        <v>45291</v>
      </c>
      <c r="Q466" s="54" t="s">
        <v>98</v>
      </c>
      <c r="R466" s="29" t="s">
        <v>98</v>
      </c>
      <c r="S466" s="52" t="s">
        <v>7811</v>
      </c>
      <c r="T466" s="39" t="s">
        <v>5488</v>
      </c>
      <c r="U466" s="12" t="s">
        <v>811</v>
      </c>
      <c r="V466" s="39" t="s">
        <v>808</v>
      </c>
      <c r="W466" s="53">
        <v>20235400001253</v>
      </c>
      <c r="X466" s="38">
        <v>91062</v>
      </c>
      <c r="Y466" s="38">
        <v>5</v>
      </c>
      <c r="Z466" s="46">
        <v>3900000</v>
      </c>
      <c r="AA466" s="42" t="s">
        <v>6860</v>
      </c>
      <c r="AB466" s="42" t="s">
        <v>6533</v>
      </c>
      <c r="AC466" s="42" t="s">
        <v>6860</v>
      </c>
      <c r="AD466" s="42">
        <v>20235420011193</v>
      </c>
      <c r="AE466" s="47">
        <v>45119</v>
      </c>
      <c r="AF466" s="42" t="s">
        <v>5490</v>
      </c>
      <c r="AG466" s="48" t="s">
        <v>5491</v>
      </c>
      <c r="AH466" s="49">
        <v>45103</v>
      </c>
      <c r="AI466" s="38" t="s">
        <v>7812</v>
      </c>
      <c r="AJ466" s="38">
        <v>-167</v>
      </c>
      <c r="AK466" s="38" t="s">
        <v>5506</v>
      </c>
      <c r="AL466" s="38">
        <v>1167</v>
      </c>
      <c r="AM466" s="43">
        <v>45092</v>
      </c>
      <c r="AN466" s="43">
        <v>45124</v>
      </c>
      <c r="AO466" s="38" t="s">
        <v>5506</v>
      </c>
      <c r="AP466" s="43">
        <v>45105</v>
      </c>
      <c r="AQ466" s="38">
        <v>3</v>
      </c>
      <c r="AR466" s="38"/>
      <c r="AS466" s="38" t="s">
        <v>7813</v>
      </c>
      <c r="AT466" s="38" t="s">
        <v>5508</v>
      </c>
      <c r="AU466" s="43">
        <v>45107</v>
      </c>
      <c r="AV466" s="43" t="s">
        <v>7363</v>
      </c>
      <c r="AW466" s="43" t="s">
        <v>7364</v>
      </c>
      <c r="AX466" s="43"/>
      <c r="AY466" s="38" t="s">
        <v>5492</v>
      </c>
      <c r="AZ466" s="38" t="s">
        <v>5506</v>
      </c>
      <c r="BA466" s="43" t="s">
        <v>5511</v>
      </c>
      <c r="BB466" s="43" t="s">
        <v>5512</v>
      </c>
      <c r="BC466" s="38" t="s">
        <v>5492</v>
      </c>
      <c r="BD466" s="38" t="s">
        <v>35</v>
      </c>
      <c r="BE466" s="38" t="s">
        <v>5494</v>
      </c>
    </row>
    <row r="467" spans="1:57" ht="17.45" customHeight="1" x14ac:dyDescent="0.25">
      <c r="A467" s="81">
        <v>2023</v>
      </c>
      <c r="B467" s="35">
        <v>492</v>
      </c>
      <c r="C467" s="36">
        <v>1873</v>
      </c>
      <c r="D467" s="102" t="s">
        <v>5496</v>
      </c>
      <c r="E467" s="37" t="s">
        <v>5497</v>
      </c>
      <c r="F467" s="38" t="s">
        <v>39</v>
      </c>
      <c r="G467" s="35" t="s">
        <v>54</v>
      </c>
      <c r="H467" s="37" t="s">
        <v>1523</v>
      </c>
      <c r="I467" s="38" t="s">
        <v>7814</v>
      </c>
      <c r="J467" s="39" t="s">
        <v>4926</v>
      </c>
      <c r="K467" s="41">
        <v>0</v>
      </c>
      <c r="L467" s="42" t="s">
        <v>5829</v>
      </c>
      <c r="M467" s="43">
        <v>45103</v>
      </c>
      <c r="N467" s="38">
        <v>6</v>
      </c>
      <c r="O467" s="43">
        <v>45124</v>
      </c>
      <c r="P467" s="43">
        <v>45291</v>
      </c>
      <c r="Q467" s="54" t="s">
        <v>98</v>
      </c>
      <c r="R467" s="29" t="s">
        <v>98</v>
      </c>
      <c r="S467" s="52" t="s">
        <v>7811</v>
      </c>
      <c r="T467" s="39" t="s">
        <v>5488</v>
      </c>
      <c r="U467" s="12" t="s">
        <v>811</v>
      </c>
      <c r="V467" s="39" t="s">
        <v>808</v>
      </c>
      <c r="W467" s="53">
        <v>20235400001253</v>
      </c>
      <c r="X467" s="38">
        <v>91062</v>
      </c>
      <c r="Y467" s="38">
        <v>5</v>
      </c>
      <c r="Z467" s="46">
        <v>3900000</v>
      </c>
      <c r="AA467" s="42" t="s">
        <v>6860</v>
      </c>
      <c r="AB467" s="42" t="s">
        <v>6533</v>
      </c>
      <c r="AC467" s="42" t="s">
        <v>6860</v>
      </c>
      <c r="AD467" s="42">
        <v>20235420011193</v>
      </c>
      <c r="AE467" s="47">
        <v>45119</v>
      </c>
      <c r="AF467" s="42" t="s">
        <v>5490</v>
      </c>
      <c r="AG467" s="48" t="s">
        <v>5491</v>
      </c>
      <c r="AH467" s="49">
        <v>45103</v>
      </c>
      <c r="AI467" s="38" t="s">
        <v>7815</v>
      </c>
      <c r="AJ467" s="38">
        <v>-167</v>
      </c>
      <c r="AK467" s="38" t="s">
        <v>5506</v>
      </c>
      <c r="AL467" s="38">
        <v>1167</v>
      </c>
      <c r="AM467" s="43">
        <v>45090</v>
      </c>
      <c r="AN467" s="43">
        <v>45124</v>
      </c>
      <c r="AO467" s="38" t="s">
        <v>5506</v>
      </c>
      <c r="AP467" s="43">
        <v>45106</v>
      </c>
      <c r="AQ467" s="38">
        <v>3</v>
      </c>
      <c r="AR467" s="38"/>
      <c r="AS467" s="38" t="s">
        <v>7816</v>
      </c>
      <c r="AT467" s="38" t="s">
        <v>5508</v>
      </c>
      <c r="AU467" s="43">
        <v>45105</v>
      </c>
      <c r="AV467" s="43" t="s">
        <v>7746</v>
      </c>
      <c r="AW467" s="43" t="s">
        <v>6456</v>
      </c>
      <c r="AX467" s="43"/>
      <c r="AY467" s="38" t="s">
        <v>5492</v>
      </c>
      <c r="AZ467" s="38" t="s">
        <v>5492</v>
      </c>
      <c r="BA467" s="43" t="s">
        <v>5511</v>
      </c>
      <c r="BB467" s="43" t="s">
        <v>5522</v>
      </c>
      <c r="BC467" s="38" t="s">
        <v>5492</v>
      </c>
      <c r="BD467" s="38" t="s">
        <v>35</v>
      </c>
      <c r="BE467" s="38" t="s">
        <v>5494</v>
      </c>
    </row>
    <row r="468" spans="1:57" ht="17.45" customHeight="1" x14ac:dyDescent="0.25">
      <c r="A468" s="81">
        <v>2023</v>
      </c>
      <c r="B468" s="35">
        <v>493</v>
      </c>
      <c r="C468" s="36">
        <v>1873</v>
      </c>
      <c r="D468" s="102" t="s">
        <v>5496</v>
      </c>
      <c r="E468" s="37" t="s">
        <v>5497</v>
      </c>
      <c r="F468" s="38" t="s">
        <v>39</v>
      </c>
      <c r="G468" s="35" t="s">
        <v>54</v>
      </c>
      <c r="H468" s="37" t="s">
        <v>1523</v>
      </c>
      <c r="I468" s="38" t="s">
        <v>7817</v>
      </c>
      <c r="J468" s="39" t="s">
        <v>2990</v>
      </c>
      <c r="K468" s="41">
        <v>1</v>
      </c>
      <c r="L468" s="42" t="s">
        <v>5829</v>
      </c>
      <c r="M468" s="43">
        <v>45103</v>
      </c>
      <c r="N468" s="38">
        <v>6</v>
      </c>
      <c r="O468" s="43">
        <v>45124</v>
      </c>
      <c r="P468" s="43">
        <v>45291</v>
      </c>
      <c r="Q468" s="54" t="s">
        <v>98</v>
      </c>
      <c r="R468" s="29" t="s">
        <v>98</v>
      </c>
      <c r="S468" s="52" t="s">
        <v>7811</v>
      </c>
      <c r="T468" s="39" t="s">
        <v>5488</v>
      </c>
      <c r="U468" s="12" t="s">
        <v>811</v>
      </c>
      <c r="V468" s="39" t="s">
        <v>808</v>
      </c>
      <c r="W468" s="53">
        <v>20235400001253</v>
      </c>
      <c r="X468" s="38">
        <v>91062</v>
      </c>
      <c r="Y468" s="38">
        <v>5</v>
      </c>
      <c r="Z468" s="46">
        <v>3900000</v>
      </c>
      <c r="AA468" s="42" t="s">
        <v>6860</v>
      </c>
      <c r="AB468" s="42" t="s">
        <v>6533</v>
      </c>
      <c r="AC468" s="42" t="s">
        <v>6860</v>
      </c>
      <c r="AD468" s="42">
        <v>20235420011193</v>
      </c>
      <c r="AE468" s="47">
        <v>45119</v>
      </c>
      <c r="AF468" s="42" t="s">
        <v>5490</v>
      </c>
      <c r="AG468" s="48" t="s">
        <v>5491</v>
      </c>
      <c r="AH468" s="49">
        <v>45103</v>
      </c>
      <c r="AI468" s="38" t="s">
        <v>7818</v>
      </c>
      <c r="AJ468" s="38">
        <v>-167</v>
      </c>
      <c r="AK468" s="38" t="s">
        <v>5506</v>
      </c>
      <c r="AL468" s="38">
        <v>1167</v>
      </c>
      <c r="AM468" s="43">
        <v>45090</v>
      </c>
      <c r="AN468" s="43">
        <v>45124</v>
      </c>
      <c r="AO468" s="38" t="s">
        <v>5506</v>
      </c>
      <c r="AP468" s="43">
        <v>45106</v>
      </c>
      <c r="AQ468" s="38">
        <v>3</v>
      </c>
      <c r="AR468" s="38"/>
      <c r="AS468" s="38" t="s">
        <v>7819</v>
      </c>
      <c r="AT468" s="38" t="s">
        <v>5508</v>
      </c>
      <c r="AU468" s="43">
        <v>45105</v>
      </c>
      <c r="AV468" s="43" t="s">
        <v>7746</v>
      </c>
      <c r="AW468" s="43" t="s">
        <v>7394</v>
      </c>
      <c r="AX468" s="43"/>
      <c r="AY468" s="38" t="s">
        <v>5492</v>
      </c>
      <c r="AZ468" s="38" t="s">
        <v>5506</v>
      </c>
      <c r="BA468" s="43" t="s">
        <v>5511</v>
      </c>
      <c r="BB468" s="43" t="s">
        <v>5512</v>
      </c>
      <c r="BC468" s="38" t="s">
        <v>5492</v>
      </c>
      <c r="BD468" s="38" t="s">
        <v>35</v>
      </c>
      <c r="BE468" s="38" t="s">
        <v>5494</v>
      </c>
    </row>
    <row r="469" spans="1:57" ht="17.45" customHeight="1" x14ac:dyDescent="0.25">
      <c r="A469" s="81">
        <v>2023</v>
      </c>
      <c r="B469" s="35">
        <v>494</v>
      </c>
      <c r="C469" s="36">
        <v>1873</v>
      </c>
      <c r="D469" s="102" t="s">
        <v>5496</v>
      </c>
      <c r="E469" s="37" t="s">
        <v>5497</v>
      </c>
      <c r="F469" s="38" t="s">
        <v>39</v>
      </c>
      <c r="G469" s="35" t="s">
        <v>54</v>
      </c>
      <c r="H469" s="37" t="s">
        <v>6516</v>
      </c>
      <c r="I469" s="38" t="s">
        <v>7820</v>
      </c>
      <c r="J469" s="39" t="s">
        <v>2783</v>
      </c>
      <c r="K469" s="41">
        <v>3</v>
      </c>
      <c r="L469" s="42" t="s">
        <v>170</v>
      </c>
      <c r="M469" s="43">
        <v>45103</v>
      </c>
      <c r="N469" s="38">
        <v>6</v>
      </c>
      <c r="O469" s="43">
        <v>45103</v>
      </c>
      <c r="P469" s="43">
        <v>45285</v>
      </c>
      <c r="Q469" s="54" t="s">
        <v>98</v>
      </c>
      <c r="R469" s="29" t="s">
        <v>98</v>
      </c>
      <c r="S469" s="39" t="s">
        <v>7821</v>
      </c>
      <c r="T469" s="39" t="s">
        <v>5488</v>
      </c>
      <c r="U469" s="12" t="s">
        <v>2161</v>
      </c>
      <c r="V469" s="39" t="s">
        <v>595</v>
      </c>
      <c r="W469" s="53">
        <v>20235400002513</v>
      </c>
      <c r="X469" s="38">
        <v>91080</v>
      </c>
      <c r="Y469" s="38">
        <v>1</v>
      </c>
      <c r="Z469" s="46">
        <v>7000000</v>
      </c>
      <c r="AA469" s="42" t="s">
        <v>6860</v>
      </c>
      <c r="AB469" s="42"/>
      <c r="AC469" s="42" t="s">
        <v>6860</v>
      </c>
      <c r="AD469" s="42">
        <v>20235420010233</v>
      </c>
      <c r="AE469" s="47">
        <v>45103</v>
      </c>
      <c r="AF469" s="42" t="s">
        <v>5490</v>
      </c>
      <c r="AG469" s="48" t="s">
        <v>5491</v>
      </c>
      <c r="AH469" s="49">
        <v>45103</v>
      </c>
      <c r="AI469" s="38" t="s">
        <v>7822</v>
      </c>
      <c r="AJ469" s="38">
        <v>-182</v>
      </c>
      <c r="AK469" s="38" t="s">
        <v>5506</v>
      </c>
      <c r="AL469" s="38">
        <v>1169</v>
      </c>
      <c r="AM469" s="43">
        <v>45092</v>
      </c>
      <c r="AN469" s="43">
        <v>45103</v>
      </c>
      <c r="AO469" s="38" t="s">
        <v>5506</v>
      </c>
      <c r="AP469" s="43">
        <v>45104</v>
      </c>
      <c r="AQ469" s="38">
        <v>3</v>
      </c>
      <c r="AR469" s="38"/>
      <c r="AS469" s="38" t="s">
        <v>7823</v>
      </c>
      <c r="AT469" s="38" t="s">
        <v>5508</v>
      </c>
      <c r="AU469" s="43">
        <v>45105</v>
      </c>
      <c r="AV469" s="43" t="s">
        <v>7746</v>
      </c>
      <c r="AW469" s="43" t="s">
        <v>7364</v>
      </c>
      <c r="AX469" s="43"/>
      <c r="AY469" s="38" t="s">
        <v>5492</v>
      </c>
      <c r="AZ469" s="38" t="s">
        <v>5492</v>
      </c>
      <c r="BA469" s="43" t="s">
        <v>5597</v>
      </c>
      <c r="BB469" s="43" t="s">
        <v>5522</v>
      </c>
      <c r="BC469" s="38" t="s">
        <v>5492</v>
      </c>
      <c r="BD469" s="38" t="s">
        <v>35</v>
      </c>
      <c r="BE469" s="38" t="s">
        <v>5494</v>
      </c>
    </row>
    <row r="470" spans="1:57" ht="17.45" customHeight="1" x14ac:dyDescent="0.25">
      <c r="A470" s="81">
        <v>2023</v>
      </c>
      <c r="B470" s="35">
        <v>495</v>
      </c>
      <c r="C470" s="36">
        <v>1852</v>
      </c>
      <c r="D470" s="29" t="s">
        <v>404</v>
      </c>
      <c r="E470" s="37" t="s">
        <v>5497</v>
      </c>
      <c r="F470" s="38" t="s">
        <v>39</v>
      </c>
      <c r="G470" s="35" t="s">
        <v>54</v>
      </c>
      <c r="H470" s="37" t="s">
        <v>540</v>
      </c>
      <c r="I470" s="38" t="s">
        <v>7824</v>
      </c>
      <c r="J470" s="39" t="s">
        <v>4325</v>
      </c>
      <c r="K470" s="41">
        <v>0</v>
      </c>
      <c r="L470" s="42" t="s">
        <v>2761</v>
      </c>
      <c r="M470" s="43">
        <v>45104</v>
      </c>
      <c r="N470" s="38">
        <v>6</v>
      </c>
      <c r="O470" s="43">
        <v>45105</v>
      </c>
      <c r="P470" s="43">
        <v>45287</v>
      </c>
      <c r="Q470" s="54" t="s">
        <v>98</v>
      </c>
      <c r="R470" s="29" t="s">
        <v>98</v>
      </c>
      <c r="S470" s="52" t="s">
        <v>7825</v>
      </c>
      <c r="T470" s="39" t="s">
        <v>5488</v>
      </c>
      <c r="U470" s="12" t="s">
        <v>390</v>
      </c>
      <c r="V470" s="39" t="s">
        <v>5860</v>
      </c>
      <c r="W470" s="53">
        <v>20235400001303</v>
      </c>
      <c r="X470" s="38">
        <v>91652</v>
      </c>
      <c r="Y470" s="38">
        <v>1</v>
      </c>
      <c r="Z470" s="46">
        <v>3900000</v>
      </c>
      <c r="AA470" s="42" t="s">
        <v>6860</v>
      </c>
      <c r="AB470" s="42" t="s">
        <v>6533</v>
      </c>
      <c r="AC470" s="42" t="s">
        <v>6860</v>
      </c>
      <c r="AD470" s="42">
        <v>20235420010523</v>
      </c>
      <c r="AE470" s="47">
        <v>45105</v>
      </c>
      <c r="AF470" s="42" t="s">
        <v>5490</v>
      </c>
      <c r="AG470" s="48" t="s">
        <v>5491</v>
      </c>
      <c r="AH470" s="49">
        <v>45104</v>
      </c>
      <c r="AI470" s="38" t="s">
        <v>7826</v>
      </c>
      <c r="AJ470" s="38">
        <v>-182</v>
      </c>
      <c r="AK470" s="38" t="s">
        <v>5506</v>
      </c>
      <c r="AL470" s="38">
        <v>1222</v>
      </c>
      <c r="AM470" s="43">
        <v>45103</v>
      </c>
      <c r="AN470" s="43">
        <v>45105</v>
      </c>
      <c r="AO470" s="38" t="s">
        <v>5506</v>
      </c>
      <c r="AP470" s="43">
        <v>45104</v>
      </c>
      <c r="AQ470" s="38">
        <v>1</v>
      </c>
      <c r="AR470" s="38"/>
      <c r="AS470" s="38" t="s">
        <v>7827</v>
      </c>
      <c r="AT470" s="38" t="s">
        <v>5508</v>
      </c>
      <c r="AU470" s="43">
        <v>45106</v>
      </c>
      <c r="AV470" s="43" t="s">
        <v>7828</v>
      </c>
      <c r="AW470" s="43" t="s">
        <v>6456</v>
      </c>
      <c r="AX470" s="43"/>
      <c r="AY470" s="38" t="s">
        <v>5492</v>
      </c>
      <c r="AZ470" s="38" t="s">
        <v>5506</v>
      </c>
      <c r="BA470" s="43" t="s">
        <v>5511</v>
      </c>
      <c r="BB470" s="43" t="s">
        <v>5512</v>
      </c>
      <c r="BC470" s="38" t="s">
        <v>5492</v>
      </c>
      <c r="BD470" s="38" t="s">
        <v>35</v>
      </c>
      <c r="BE470" s="38" t="s">
        <v>5494</v>
      </c>
    </row>
    <row r="471" spans="1:57" ht="17.45" customHeight="1" x14ac:dyDescent="0.25">
      <c r="A471" s="81">
        <v>2023</v>
      </c>
      <c r="B471" s="35">
        <v>496</v>
      </c>
      <c r="C471" s="36">
        <v>1824</v>
      </c>
      <c r="D471" s="29" t="s">
        <v>37</v>
      </c>
      <c r="E471" s="37" t="s">
        <v>5497</v>
      </c>
      <c r="F471" s="38" t="s">
        <v>39</v>
      </c>
      <c r="G471" s="35" t="s">
        <v>54</v>
      </c>
      <c r="H471" s="37" t="s">
        <v>1399</v>
      </c>
      <c r="I471" s="38" t="s">
        <v>7829</v>
      </c>
      <c r="J471" s="39" t="s">
        <v>6728</v>
      </c>
      <c r="K471" s="41">
        <v>1</v>
      </c>
      <c r="L471" s="42" t="s">
        <v>2761</v>
      </c>
      <c r="M471" s="43">
        <v>45104</v>
      </c>
      <c r="N471" s="38">
        <v>6</v>
      </c>
      <c r="O471" s="43">
        <v>45106</v>
      </c>
      <c r="P471" s="43">
        <v>45288</v>
      </c>
      <c r="Q471" s="54" t="s">
        <v>98</v>
      </c>
      <c r="R471" s="29" t="s">
        <v>98</v>
      </c>
      <c r="S471" s="39" t="s">
        <v>5823</v>
      </c>
      <c r="T471" s="39" t="s">
        <v>5488</v>
      </c>
      <c r="U471" s="12" t="s">
        <v>50</v>
      </c>
      <c r="V471" s="39" t="s">
        <v>5824</v>
      </c>
      <c r="W471" s="53">
        <v>20235400001273</v>
      </c>
      <c r="X471" s="38">
        <v>82181</v>
      </c>
      <c r="Y471" s="38">
        <v>24</v>
      </c>
      <c r="Z471" s="46">
        <v>2400000</v>
      </c>
      <c r="AA471" s="42" t="s">
        <v>6860</v>
      </c>
      <c r="AB471" s="42" t="s">
        <v>6533</v>
      </c>
      <c r="AC471" s="42" t="s">
        <v>6860</v>
      </c>
      <c r="AD471" s="42">
        <v>20235420010523</v>
      </c>
      <c r="AE471" s="47">
        <v>45105</v>
      </c>
      <c r="AF471" s="42" t="s">
        <v>5490</v>
      </c>
      <c r="AG471" s="48" t="s">
        <v>5491</v>
      </c>
      <c r="AH471" s="49">
        <v>45104</v>
      </c>
      <c r="AI471" s="38" t="s">
        <v>7830</v>
      </c>
      <c r="AJ471" s="38">
        <v>-182</v>
      </c>
      <c r="AK471" s="65" t="s">
        <v>5506</v>
      </c>
      <c r="AL471" s="38">
        <v>260</v>
      </c>
      <c r="AM471" s="43">
        <v>45099</v>
      </c>
      <c r="AN471" s="43">
        <v>45105</v>
      </c>
      <c r="AO471" s="38" t="s">
        <v>5506</v>
      </c>
      <c r="AP471" s="43">
        <v>45104</v>
      </c>
      <c r="AQ471" s="38">
        <v>4</v>
      </c>
      <c r="AR471" s="38"/>
      <c r="AS471" s="38" t="s">
        <v>7831</v>
      </c>
      <c r="AT471" s="38" t="s">
        <v>5508</v>
      </c>
      <c r="AU471" s="43">
        <v>45105</v>
      </c>
      <c r="AV471" s="43">
        <v>45105</v>
      </c>
      <c r="AW471" s="43">
        <v>45479</v>
      </c>
      <c r="AX471" s="43">
        <v>45105</v>
      </c>
      <c r="AY471" s="38" t="s">
        <v>5492</v>
      </c>
      <c r="AZ471" s="38" t="s">
        <v>5492</v>
      </c>
      <c r="BA471" s="43" t="s">
        <v>5560</v>
      </c>
      <c r="BB471" s="43" t="s">
        <v>5522</v>
      </c>
      <c r="BC471" s="38" t="s">
        <v>5492</v>
      </c>
      <c r="BD471" s="38" t="s">
        <v>35</v>
      </c>
      <c r="BE471" s="38" t="s">
        <v>5494</v>
      </c>
    </row>
    <row r="472" spans="1:57" ht="17.45" customHeight="1" x14ac:dyDescent="0.25">
      <c r="A472" s="81">
        <v>2023</v>
      </c>
      <c r="B472" s="35">
        <v>497</v>
      </c>
      <c r="C472" s="36">
        <v>1873</v>
      </c>
      <c r="D472" s="102" t="s">
        <v>5496</v>
      </c>
      <c r="E472" s="37" t="s">
        <v>5497</v>
      </c>
      <c r="F472" s="38" t="s">
        <v>39</v>
      </c>
      <c r="G472" s="35" t="s">
        <v>54</v>
      </c>
      <c r="H472" s="37" t="s">
        <v>7781</v>
      </c>
      <c r="I472" s="38" t="s">
        <v>7832</v>
      </c>
      <c r="J472" s="39" t="s">
        <v>7833</v>
      </c>
      <c r="K472" s="41">
        <v>1</v>
      </c>
      <c r="L472" s="42" t="s">
        <v>345</v>
      </c>
      <c r="M472" s="43">
        <v>45104</v>
      </c>
      <c r="N472" s="38">
        <v>6</v>
      </c>
      <c r="O472" s="43">
        <v>45111</v>
      </c>
      <c r="P472" s="43">
        <v>45291</v>
      </c>
      <c r="Q472" s="54" t="s">
        <v>98</v>
      </c>
      <c r="R472" s="29" t="s">
        <v>98</v>
      </c>
      <c r="S472" s="52" t="s">
        <v>7672</v>
      </c>
      <c r="T472" s="39" t="s">
        <v>5488</v>
      </c>
      <c r="U472" s="12" t="s">
        <v>564</v>
      </c>
      <c r="V472" s="39" t="s">
        <v>2001</v>
      </c>
      <c r="W472" s="53">
        <v>20235400001363</v>
      </c>
      <c r="X472" s="38">
        <v>91009</v>
      </c>
      <c r="Y472" s="38">
        <v>5</v>
      </c>
      <c r="Z472" s="46">
        <v>2725000</v>
      </c>
      <c r="AA472" s="42" t="s">
        <v>6860</v>
      </c>
      <c r="AB472" s="42" t="s">
        <v>6533</v>
      </c>
      <c r="AC472" s="42" t="s">
        <v>6860</v>
      </c>
      <c r="AD472" s="42">
        <v>20235420010563</v>
      </c>
      <c r="AE472" s="47">
        <v>45105</v>
      </c>
      <c r="AF472" s="42" t="s">
        <v>5490</v>
      </c>
      <c r="AG472" s="48" t="s">
        <v>5491</v>
      </c>
      <c r="AH472" s="49">
        <v>45104</v>
      </c>
      <c r="AI472" s="38" t="s">
        <v>7834</v>
      </c>
      <c r="AJ472" s="38">
        <v>-180</v>
      </c>
      <c r="AK472" s="38" t="s">
        <v>5506</v>
      </c>
      <c r="AL472" s="38">
        <v>1162</v>
      </c>
      <c r="AM472" s="43">
        <v>45092</v>
      </c>
      <c r="AN472" s="43">
        <v>45105</v>
      </c>
      <c r="AO472" s="38" t="s">
        <v>5506</v>
      </c>
      <c r="AP472" s="43">
        <v>45105</v>
      </c>
      <c r="AQ472" s="38">
        <v>1</v>
      </c>
      <c r="AR472" s="38"/>
      <c r="AS472" s="38" t="s">
        <v>7835</v>
      </c>
      <c r="AT472" s="38" t="s">
        <v>5508</v>
      </c>
      <c r="AU472" s="43">
        <v>45104</v>
      </c>
      <c r="AV472" s="43" t="s">
        <v>7788</v>
      </c>
      <c r="AW472" s="43" t="s">
        <v>7378</v>
      </c>
      <c r="AX472" s="43"/>
      <c r="AY472" s="38" t="s">
        <v>5492</v>
      </c>
      <c r="AZ472" s="38" t="s">
        <v>5506</v>
      </c>
      <c r="BA472" s="43" t="s">
        <v>5560</v>
      </c>
      <c r="BB472" s="43" t="s">
        <v>5522</v>
      </c>
      <c r="BC472" s="38" t="s">
        <v>5492</v>
      </c>
      <c r="BD472" s="38" t="s">
        <v>35</v>
      </c>
      <c r="BE472" s="38" t="s">
        <v>5494</v>
      </c>
    </row>
    <row r="473" spans="1:57" ht="17.45" customHeight="1" x14ac:dyDescent="0.25">
      <c r="A473" s="81">
        <v>2023</v>
      </c>
      <c r="B473" s="35">
        <v>498</v>
      </c>
      <c r="C473" s="36">
        <v>1824</v>
      </c>
      <c r="D473" s="29" t="s">
        <v>37</v>
      </c>
      <c r="E473" s="37" t="s">
        <v>5497</v>
      </c>
      <c r="F473" s="38" t="s">
        <v>39</v>
      </c>
      <c r="G473" s="35" t="s">
        <v>54</v>
      </c>
      <c r="H473" s="37" t="s">
        <v>1399</v>
      </c>
      <c r="I473" s="38" t="s">
        <v>7836</v>
      </c>
      <c r="J473" s="39" t="s">
        <v>1074</v>
      </c>
      <c r="K473" s="41">
        <v>6</v>
      </c>
      <c r="L473" s="42" t="s">
        <v>2761</v>
      </c>
      <c r="M473" s="43">
        <v>45104</v>
      </c>
      <c r="N473" s="38">
        <v>6</v>
      </c>
      <c r="O473" s="43">
        <v>45111</v>
      </c>
      <c r="P473" s="43">
        <v>45291</v>
      </c>
      <c r="Q473" s="54" t="s">
        <v>98</v>
      </c>
      <c r="R473" s="29" t="s">
        <v>98</v>
      </c>
      <c r="S473" s="39" t="s">
        <v>5823</v>
      </c>
      <c r="T473" s="39" t="s">
        <v>5488</v>
      </c>
      <c r="U473" s="12" t="s">
        <v>50</v>
      </c>
      <c r="V473" s="39" t="s">
        <v>5824</v>
      </c>
      <c r="W473" s="53">
        <v>20235400001273</v>
      </c>
      <c r="X473" s="38">
        <v>82181</v>
      </c>
      <c r="Y473" s="38">
        <v>24</v>
      </c>
      <c r="Z473" s="46">
        <v>2400000</v>
      </c>
      <c r="AA473" s="42" t="s">
        <v>6860</v>
      </c>
      <c r="AB473" s="42" t="s">
        <v>6533</v>
      </c>
      <c r="AC473" s="42" t="s">
        <v>6860</v>
      </c>
      <c r="AD473" s="42">
        <v>20235420010523</v>
      </c>
      <c r="AE473" s="47">
        <v>45105</v>
      </c>
      <c r="AF473" s="42" t="s">
        <v>5490</v>
      </c>
      <c r="AG473" s="48" t="s">
        <v>5491</v>
      </c>
      <c r="AH473" s="49">
        <v>45104</v>
      </c>
      <c r="AI473" s="38" t="s">
        <v>7837</v>
      </c>
      <c r="AJ473" s="38">
        <v>-180</v>
      </c>
      <c r="AK473" s="38" t="s">
        <v>5506</v>
      </c>
      <c r="AL473" s="38">
        <v>260</v>
      </c>
      <c r="AM473" s="43">
        <v>45099</v>
      </c>
      <c r="AN473" s="43">
        <v>45105</v>
      </c>
      <c r="AO473" s="38" t="s">
        <v>5506</v>
      </c>
      <c r="AP473" s="43">
        <v>45104</v>
      </c>
      <c r="AQ473" s="38">
        <v>4</v>
      </c>
      <c r="AR473" s="38"/>
      <c r="AS473" s="38" t="s">
        <v>7816</v>
      </c>
      <c r="AT473" s="38" t="s">
        <v>5508</v>
      </c>
      <c r="AU473" s="43">
        <v>45105</v>
      </c>
      <c r="AV473" s="43">
        <v>45104</v>
      </c>
      <c r="AW473" s="43">
        <v>45478</v>
      </c>
      <c r="AX473" s="43">
        <v>45111</v>
      </c>
      <c r="AY473" s="38" t="s">
        <v>5492</v>
      </c>
      <c r="AZ473" s="38" t="s">
        <v>5492</v>
      </c>
      <c r="BA473" s="43" t="s">
        <v>5560</v>
      </c>
      <c r="BB473" s="43" t="s">
        <v>5522</v>
      </c>
      <c r="BC473" s="38" t="s">
        <v>5492</v>
      </c>
      <c r="BD473" s="38" t="s">
        <v>35</v>
      </c>
      <c r="BE473" s="38" t="s">
        <v>5494</v>
      </c>
    </row>
    <row r="474" spans="1:57" ht="17.45" customHeight="1" x14ac:dyDescent="0.25">
      <c r="A474" s="81">
        <v>2023</v>
      </c>
      <c r="B474" s="35">
        <v>499</v>
      </c>
      <c r="C474" s="36">
        <v>1873</v>
      </c>
      <c r="D474" s="102" t="s">
        <v>5496</v>
      </c>
      <c r="E474" s="37" t="s">
        <v>5497</v>
      </c>
      <c r="F474" s="38" t="s">
        <v>39</v>
      </c>
      <c r="G474" s="35" t="s">
        <v>54</v>
      </c>
      <c r="H474" s="37" t="s">
        <v>3766</v>
      </c>
      <c r="I474" s="38" t="s">
        <v>7838</v>
      </c>
      <c r="J474" s="39" t="s">
        <v>7107</v>
      </c>
      <c r="K474" s="41">
        <v>1</v>
      </c>
      <c r="L474" s="42" t="s">
        <v>345</v>
      </c>
      <c r="M474" s="43">
        <v>45104</v>
      </c>
      <c r="N474" s="38">
        <v>6</v>
      </c>
      <c r="O474" s="43">
        <v>45106</v>
      </c>
      <c r="P474" s="43">
        <v>45288</v>
      </c>
      <c r="Q474" s="54" t="s">
        <v>98</v>
      </c>
      <c r="R474" s="29" t="s">
        <v>98</v>
      </c>
      <c r="S474" s="52" t="s">
        <v>7839</v>
      </c>
      <c r="T474" s="39" t="s">
        <v>5488</v>
      </c>
      <c r="U474" s="12" t="s">
        <v>3518</v>
      </c>
      <c r="V474" s="39" t="s">
        <v>599</v>
      </c>
      <c r="W474" s="53">
        <v>20235400001353</v>
      </c>
      <c r="X474" s="38">
        <v>91014</v>
      </c>
      <c r="Y474" s="38">
        <v>2</v>
      </c>
      <c r="Z474" s="46">
        <v>2725000</v>
      </c>
      <c r="AA474" s="42" t="s">
        <v>6860</v>
      </c>
      <c r="AB474" s="42" t="s">
        <v>6533</v>
      </c>
      <c r="AC474" s="42" t="s">
        <v>6860</v>
      </c>
      <c r="AD474" s="42">
        <v>20235420010563</v>
      </c>
      <c r="AE474" s="47">
        <v>45105</v>
      </c>
      <c r="AF474" s="42" t="s">
        <v>5490</v>
      </c>
      <c r="AG474" s="48" t="s">
        <v>5491</v>
      </c>
      <c r="AH474" s="49">
        <v>45104</v>
      </c>
      <c r="AI474" s="38" t="s">
        <v>7840</v>
      </c>
      <c r="AJ474" s="38">
        <v>-182</v>
      </c>
      <c r="AK474" s="38" t="s">
        <v>5506</v>
      </c>
      <c r="AL474" s="38">
        <v>1244</v>
      </c>
      <c r="AM474" s="43">
        <v>45103</v>
      </c>
      <c r="AN474" s="43">
        <v>45105</v>
      </c>
      <c r="AO474" s="38" t="s">
        <v>5506</v>
      </c>
      <c r="AP474" s="43">
        <v>45105</v>
      </c>
      <c r="AQ474" s="38">
        <v>1</v>
      </c>
      <c r="AR474" s="38"/>
      <c r="AS474" s="38" t="s">
        <v>7841</v>
      </c>
      <c r="AT474" s="38" t="s">
        <v>5508</v>
      </c>
      <c r="AU474" s="43">
        <v>45105</v>
      </c>
      <c r="AV474" s="43" t="s">
        <v>7746</v>
      </c>
      <c r="AW474" s="43" t="s">
        <v>7364</v>
      </c>
      <c r="AX474" s="43"/>
      <c r="AY474" s="38" t="s">
        <v>5492</v>
      </c>
      <c r="AZ474" s="38" t="s">
        <v>5506</v>
      </c>
      <c r="BA474" s="43" t="s">
        <v>5560</v>
      </c>
      <c r="BB474" s="43" t="s">
        <v>5512</v>
      </c>
      <c r="BC474" s="38" t="s">
        <v>5492</v>
      </c>
      <c r="BD474" s="38" t="s">
        <v>35</v>
      </c>
      <c r="BE474" s="38" t="s">
        <v>5494</v>
      </c>
    </row>
    <row r="475" spans="1:57" ht="17.45" customHeight="1" x14ac:dyDescent="0.25">
      <c r="A475" s="81">
        <v>2023</v>
      </c>
      <c r="B475" s="35">
        <v>500</v>
      </c>
      <c r="C475" s="36">
        <v>1873</v>
      </c>
      <c r="D475" s="102" t="s">
        <v>5496</v>
      </c>
      <c r="E475" s="37" t="s">
        <v>5497</v>
      </c>
      <c r="F475" s="38" t="s">
        <v>39</v>
      </c>
      <c r="G475" s="35" t="s">
        <v>54</v>
      </c>
      <c r="H475" s="37" t="s">
        <v>3766</v>
      </c>
      <c r="I475" s="38" t="s">
        <v>7842</v>
      </c>
      <c r="J475" s="39" t="s">
        <v>7843</v>
      </c>
      <c r="K475" s="41">
        <v>2</v>
      </c>
      <c r="L475" s="42" t="s">
        <v>345</v>
      </c>
      <c r="M475" s="43">
        <v>45105</v>
      </c>
      <c r="N475" s="38">
        <v>6</v>
      </c>
      <c r="O475" s="43">
        <v>45124</v>
      </c>
      <c r="P475" s="43">
        <v>45291</v>
      </c>
      <c r="Q475" s="54" t="s">
        <v>98</v>
      </c>
      <c r="R475" s="29" t="s">
        <v>98</v>
      </c>
      <c r="S475" s="52" t="s">
        <v>7839</v>
      </c>
      <c r="T475" s="39" t="s">
        <v>5488</v>
      </c>
      <c r="U475" s="12" t="s">
        <v>3518</v>
      </c>
      <c r="V475" s="39" t="s">
        <v>599</v>
      </c>
      <c r="W475" s="53">
        <v>20235400001353</v>
      </c>
      <c r="X475" s="38">
        <v>91014</v>
      </c>
      <c r="Y475" s="38">
        <v>2</v>
      </c>
      <c r="Z475" s="46">
        <v>2725000</v>
      </c>
      <c r="AA475" s="42" t="s">
        <v>6860</v>
      </c>
      <c r="AB475" s="42" t="s">
        <v>6533</v>
      </c>
      <c r="AC475" s="42" t="s">
        <v>6860</v>
      </c>
      <c r="AD475" s="42"/>
      <c r="AE475" s="47"/>
      <c r="AF475" s="42" t="s">
        <v>5490</v>
      </c>
      <c r="AG475" s="48" t="s">
        <v>5491</v>
      </c>
      <c r="AH475" s="49">
        <v>45105</v>
      </c>
      <c r="AI475" s="38" t="s">
        <v>7844</v>
      </c>
      <c r="AJ475" s="38">
        <v>-167</v>
      </c>
      <c r="AK475" s="38" t="s">
        <v>5506</v>
      </c>
      <c r="AL475" s="38">
        <v>1244</v>
      </c>
      <c r="AM475" s="43">
        <v>45103</v>
      </c>
      <c r="AN475" s="43">
        <v>45121</v>
      </c>
      <c r="AO475" s="38" t="s">
        <v>5506</v>
      </c>
      <c r="AP475" s="43">
        <v>45106</v>
      </c>
      <c r="AQ475" s="38">
        <v>1</v>
      </c>
      <c r="AR475" s="38"/>
      <c r="AS475" s="38" t="s">
        <v>7845</v>
      </c>
      <c r="AT475" s="38" t="s">
        <v>5765</v>
      </c>
      <c r="AU475" s="43">
        <v>45105</v>
      </c>
      <c r="AV475" s="43" t="s">
        <v>7828</v>
      </c>
      <c r="AW475" s="43" t="s">
        <v>7274</v>
      </c>
      <c r="AX475" s="43"/>
      <c r="AY475" s="38" t="s">
        <v>5492</v>
      </c>
      <c r="AZ475" s="38" t="s">
        <v>5492</v>
      </c>
      <c r="BA475" s="43" t="s">
        <v>5560</v>
      </c>
      <c r="BB475" s="43" t="s">
        <v>5512</v>
      </c>
      <c r="BC475" s="38" t="s">
        <v>5492</v>
      </c>
      <c r="BD475" s="38" t="s">
        <v>35</v>
      </c>
      <c r="BE475" s="38" t="s">
        <v>5494</v>
      </c>
    </row>
    <row r="476" spans="1:57" ht="17.45" customHeight="1" x14ac:dyDescent="0.25">
      <c r="A476" s="81">
        <v>2023</v>
      </c>
      <c r="B476" s="35">
        <v>501</v>
      </c>
      <c r="C476" s="36">
        <v>1824</v>
      </c>
      <c r="D476" s="29" t="s">
        <v>37</v>
      </c>
      <c r="E476" s="37" t="s">
        <v>5497</v>
      </c>
      <c r="F476" s="38" t="s">
        <v>39</v>
      </c>
      <c r="G476" s="35" t="s">
        <v>54</v>
      </c>
      <c r="H476" s="37" t="s">
        <v>1399</v>
      </c>
      <c r="I476" s="38" t="s">
        <v>7846</v>
      </c>
      <c r="J476" s="39" t="s">
        <v>6835</v>
      </c>
      <c r="K476" s="41">
        <v>9</v>
      </c>
      <c r="L476" s="42" t="s">
        <v>2761</v>
      </c>
      <c r="M476" s="43">
        <v>45104</v>
      </c>
      <c r="N476" s="38">
        <v>6</v>
      </c>
      <c r="O476" s="43">
        <v>45111</v>
      </c>
      <c r="P476" s="43">
        <v>45291</v>
      </c>
      <c r="Q476" s="54" t="s">
        <v>98</v>
      </c>
      <c r="R476" s="29" t="s">
        <v>98</v>
      </c>
      <c r="S476" s="39" t="s">
        <v>5823</v>
      </c>
      <c r="T476" s="39" t="s">
        <v>5488</v>
      </c>
      <c r="U476" s="12" t="s">
        <v>50</v>
      </c>
      <c r="V476" s="39" t="s">
        <v>5824</v>
      </c>
      <c r="W476" s="53">
        <v>20235400001273</v>
      </c>
      <c r="X476" s="38">
        <v>82181</v>
      </c>
      <c r="Y476" s="38">
        <v>24</v>
      </c>
      <c r="Z476" s="46">
        <v>2400000</v>
      </c>
      <c r="AA476" s="42" t="s">
        <v>6860</v>
      </c>
      <c r="AB476" s="42"/>
      <c r="AC476" s="42" t="s">
        <v>6860</v>
      </c>
      <c r="AD476" s="42">
        <v>20235420010523</v>
      </c>
      <c r="AE476" s="47">
        <v>45105</v>
      </c>
      <c r="AF476" s="42" t="s">
        <v>5490</v>
      </c>
      <c r="AG476" s="48" t="s">
        <v>5491</v>
      </c>
      <c r="AH476" s="49">
        <v>45104</v>
      </c>
      <c r="AI476" s="38" t="s">
        <v>7847</v>
      </c>
      <c r="AJ476" s="38">
        <v>-180</v>
      </c>
      <c r="AK476" s="38" t="s">
        <v>5506</v>
      </c>
      <c r="AL476" s="38">
        <v>260</v>
      </c>
      <c r="AM476" s="43">
        <v>45099</v>
      </c>
      <c r="AN476" s="43">
        <v>45105</v>
      </c>
      <c r="AO476" s="38" t="s">
        <v>5506</v>
      </c>
      <c r="AP476" s="43">
        <v>45104</v>
      </c>
      <c r="AQ476" s="38">
        <v>4</v>
      </c>
      <c r="AR476" s="38"/>
      <c r="AS476" s="38" t="s">
        <v>7827</v>
      </c>
      <c r="AT476" s="38" t="s">
        <v>5508</v>
      </c>
      <c r="AU476" s="43">
        <v>45106</v>
      </c>
      <c r="AV476" s="43">
        <v>45105</v>
      </c>
      <c r="AW476" s="43">
        <v>45478</v>
      </c>
      <c r="AX476" s="43">
        <v>45111</v>
      </c>
      <c r="AY476" s="38" t="s">
        <v>5492</v>
      </c>
      <c r="AZ476" s="38" t="s">
        <v>5492</v>
      </c>
      <c r="BA476" s="43" t="s">
        <v>5560</v>
      </c>
      <c r="BB476" s="43" t="s">
        <v>5522</v>
      </c>
      <c r="BC476" s="38" t="s">
        <v>5492</v>
      </c>
      <c r="BD476" s="38" t="s">
        <v>35</v>
      </c>
      <c r="BE476" s="38" t="s">
        <v>5494</v>
      </c>
    </row>
    <row r="477" spans="1:57" ht="17.45" customHeight="1" x14ac:dyDescent="0.25">
      <c r="A477" s="81">
        <v>2023</v>
      </c>
      <c r="B477" s="35">
        <v>502</v>
      </c>
      <c r="C477" s="36">
        <v>1824</v>
      </c>
      <c r="D477" s="29" t="s">
        <v>37</v>
      </c>
      <c r="E477" s="37" t="s">
        <v>5497</v>
      </c>
      <c r="F477" s="38" t="s">
        <v>39</v>
      </c>
      <c r="G477" s="35" t="s">
        <v>54</v>
      </c>
      <c r="H477" s="37" t="s">
        <v>1399</v>
      </c>
      <c r="I477" s="38" t="s">
        <v>7848</v>
      </c>
      <c r="J477" s="39" t="s">
        <v>6641</v>
      </c>
      <c r="K477" s="41">
        <v>1</v>
      </c>
      <c r="L477" s="42" t="s">
        <v>2761</v>
      </c>
      <c r="M477" s="43">
        <v>45104</v>
      </c>
      <c r="N477" s="38">
        <v>6</v>
      </c>
      <c r="O477" s="43">
        <v>45106</v>
      </c>
      <c r="P477" s="43">
        <v>45288</v>
      </c>
      <c r="Q477" s="54" t="s">
        <v>98</v>
      </c>
      <c r="R477" s="29" t="s">
        <v>98</v>
      </c>
      <c r="S477" s="39" t="s">
        <v>5823</v>
      </c>
      <c r="T477" s="39" t="s">
        <v>5488</v>
      </c>
      <c r="U477" s="12" t="s">
        <v>50</v>
      </c>
      <c r="V477" s="39" t="s">
        <v>5824</v>
      </c>
      <c r="W477" s="53">
        <v>20235400001273</v>
      </c>
      <c r="X477" s="38">
        <v>82181</v>
      </c>
      <c r="Y477" s="38">
        <v>24</v>
      </c>
      <c r="Z477" s="46">
        <v>2400000</v>
      </c>
      <c r="AA477" s="42" t="s">
        <v>6860</v>
      </c>
      <c r="AB477" s="42"/>
      <c r="AC477" s="42" t="s">
        <v>6860</v>
      </c>
      <c r="AD477" s="42">
        <v>20235420010523</v>
      </c>
      <c r="AE477" s="47">
        <v>45105</v>
      </c>
      <c r="AF477" s="42" t="s">
        <v>5490</v>
      </c>
      <c r="AG477" s="48" t="s">
        <v>5491</v>
      </c>
      <c r="AH477" s="49">
        <v>45104</v>
      </c>
      <c r="AI477" s="38" t="s">
        <v>7849</v>
      </c>
      <c r="AJ477" s="38">
        <v>-182</v>
      </c>
      <c r="AK477" s="35" t="s">
        <v>5506</v>
      </c>
      <c r="AL477" s="38">
        <v>260</v>
      </c>
      <c r="AM477" s="43">
        <v>45099</v>
      </c>
      <c r="AN477" s="43">
        <v>45105</v>
      </c>
      <c r="AO477" s="38" t="s">
        <v>5506</v>
      </c>
      <c r="AP477" s="43">
        <v>45104</v>
      </c>
      <c r="AQ477" s="38">
        <v>4</v>
      </c>
      <c r="AR477" s="38"/>
      <c r="AS477" s="38" t="s">
        <v>7850</v>
      </c>
      <c r="AT477" s="38" t="s">
        <v>5508</v>
      </c>
      <c r="AU477" s="43">
        <v>45105</v>
      </c>
      <c r="AV477" s="43" t="s">
        <v>7746</v>
      </c>
      <c r="AW477" s="43" t="s">
        <v>6456</v>
      </c>
      <c r="AX477" s="43"/>
      <c r="AY477" s="38" t="s">
        <v>5492</v>
      </c>
      <c r="AZ477" s="38" t="s">
        <v>5506</v>
      </c>
      <c r="BA477" s="43" t="s">
        <v>5560</v>
      </c>
      <c r="BB477" s="43" t="s">
        <v>5522</v>
      </c>
      <c r="BC477" s="38" t="s">
        <v>5492</v>
      </c>
      <c r="BD477" s="38" t="s">
        <v>35</v>
      </c>
      <c r="BE477" s="38" t="s">
        <v>5494</v>
      </c>
    </row>
    <row r="478" spans="1:57" ht="17.45" customHeight="1" x14ac:dyDescent="0.25">
      <c r="A478" s="81">
        <v>2023</v>
      </c>
      <c r="B478" s="35">
        <v>503</v>
      </c>
      <c r="C478" s="36">
        <v>1824</v>
      </c>
      <c r="D478" s="29" t="s">
        <v>37</v>
      </c>
      <c r="E478" s="37" t="s">
        <v>5497</v>
      </c>
      <c r="F478" s="38" t="s">
        <v>39</v>
      </c>
      <c r="G478" s="35" t="s">
        <v>54</v>
      </c>
      <c r="H478" s="37" t="s">
        <v>1399</v>
      </c>
      <c r="I478" s="38" t="s">
        <v>7851</v>
      </c>
      <c r="J478" s="39" t="s">
        <v>1258</v>
      </c>
      <c r="K478" s="41">
        <v>3</v>
      </c>
      <c r="L478" s="42" t="s">
        <v>2761</v>
      </c>
      <c r="M478" s="43">
        <v>45104</v>
      </c>
      <c r="N478" s="38">
        <v>6</v>
      </c>
      <c r="O478" s="43">
        <v>45106</v>
      </c>
      <c r="P478" s="43">
        <v>45288</v>
      </c>
      <c r="Q478" s="54" t="s">
        <v>98</v>
      </c>
      <c r="R478" s="29" t="s">
        <v>98</v>
      </c>
      <c r="S478" s="39" t="s">
        <v>5823</v>
      </c>
      <c r="T478" s="39" t="s">
        <v>5488</v>
      </c>
      <c r="U478" s="12" t="s">
        <v>50</v>
      </c>
      <c r="V478" s="39" t="s">
        <v>5824</v>
      </c>
      <c r="W478" s="53">
        <v>20235400001273</v>
      </c>
      <c r="X478" s="38">
        <v>82181</v>
      </c>
      <c r="Y478" s="38">
        <v>24</v>
      </c>
      <c r="Z478" s="46">
        <v>2400000</v>
      </c>
      <c r="AA478" s="42" t="s">
        <v>6860</v>
      </c>
      <c r="AB478" s="42"/>
      <c r="AC478" s="42" t="s">
        <v>6860</v>
      </c>
      <c r="AD478" s="42">
        <v>20235420010523</v>
      </c>
      <c r="AE478" s="47">
        <v>45105</v>
      </c>
      <c r="AF478" s="42" t="s">
        <v>5490</v>
      </c>
      <c r="AG478" s="48" t="s">
        <v>5491</v>
      </c>
      <c r="AH478" s="49">
        <v>45104</v>
      </c>
      <c r="AI478" s="38" t="s">
        <v>7852</v>
      </c>
      <c r="AJ478" s="38">
        <v>-182</v>
      </c>
      <c r="AK478" s="67" t="s">
        <v>5506</v>
      </c>
      <c r="AL478" s="38">
        <v>260</v>
      </c>
      <c r="AM478" s="43">
        <v>45099</v>
      </c>
      <c r="AN478" s="43">
        <v>45105</v>
      </c>
      <c r="AO478" s="38" t="s">
        <v>5506</v>
      </c>
      <c r="AP478" s="43">
        <v>45104</v>
      </c>
      <c r="AQ478" s="38">
        <v>4</v>
      </c>
      <c r="AR478" s="38"/>
      <c r="AS478" s="38" t="s">
        <v>7853</v>
      </c>
      <c r="AT478" s="38" t="s">
        <v>5508</v>
      </c>
      <c r="AU478" s="43">
        <v>45107</v>
      </c>
      <c r="AV478" s="43" t="s">
        <v>7854</v>
      </c>
      <c r="AW478" s="43" t="s">
        <v>7855</v>
      </c>
      <c r="AX478" s="43"/>
      <c r="AY478" s="38" t="s">
        <v>5492</v>
      </c>
      <c r="AZ478" s="38" t="s">
        <v>5492</v>
      </c>
      <c r="BA478" s="43" t="s">
        <v>5560</v>
      </c>
      <c r="BB478" s="43" t="s">
        <v>5522</v>
      </c>
      <c r="BC478" s="38" t="s">
        <v>5492</v>
      </c>
      <c r="BD478" s="38" t="s">
        <v>35</v>
      </c>
      <c r="BE478" s="38" t="s">
        <v>5494</v>
      </c>
    </row>
    <row r="479" spans="1:57" ht="17.45" customHeight="1" x14ac:dyDescent="0.25">
      <c r="A479" s="81">
        <v>2023</v>
      </c>
      <c r="B479" s="35">
        <v>504</v>
      </c>
      <c r="C479" s="36">
        <v>1873</v>
      </c>
      <c r="D479" s="102" t="s">
        <v>5496</v>
      </c>
      <c r="E479" s="37" t="s">
        <v>5497</v>
      </c>
      <c r="F479" s="38" t="s">
        <v>39</v>
      </c>
      <c r="G479" s="35" t="s">
        <v>54</v>
      </c>
      <c r="H479" s="37" t="s">
        <v>6005</v>
      </c>
      <c r="I479" s="38" t="s">
        <v>7856</v>
      </c>
      <c r="J479" s="39" t="s">
        <v>5650</v>
      </c>
      <c r="K479" s="41">
        <v>7</v>
      </c>
      <c r="L479" s="42" t="s">
        <v>345</v>
      </c>
      <c r="M479" s="43">
        <v>45104</v>
      </c>
      <c r="N479" s="38">
        <v>6</v>
      </c>
      <c r="O479" s="43">
        <v>45106</v>
      </c>
      <c r="P479" s="43">
        <v>45288</v>
      </c>
      <c r="Q479" s="54" t="s">
        <v>98</v>
      </c>
      <c r="R479" s="29" t="s">
        <v>98</v>
      </c>
      <c r="S479" s="52" t="s">
        <v>7857</v>
      </c>
      <c r="T479" s="39" t="s">
        <v>5488</v>
      </c>
      <c r="U479" s="12" t="s">
        <v>175</v>
      </c>
      <c r="V479" s="39" t="s">
        <v>5501</v>
      </c>
      <c r="W479" s="53">
        <v>20235400001333</v>
      </c>
      <c r="X479" s="38">
        <v>91182</v>
      </c>
      <c r="Y479" s="38">
        <v>5</v>
      </c>
      <c r="Z479" s="46">
        <v>6500000</v>
      </c>
      <c r="AA479" s="42" t="s">
        <v>6860</v>
      </c>
      <c r="AB479" s="42"/>
      <c r="AC479" s="42" t="s">
        <v>6860</v>
      </c>
      <c r="AD479" s="42">
        <v>20235420010623</v>
      </c>
      <c r="AE479" s="47">
        <v>45105</v>
      </c>
      <c r="AF479" s="204" t="s">
        <v>5490</v>
      </c>
      <c r="AG479" s="48" t="s">
        <v>5491</v>
      </c>
      <c r="AH479" s="43">
        <v>45104</v>
      </c>
      <c r="AI479" s="109" t="s">
        <v>7858</v>
      </c>
      <c r="AJ479" s="109">
        <v>-182</v>
      </c>
      <c r="AK479" s="109" t="s">
        <v>5506</v>
      </c>
      <c r="AL479" s="109">
        <v>1217</v>
      </c>
      <c r="AM479" s="110">
        <v>45103</v>
      </c>
      <c r="AN479" s="110">
        <v>45105</v>
      </c>
      <c r="AO479" s="109" t="s">
        <v>5506</v>
      </c>
      <c r="AP479" s="110">
        <v>45105</v>
      </c>
      <c r="AQ479" s="109">
        <v>1</v>
      </c>
      <c r="AR479" s="109" t="s">
        <v>3198</v>
      </c>
      <c r="AS479" s="109" t="s">
        <v>7859</v>
      </c>
      <c r="AT479" s="109" t="s">
        <v>5508</v>
      </c>
      <c r="AU479" s="110">
        <v>45105</v>
      </c>
      <c r="AV479" s="109" t="s">
        <v>7746</v>
      </c>
      <c r="AW479" s="109" t="s">
        <v>7364</v>
      </c>
      <c r="AX479" s="109" t="s">
        <v>3198</v>
      </c>
      <c r="AY479" s="109" t="s">
        <v>5492</v>
      </c>
      <c r="AZ479" s="109" t="s">
        <v>5492</v>
      </c>
      <c r="BA479" s="109" t="s">
        <v>5597</v>
      </c>
      <c r="BB479" s="109" t="s">
        <v>5522</v>
      </c>
      <c r="BC479" s="109" t="s">
        <v>5654</v>
      </c>
      <c r="BD479" s="109" t="s">
        <v>35</v>
      </c>
      <c r="BE479" s="109" t="s">
        <v>5494</v>
      </c>
    </row>
    <row r="480" spans="1:57" ht="17.45" customHeight="1" x14ac:dyDescent="0.25">
      <c r="A480" s="81">
        <v>2023</v>
      </c>
      <c r="B480" s="35">
        <v>505</v>
      </c>
      <c r="C480" s="36">
        <v>1873</v>
      </c>
      <c r="D480" s="102" t="s">
        <v>5496</v>
      </c>
      <c r="E480" s="37" t="s">
        <v>5497</v>
      </c>
      <c r="F480" s="38" t="s">
        <v>39</v>
      </c>
      <c r="G480" s="35" t="s">
        <v>54</v>
      </c>
      <c r="H480" s="37" t="s">
        <v>3758</v>
      </c>
      <c r="I480" s="38" t="s">
        <v>7860</v>
      </c>
      <c r="J480" s="39" t="s">
        <v>1448</v>
      </c>
      <c r="K480" s="41">
        <v>7</v>
      </c>
      <c r="L480" s="42" t="s">
        <v>5829</v>
      </c>
      <c r="M480" s="43">
        <v>45105</v>
      </c>
      <c r="N480" s="38">
        <v>6</v>
      </c>
      <c r="O480" s="43">
        <v>45120</v>
      </c>
      <c r="P480" s="43">
        <v>45291</v>
      </c>
      <c r="Q480" s="54" t="s">
        <v>98</v>
      </c>
      <c r="R480" s="29" t="s">
        <v>98</v>
      </c>
      <c r="S480" s="52" t="s">
        <v>7861</v>
      </c>
      <c r="T480" s="39" t="s">
        <v>5488</v>
      </c>
      <c r="U480" s="12" t="s">
        <v>811</v>
      </c>
      <c r="V480" s="39" t="s">
        <v>808</v>
      </c>
      <c r="W480" s="53">
        <v>20235400001253</v>
      </c>
      <c r="X480" s="38">
        <v>91236</v>
      </c>
      <c r="Y480" s="38">
        <v>1</v>
      </c>
      <c r="Z480" s="46">
        <v>5700000</v>
      </c>
      <c r="AA480" s="42" t="s">
        <v>6860</v>
      </c>
      <c r="AB480" s="42"/>
      <c r="AC480" s="42" t="s">
        <v>6860</v>
      </c>
      <c r="AD480" s="42">
        <v>20235420010793</v>
      </c>
      <c r="AE480" s="47">
        <v>45111</v>
      </c>
      <c r="AF480" s="42" t="s">
        <v>5490</v>
      </c>
      <c r="AG480" s="48" t="s">
        <v>5491</v>
      </c>
      <c r="AH480" s="49">
        <v>45105</v>
      </c>
      <c r="AI480" s="38" t="s">
        <v>7862</v>
      </c>
      <c r="AJ480" s="38">
        <v>-171</v>
      </c>
      <c r="AK480" s="38" t="s">
        <v>5506</v>
      </c>
      <c r="AL480" s="38">
        <v>1166</v>
      </c>
      <c r="AM480" s="43">
        <v>45092</v>
      </c>
      <c r="AN480" s="43">
        <v>45111</v>
      </c>
      <c r="AO480" s="38" t="s">
        <v>5506</v>
      </c>
      <c r="AP480" s="43">
        <v>45106</v>
      </c>
      <c r="AQ480" s="38">
        <v>3</v>
      </c>
      <c r="AR480" s="38"/>
      <c r="AS480" s="38" t="s">
        <v>7863</v>
      </c>
      <c r="AT480" s="38" t="s">
        <v>5508</v>
      </c>
      <c r="AU480" s="43">
        <v>45105</v>
      </c>
      <c r="AV480" s="43" t="s">
        <v>7746</v>
      </c>
      <c r="AW480" s="43" t="s">
        <v>6456</v>
      </c>
      <c r="AX480" s="43"/>
      <c r="AY480" s="38" t="s">
        <v>5492</v>
      </c>
      <c r="AZ480" s="38" t="s">
        <v>5506</v>
      </c>
      <c r="BA480" s="43" t="s">
        <v>5597</v>
      </c>
      <c r="BB480" s="43" t="s">
        <v>5512</v>
      </c>
      <c r="BC480" s="38" t="s">
        <v>5492</v>
      </c>
      <c r="BD480" s="38" t="s">
        <v>35</v>
      </c>
      <c r="BE480" s="38" t="s">
        <v>5494</v>
      </c>
    </row>
    <row r="481" spans="1:57" ht="17.45" customHeight="1" x14ac:dyDescent="0.25">
      <c r="A481" s="81">
        <v>2023</v>
      </c>
      <c r="B481" s="35">
        <v>506</v>
      </c>
      <c r="C481" s="36">
        <v>1873</v>
      </c>
      <c r="D481" s="102" t="s">
        <v>5496</v>
      </c>
      <c r="E481" s="37" t="s">
        <v>5497</v>
      </c>
      <c r="F481" s="38" t="s">
        <v>39</v>
      </c>
      <c r="G481" s="35" t="s">
        <v>54</v>
      </c>
      <c r="H481" s="37" t="s">
        <v>6005</v>
      </c>
      <c r="I481" s="38" t="s">
        <v>7864</v>
      </c>
      <c r="J481" s="39" t="s">
        <v>5549</v>
      </c>
      <c r="K481" s="41">
        <v>7</v>
      </c>
      <c r="L481" s="42" t="s">
        <v>345</v>
      </c>
      <c r="M481" s="43">
        <v>45105</v>
      </c>
      <c r="N481" s="38">
        <v>6</v>
      </c>
      <c r="O481" s="43">
        <v>45124</v>
      </c>
      <c r="P481" s="43">
        <v>45291</v>
      </c>
      <c r="Q481" s="54" t="s">
        <v>98</v>
      </c>
      <c r="R481" s="29" t="s">
        <v>98</v>
      </c>
      <c r="S481" s="74" t="s">
        <v>7857</v>
      </c>
      <c r="T481" s="39" t="s">
        <v>5488</v>
      </c>
      <c r="U481" s="12" t="s">
        <v>175</v>
      </c>
      <c r="V481" s="39" t="s">
        <v>5501</v>
      </c>
      <c r="W481" s="53">
        <v>20235400001333</v>
      </c>
      <c r="X481" s="38">
        <v>91182</v>
      </c>
      <c r="Y481" s="38">
        <v>5</v>
      </c>
      <c r="Z481" s="46">
        <v>6500000</v>
      </c>
      <c r="AA481" s="42" t="s">
        <v>6860</v>
      </c>
      <c r="AB481" s="42"/>
      <c r="AC481" s="42" t="s">
        <v>6860</v>
      </c>
      <c r="AD481" s="42">
        <v>20235420010623</v>
      </c>
      <c r="AE481" s="47">
        <v>45105</v>
      </c>
      <c r="AF481" s="42" t="s">
        <v>5490</v>
      </c>
      <c r="AG481" s="48" t="s">
        <v>5491</v>
      </c>
      <c r="AH481" s="43">
        <v>45105</v>
      </c>
      <c r="AI481" s="38" t="s">
        <v>7865</v>
      </c>
      <c r="AJ481" s="38">
        <v>-167</v>
      </c>
      <c r="AK481" s="38" t="s">
        <v>5492</v>
      </c>
      <c r="AL481" s="38">
        <v>1217</v>
      </c>
      <c r="AM481" s="43">
        <v>45103</v>
      </c>
      <c r="AN481" s="43">
        <v>45106</v>
      </c>
      <c r="AO481" s="38" t="s">
        <v>5506</v>
      </c>
      <c r="AP481" s="43">
        <v>45106</v>
      </c>
      <c r="AQ481" s="38">
        <v>1</v>
      </c>
      <c r="AR481" s="38" t="s">
        <v>3198</v>
      </c>
      <c r="AS481" s="38" t="s">
        <v>7866</v>
      </c>
      <c r="AT481" s="38" t="s">
        <v>5508</v>
      </c>
      <c r="AU481" s="43">
        <v>45105</v>
      </c>
      <c r="AV481" s="38" t="s">
        <v>7746</v>
      </c>
      <c r="AW481" s="38" t="s">
        <v>7364</v>
      </c>
      <c r="AX481" s="38" t="s">
        <v>3198</v>
      </c>
      <c r="AY481" s="38" t="s">
        <v>5492</v>
      </c>
      <c r="AZ481" s="38" t="s">
        <v>5506</v>
      </c>
      <c r="BA481" s="38" t="s">
        <v>5597</v>
      </c>
      <c r="BB481" s="38" t="s">
        <v>5512</v>
      </c>
      <c r="BC481" s="38" t="s">
        <v>5492</v>
      </c>
      <c r="BD481" s="38" t="s">
        <v>35</v>
      </c>
      <c r="BE481" s="38" t="s">
        <v>5494</v>
      </c>
    </row>
    <row r="482" spans="1:57" ht="17.45" customHeight="1" x14ac:dyDescent="0.25">
      <c r="A482" s="81">
        <v>2023</v>
      </c>
      <c r="B482" s="35">
        <v>507</v>
      </c>
      <c r="C482" s="36">
        <v>1873</v>
      </c>
      <c r="D482" s="102" t="s">
        <v>5496</v>
      </c>
      <c r="E482" s="37" t="s">
        <v>5497</v>
      </c>
      <c r="F482" s="38" t="s">
        <v>39</v>
      </c>
      <c r="G482" s="35" t="s">
        <v>54</v>
      </c>
      <c r="H482" s="37" t="s">
        <v>7867</v>
      </c>
      <c r="I482" s="38" t="s">
        <v>7868</v>
      </c>
      <c r="J482" s="39" t="s">
        <v>808</v>
      </c>
      <c r="K482" s="41">
        <v>1</v>
      </c>
      <c r="L482" s="42" t="s">
        <v>5829</v>
      </c>
      <c r="M482" s="43">
        <v>45104</v>
      </c>
      <c r="N482" s="38">
        <v>6</v>
      </c>
      <c r="O482" s="43">
        <v>45111</v>
      </c>
      <c r="P482" s="43">
        <v>45291</v>
      </c>
      <c r="Q482" s="54" t="s">
        <v>98</v>
      </c>
      <c r="R482" s="29" t="s">
        <v>98</v>
      </c>
      <c r="S482" s="52" t="s">
        <v>7869</v>
      </c>
      <c r="T482" s="39" t="s">
        <v>5488</v>
      </c>
      <c r="U482" s="12" t="s">
        <v>811</v>
      </c>
      <c r="V482" s="39" t="s">
        <v>595</v>
      </c>
      <c r="W482" s="53">
        <v>20235400001163</v>
      </c>
      <c r="X482" s="38">
        <v>91059</v>
      </c>
      <c r="Y482" s="38">
        <v>1</v>
      </c>
      <c r="Z482" s="46">
        <v>7000000</v>
      </c>
      <c r="AA482" s="42" t="s">
        <v>6860</v>
      </c>
      <c r="AB482" s="42"/>
      <c r="AC482" s="42" t="s">
        <v>6860</v>
      </c>
      <c r="AD482" s="42">
        <v>20235420010793</v>
      </c>
      <c r="AE482" s="47">
        <v>45111</v>
      </c>
      <c r="AF482" s="42" t="s">
        <v>5490</v>
      </c>
      <c r="AG482" s="48" t="s">
        <v>5491</v>
      </c>
      <c r="AH482" s="49">
        <v>45104</v>
      </c>
      <c r="AI482" s="38" t="s">
        <v>7870</v>
      </c>
      <c r="AJ482" s="38">
        <v>-180</v>
      </c>
      <c r="AK482" s="38" t="s">
        <v>5506</v>
      </c>
      <c r="AL482" s="38">
        <v>1165</v>
      </c>
      <c r="AM482" s="43">
        <v>45092</v>
      </c>
      <c r="AN482" s="43">
        <v>45111</v>
      </c>
      <c r="AO482" s="38" t="s">
        <v>5506</v>
      </c>
      <c r="AP482" s="43">
        <v>45106</v>
      </c>
      <c r="AQ482" s="38">
        <v>3</v>
      </c>
      <c r="AR482" s="38"/>
      <c r="AS482" s="38" t="s">
        <v>7871</v>
      </c>
      <c r="AT482" s="38" t="s">
        <v>5518</v>
      </c>
      <c r="AU482" s="43">
        <v>45104</v>
      </c>
      <c r="AV482" s="43" t="s">
        <v>7788</v>
      </c>
      <c r="AW482" s="43" t="s">
        <v>7378</v>
      </c>
      <c r="AX482" s="43"/>
      <c r="AY482" s="38" t="s">
        <v>5492</v>
      </c>
      <c r="AZ482" s="38" t="s">
        <v>5506</v>
      </c>
      <c r="BA482" s="43" t="s">
        <v>5597</v>
      </c>
      <c r="BB482" s="43" t="s">
        <v>5522</v>
      </c>
      <c r="BC482" s="38" t="s">
        <v>5492</v>
      </c>
      <c r="BD482" s="38" t="s">
        <v>35</v>
      </c>
      <c r="BE482" s="38" t="s">
        <v>5494</v>
      </c>
    </row>
    <row r="483" spans="1:57" ht="17.45" customHeight="1" x14ac:dyDescent="0.25">
      <c r="A483" s="81">
        <v>2023</v>
      </c>
      <c r="B483" s="35">
        <v>508</v>
      </c>
      <c r="C483" s="36">
        <v>1873</v>
      </c>
      <c r="D483" s="102" t="s">
        <v>5496</v>
      </c>
      <c r="E483" s="37" t="s">
        <v>5497</v>
      </c>
      <c r="F483" s="38" t="s">
        <v>39</v>
      </c>
      <c r="G483" s="35" t="s">
        <v>54</v>
      </c>
      <c r="H483" s="37" t="s">
        <v>1523</v>
      </c>
      <c r="I483" s="38" t="s">
        <v>7872</v>
      </c>
      <c r="J483" s="39" t="s">
        <v>1526</v>
      </c>
      <c r="K483" s="41">
        <v>3</v>
      </c>
      <c r="L483" s="42" t="s">
        <v>5829</v>
      </c>
      <c r="M483" s="43">
        <v>45104</v>
      </c>
      <c r="N483" s="38">
        <v>6</v>
      </c>
      <c r="O483" s="44">
        <v>45111</v>
      </c>
      <c r="P483" s="43">
        <v>45291</v>
      </c>
      <c r="Q483" s="54" t="s">
        <v>98</v>
      </c>
      <c r="R483" s="29" t="s">
        <v>98</v>
      </c>
      <c r="S483" s="52" t="s">
        <v>7811</v>
      </c>
      <c r="T483" s="39" t="s">
        <v>5488</v>
      </c>
      <c r="U483" s="12" t="s">
        <v>811</v>
      </c>
      <c r="V483" s="39" t="s">
        <v>808</v>
      </c>
      <c r="W483" s="53">
        <v>20235400001253</v>
      </c>
      <c r="X483" s="38">
        <v>91062</v>
      </c>
      <c r="Y483" s="38">
        <v>5</v>
      </c>
      <c r="Z483" s="46">
        <v>3900000</v>
      </c>
      <c r="AA483" s="42" t="s">
        <v>6860</v>
      </c>
      <c r="AB483" s="42" t="s">
        <v>6533</v>
      </c>
      <c r="AC483" s="42" t="s">
        <v>6860</v>
      </c>
      <c r="AD483" s="42">
        <v>20235420010793</v>
      </c>
      <c r="AE483" s="47">
        <v>45111</v>
      </c>
      <c r="AF483" s="42" t="s">
        <v>5490</v>
      </c>
      <c r="AG483" s="48" t="s">
        <v>5491</v>
      </c>
      <c r="AH483" s="49">
        <v>45104</v>
      </c>
      <c r="AI483" s="38" t="s">
        <v>7873</v>
      </c>
      <c r="AJ483" s="38">
        <v>-180</v>
      </c>
      <c r="AK483" s="68" t="s">
        <v>5506</v>
      </c>
      <c r="AL483" s="38">
        <v>1167</v>
      </c>
      <c r="AM483" s="43">
        <v>45092</v>
      </c>
      <c r="AN483" s="43">
        <v>45111</v>
      </c>
      <c r="AO483" s="38" t="s">
        <v>5506</v>
      </c>
      <c r="AP483" s="43">
        <v>45111</v>
      </c>
      <c r="AQ483" s="38">
        <v>3</v>
      </c>
      <c r="AR483" s="38"/>
      <c r="AS483" s="38" t="s">
        <v>7850</v>
      </c>
      <c r="AT483" s="38" t="s">
        <v>5508</v>
      </c>
      <c r="AU483" s="43">
        <v>45105</v>
      </c>
      <c r="AV483" s="43">
        <v>45104</v>
      </c>
      <c r="AW483" s="43">
        <v>45478</v>
      </c>
      <c r="AX483" s="43">
        <v>45111</v>
      </c>
      <c r="AY483" s="38" t="s">
        <v>5492</v>
      </c>
      <c r="AZ483" s="38" t="s">
        <v>5506</v>
      </c>
      <c r="BA483" s="43" t="s">
        <v>5511</v>
      </c>
      <c r="BB483" s="43" t="s">
        <v>5512</v>
      </c>
      <c r="BC483" s="38" t="s">
        <v>5492</v>
      </c>
      <c r="BD483" s="38" t="s">
        <v>35</v>
      </c>
      <c r="BE483" s="38" t="s">
        <v>5494</v>
      </c>
    </row>
    <row r="484" spans="1:57" ht="17.45" customHeight="1" x14ac:dyDescent="0.25">
      <c r="A484" s="81">
        <v>2023</v>
      </c>
      <c r="B484" s="35">
        <v>509</v>
      </c>
      <c r="C484" s="36">
        <v>1866</v>
      </c>
      <c r="D484" s="29" t="s">
        <v>1267</v>
      </c>
      <c r="E484" s="37" t="s">
        <v>5497</v>
      </c>
      <c r="F484" s="38" t="s">
        <v>39</v>
      </c>
      <c r="G484" s="35" t="s">
        <v>54</v>
      </c>
      <c r="H484" s="37" t="s">
        <v>5554</v>
      </c>
      <c r="I484" s="38" t="s">
        <v>7874</v>
      </c>
      <c r="J484" s="39" t="s">
        <v>6750</v>
      </c>
      <c r="K484" s="41">
        <v>8</v>
      </c>
      <c r="L484" s="42" t="s">
        <v>5829</v>
      </c>
      <c r="M484" s="43">
        <v>45106</v>
      </c>
      <c r="N484" s="38">
        <v>6</v>
      </c>
      <c r="O484" s="43">
        <v>45126</v>
      </c>
      <c r="P484" s="43">
        <v>45291</v>
      </c>
      <c r="Q484" s="54" t="s">
        <v>98</v>
      </c>
      <c r="R484" s="29" t="s">
        <v>98</v>
      </c>
      <c r="S484" s="52" t="s">
        <v>7533</v>
      </c>
      <c r="T484" s="39" t="s">
        <v>5488</v>
      </c>
      <c r="U484" s="12" t="s">
        <v>811</v>
      </c>
      <c r="V484" s="39" t="s">
        <v>808</v>
      </c>
      <c r="W484" s="53">
        <v>20235400001253</v>
      </c>
      <c r="X484" s="38">
        <v>91065</v>
      </c>
      <c r="Y484" s="38">
        <v>14</v>
      </c>
      <c r="Z484" s="46">
        <v>2500000</v>
      </c>
      <c r="AA484" s="42" t="s">
        <v>6860</v>
      </c>
      <c r="AB484" s="42"/>
      <c r="AC484" s="42" t="s">
        <v>6860</v>
      </c>
      <c r="AD484" s="42">
        <v>20235420011493</v>
      </c>
      <c r="AE484" s="47">
        <v>45125</v>
      </c>
      <c r="AF484" s="42"/>
      <c r="AG484" s="48" t="s">
        <v>5491</v>
      </c>
      <c r="AH484" s="49">
        <v>45106</v>
      </c>
      <c r="AI484" s="38" t="s">
        <v>7875</v>
      </c>
      <c r="AJ484" s="38">
        <v>-165</v>
      </c>
      <c r="AK484" s="38" t="s">
        <v>5506</v>
      </c>
      <c r="AL484" s="38">
        <v>1168</v>
      </c>
      <c r="AM484" s="43">
        <v>45092</v>
      </c>
      <c r="AN484" s="43">
        <v>45126</v>
      </c>
      <c r="AO484" s="38" t="s">
        <v>5506</v>
      </c>
      <c r="AP484" s="43">
        <v>45111</v>
      </c>
      <c r="AQ484" s="38">
        <v>3</v>
      </c>
      <c r="AR484" s="38"/>
      <c r="AS484" s="38" t="s">
        <v>7876</v>
      </c>
      <c r="AT484" s="38" t="s">
        <v>5508</v>
      </c>
      <c r="AU484" s="43">
        <v>45107</v>
      </c>
      <c r="AV484" s="43" t="s">
        <v>7363</v>
      </c>
      <c r="AW484" s="43" t="s">
        <v>7378</v>
      </c>
      <c r="AX484" s="43"/>
      <c r="AY484" s="38" t="s">
        <v>5492</v>
      </c>
      <c r="AZ484" s="38" t="s">
        <v>5506</v>
      </c>
      <c r="BA484" s="43" t="s">
        <v>5560</v>
      </c>
      <c r="BB484" s="43" t="s">
        <v>5512</v>
      </c>
      <c r="BC484" s="38" t="s">
        <v>5492</v>
      </c>
      <c r="BD484" s="38" t="s">
        <v>35</v>
      </c>
      <c r="BE484" s="38" t="s">
        <v>5494</v>
      </c>
    </row>
    <row r="485" spans="1:57" ht="17.45" customHeight="1" x14ac:dyDescent="0.25">
      <c r="A485" s="81">
        <v>2023</v>
      </c>
      <c r="B485" s="35">
        <v>510</v>
      </c>
      <c r="C485" s="36">
        <v>1866</v>
      </c>
      <c r="D485" s="29" t="s">
        <v>1267</v>
      </c>
      <c r="E485" s="37" t="s">
        <v>5497</v>
      </c>
      <c r="F485" s="38" t="s">
        <v>39</v>
      </c>
      <c r="G485" s="35" t="s">
        <v>54</v>
      </c>
      <c r="H485" s="37" t="s">
        <v>5554</v>
      </c>
      <c r="I485" s="38" t="s">
        <v>7877</v>
      </c>
      <c r="J485" s="39" t="s">
        <v>1630</v>
      </c>
      <c r="K485" s="41">
        <v>7</v>
      </c>
      <c r="L485" s="42" t="s">
        <v>5829</v>
      </c>
      <c r="M485" s="43">
        <v>45104</v>
      </c>
      <c r="N485" s="38">
        <v>6</v>
      </c>
      <c r="O485" s="43">
        <v>45124</v>
      </c>
      <c r="P485" s="43">
        <v>45291</v>
      </c>
      <c r="Q485" s="54" t="s">
        <v>98</v>
      </c>
      <c r="R485" s="29" t="s">
        <v>98</v>
      </c>
      <c r="S485" s="52" t="s">
        <v>7533</v>
      </c>
      <c r="T485" s="39" t="s">
        <v>5488</v>
      </c>
      <c r="U485" s="12" t="s">
        <v>811</v>
      </c>
      <c r="V485" s="39" t="s">
        <v>808</v>
      </c>
      <c r="W485" s="53">
        <v>20235400001253</v>
      </c>
      <c r="X485" s="38">
        <v>91065</v>
      </c>
      <c r="Y485" s="38">
        <v>14</v>
      </c>
      <c r="Z485" s="46">
        <v>2500000</v>
      </c>
      <c r="AA485" s="42" t="s">
        <v>6860</v>
      </c>
      <c r="AB485" s="42"/>
      <c r="AC485" s="42" t="s">
        <v>6860</v>
      </c>
      <c r="AD485" s="42">
        <v>20235420011193</v>
      </c>
      <c r="AE485" s="47">
        <v>45119</v>
      </c>
      <c r="AF485" s="42" t="s">
        <v>5490</v>
      </c>
      <c r="AG485" s="48" t="s">
        <v>5491</v>
      </c>
      <c r="AH485" s="49">
        <v>45104</v>
      </c>
      <c r="AI485" s="38" t="s">
        <v>7878</v>
      </c>
      <c r="AJ485" s="38">
        <v>-167</v>
      </c>
      <c r="AK485" s="38" t="s">
        <v>5506</v>
      </c>
      <c r="AL485" s="38">
        <v>1168</v>
      </c>
      <c r="AM485" s="43">
        <v>45092</v>
      </c>
      <c r="AN485" s="43">
        <v>45124</v>
      </c>
      <c r="AO485" s="38" t="s">
        <v>5506</v>
      </c>
      <c r="AP485" s="43">
        <v>45111</v>
      </c>
      <c r="AQ485" s="38">
        <v>3</v>
      </c>
      <c r="AR485" s="38"/>
      <c r="AS485" s="38" t="s">
        <v>7879</v>
      </c>
      <c r="AT485" s="38" t="s">
        <v>5508</v>
      </c>
      <c r="AU485" s="43">
        <v>45105</v>
      </c>
      <c r="AV485" s="43" t="s">
        <v>7746</v>
      </c>
      <c r="AW485" s="43" t="s">
        <v>6456</v>
      </c>
      <c r="AX485" s="43"/>
      <c r="AY485" s="38" t="s">
        <v>5492</v>
      </c>
      <c r="AZ485" s="38" t="s">
        <v>5506</v>
      </c>
      <c r="BA485" s="43" t="s">
        <v>5560</v>
      </c>
      <c r="BB485" s="43" t="s">
        <v>5512</v>
      </c>
      <c r="BC485" s="38" t="s">
        <v>5492</v>
      </c>
      <c r="BD485" s="38" t="s">
        <v>35</v>
      </c>
      <c r="BE485" s="38" t="s">
        <v>5494</v>
      </c>
    </row>
    <row r="486" spans="1:57" ht="17.45" customHeight="1" x14ac:dyDescent="0.25">
      <c r="A486" s="81">
        <v>2023</v>
      </c>
      <c r="B486" s="35">
        <v>511</v>
      </c>
      <c r="C486" s="36">
        <v>1866</v>
      </c>
      <c r="D486" s="29" t="s">
        <v>1267</v>
      </c>
      <c r="E486" s="37" t="s">
        <v>5497</v>
      </c>
      <c r="F486" s="38" t="s">
        <v>39</v>
      </c>
      <c r="G486" s="35" t="s">
        <v>54</v>
      </c>
      <c r="H486" s="37" t="s">
        <v>5554</v>
      </c>
      <c r="I486" s="38" t="s">
        <v>7880</v>
      </c>
      <c r="J486" s="39" t="s">
        <v>7881</v>
      </c>
      <c r="K486" s="41">
        <v>9</v>
      </c>
      <c r="L486" s="42" t="s">
        <v>5829</v>
      </c>
      <c r="M486" s="43">
        <v>45104</v>
      </c>
      <c r="N486" s="38">
        <v>6</v>
      </c>
      <c r="O486" s="44">
        <v>45120</v>
      </c>
      <c r="P486" s="43">
        <v>45291</v>
      </c>
      <c r="Q486" s="54" t="s">
        <v>98</v>
      </c>
      <c r="R486" s="29" t="s">
        <v>98</v>
      </c>
      <c r="S486" s="52" t="s">
        <v>7533</v>
      </c>
      <c r="T486" s="39" t="s">
        <v>5488</v>
      </c>
      <c r="U486" s="12" t="s">
        <v>811</v>
      </c>
      <c r="V486" s="39" t="s">
        <v>808</v>
      </c>
      <c r="W486" s="53">
        <v>20235400001253</v>
      </c>
      <c r="X486" s="38">
        <v>91065</v>
      </c>
      <c r="Y486" s="38">
        <v>14</v>
      </c>
      <c r="Z486" s="46">
        <v>2500000</v>
      </c>
      <c r="AA486" s="42" t="s">
        <v>6860</v>
      </c>
      <c r="AB486" s="42"/>
      <c r="AC486" s="42" t="s">
        <v>6860</v>
      </c>
      <c r="AD486" s="42">
        <v>20235420010793</v>
      </c>
      <c r="AE486" s="47">
        <v>45111</v>
      </c>
      <c r="AF486" s="42" t="s">
        <v>5490</v>
      </c>
      <c r="AG486" s="48" t="s">
        <v>5491</v>
      </c>
      <c r="AH486" s="49">
        <v>45104</v>
      </c>
      <c r="AI486" s="38" t="s">
        <v>7882</v>
      </c>
      <c r="AJ486" s="38">
        <v>-171</v>
      </c>
      <c r="AK486" s="67" t="s">
        <v>5506</v>
      </c>
      <c r="AL486" s="38">
        <v>1168</v>
      </c>
      <c r="AM486" s="43">
        <v>45092</v>
      </c>
      <c r="AN486" s="43">
        <v>45111</v>
      </c>
      <c r="AO486" s="38" t="s">
        <v>5506</v>
      </c>
      <c r="AP486" s="43">
        <v>45111</v>
      </c>
      <c r="AQ486" s="38">
        <v>3</v>
      </c>
      <c r="AR486" s="38"/>
      <c r="AS486" s="38" t="s">
        <v>7883</v>
      </c>
      <c r="AT486" s="38" t="s">
        <v>5508</v>
      </c>
      <c r="AU486" s="43">
        <v>45106</v>
      </c>
      <c r="AV486" s="43" t="s">
        <v>7828</v>
      </c>
      <c r="AW486" s="43" t="s">
        <v>6456</v>
      </c>
      <c r="AX486" s="43"/>
      <c r="AY486" s="38" t="s">
        <v>5492</v>
      </c>
      <c r="AZ486" s="38" t="s">
        <v>5506</v>
      </c>
      <c r="BA486" s="43" t="s">
        <v>5560</v>
      </c>
      <c r="BB486" s="43" t="s">
        <v>5512</v>
      </c>
      <c r="BC486" s="38" t="s">
        <v>5492</v>
      </c>
      <c r="BD486" s="38" t="s">
        <v>35</v>
      </c>
      <c r="BE486" s="38" t="s">
        <v>5494</v>
      </c>
    </row>
    <row r="487" spans="1:57" ht="17.45" customHeight="1" x14ac:dyDescent="0.25">
      <c r="A487" s="81">
        <v>2023</v>
      </c>
      <c r="B487" s="35">
        <v>512</v>
      </c>
      <c r="C487" s="36">
        <v>1873</v>
      </c>
      <c r="D487" s="102" t="s">
        <v>5496</v>
      </c>
      <c r="E487" s="37" t="s">
        <v>5497</v>
      </c>
      <c r="F487" s="38" t="s">
        <v>39</v>
      </c>
      <c r="G487" s="35" t="s">
        <v>54</v>
      </c>
      <c r="H487" s="37" t="s">
        <v>92</v>
      </c>
      <c r="I487" s="38" t="s">
        <v>7884</v>
      </c>
      <c r="J487" s="39" t="s">
        <v>1098</v>
      </c>
      <c r="K487" s="41">
        <v>5</v>
      </c>
      <c r="L487" s="42" t="s">
        <v>5549</v>
      </c>
      <c r="M487" s="43">
        <v>45104</v>
      </c>
      <c r="N487" s="38">
        <v>6</v>
      </c>
      <c r="O487" s="43">
        <v>45111</v>
      </c>
      <c r="P487" s="43">
        <v>45291</v>
      </c>
      <c r="Q487" s="45" t="s">
        <v>98</v>
      </c>
      <c r="R487" s="29" t="s">
        <v>98</v>
      </c>
      <c r="S487" s="52" t="s">
        <v>7885</v>
      </c>
      <c r="T487" s="39" t="s">
        <v>5488</v>
      </c>
      <c r="U487" s="12" t="s">
        <v>100</v>
      </c>
      <c r="V487" s="39" t="s">
        <v>5577</v>
      </c>
      <c r="W487" s="53">
        <v>20235400001443</v>
      </c>
      <c r="X487" s="38">
        <v>91406</v>
      </c>
      <c r="Y487" s="38">
        <v>1</v>
      </c>
      <c r="Z487" s="46">
        <v>5700000</v>
      </c>
      <c r="AA487" s="42" t="s">
        <v>6860</v>
      </c>
      <c r="AB487" s="42" t="s">
        <v>6533</v>
      </c>
      <c r="AC487" s="42" t="s">
        <v>6860</v>
      </c>
      <c r="AD487" s="42">
        <v>20235420010883</v>
      </c>
      <c r="AE487" s="47">
        <v>45111</v>
      </c>
      <c r="AF487" s="42" t="s">
        <v>5490</v>
      </c>
      <c r="AG487" s="48" t="s">
        <v>5491</v>
      </c>
      <c r="AH487" s="49">
        <v>45105</v>
      </c>
      <c r="AI487" s="38" t="s">
        <v>7886</v>
      </c>
      <c r="AJ487" s="38">
        <v>-172</v>
      </c>
      <c r="AK487" s="38" t="s">
        <v>5506</v>
      </c>
      <c r="AL487" s="38">
        <v>1187</v>
      </c>
      <c r="AM487" s="43">
        <v>45092</v>
      </c>
      <c r="AN487" s="43">
        <v>45111</v>
      </c>
      <c r="AO487" s="38" t="s">
        <v>5506</v>
      </c>
      <c r="AP487" s="43">
        <v>45105</v>
      </c>
      <c r="AQ487" s="38">
        <v>3</v>
      </c>
      <c r="AR487" s="38"/>
      <c r="AS487" s="38" t="s">
        <v>7803</v>
      </c>
      <c r="AT487" s="38" t="s">
        <v>5508</v>
      </c>
      <c r="AU487" s="43">
        <v>45104</v>
      </c>
      <c r="AV487" s="43" t="s">
        <v>7788</v>
      </c>
      <c r="AW487" s="43" t="s">
        <v>7378</v>
      </c>
      <c r="AX487" s="43"/>
      <c r="AY487" s="38" t="s">
        <v>5492</v>
      </c>
      <c r="AZ487" s="38" t="s">
        <v>5506</v>
      </c>
      <c r="BA487" s="43" t="s">
        <v>5597</v>
      </c>
      <c r="BB487" s="43" t="s">
        <v>5522</v>
      </c>
      <c r="BC487" s="38" t="s">
        <v>5492</v>
      </c>
      <c r="BD487" s="38" t="s">
        <v>35</v>
      </c>
      <c r="BE487" s="38" t="s">
        <v>5494</v>
      </c>
    </row>
    <row r="488" spans="1:57" ht="17.45" customHeight="1" x14ac:dyDescent="0.25">
      <c r="A488" s="81">
        <v>2023</v>
      </c>
      <c r="B488" s="35">
        <v>513</v>
      </c>
      <c r="C488" s="36">
        <v>1873</v>
      </c>
      <c r="D488" s="102" t="s">
        <v>5496</v>
      </c>
      <c r="E488" s="37" t="s">
        <v>5497</v>
      </c>
      <c r="F488" s="38" t="s">
        <v>39</v>
      </c>
      <c r="G488" s="35" t="s">
        <v>54</v>
      </c>
      <c r="H488" s="37" t="s">
        <v>92</v>
      </c>
      <c r="I488" s="38" t="s">
        <v>7887</v>
      </c>
      <c r="J488" s="39" t="s">
        <v>2773</v>
      </c>
      <c r="K488" s="41">
        <v>9</v>
      </c>
      <c r="L488" s="42" t="s">
        <v>5549</v>
      </c>
      <c r="M488" s="43">
        <v>45104</v>
      </c>
      <c r="N488" s="38">
        <v>6</v>
      </c>
      <c r="O488" s="43">
        <v>45111</v>
      </c>
      <c r="P488" s="43">
        <v>45291</v>
      </c>
      <c r="Q488" s="54" t="s">
        <v>98</v>
      </c>
      <c r="R488" s="29" t="s">
        <v>98</v>
      </c>
      <c r="S488" s="52" t="s">
        <v>7885</v>
      </c>
      <c r="T488" s="39" t="s">
        <v>5488</v>
      </c>
      <c r="U488" s="12" t="s">
        <v>100</v>
      </c>
      <c r="V488" s="39" t="s">
        <v>5577</v>
      </c>
      <c r="W488" s="53">
        <v>20235400001443</v>
      </c>
      <c r="X488" s="38">
        <v>91401</v>
      </c>
      <c r="Y488" s="38">
        <v>6</v>
      </c>
      <c r="Z488" s="46">
        <v>5700000</v>
      </c>
      <c r="AA488" s="42" t="s">
        <v>6860</v>
      </c>
      <c r="AB488" s="42"/>
      <c r="AC488" s="42" t="s">
        <v>6860</v>
      </c>
      <c r="AD488" s="42">
        <v>20235420010883</v>
      </c>
      <c r="AE488" s="47">
        <v>45111</v>
      </c>
      <c r="AF488" s="42" t="s">
        <v>5490</v>
      </c>
      <c r="AG488" s="48" t="s">
        <v>5491</v>
      </c>
      <c r="AH488" s="49">
        <v>45104</v>
      </c>
      <c r="AI488" s="38" t="s">
        <v>7888</v>
      </c>
      <c r="AJ488" s="38">
        <v>-180</v>
      </c>
      <c r="AK488" s="38" t="s">
        <v>5506</v>
      </c>
      <c r="AL488" s="38">
        <v>1196</v>
      </c>
      <c r="AM488" s="43">
        <v>45097</v>
      </c>
      <c r="AN488" s="43">
        <v>45111</v>
      </c>
      <c r="AO488" s="38" t="s">
        <v>5506</v>
      </c>
      <c r="AP488" s="43">
        <v>45105</v>
      </c>
      <c r="AQ488" s="38">
        <v>1</v>
      </c>
      <c r="AR488" s="38"/>
      <c r="AS488" s="38" t="s">
        <v>7889</v>
      </c>
      <c r="AT488" s="38" t="s">
        <v>5508</v>
      </c>
      <c r="AU488" s="43">
        <v>45106</v>
      </c>
      <c r="AV488" s="43" t="s">
        <v>7828</v>
      </c>
      <c r="AW488" s="43" t="s">
        <v>7364</v>
      </c>
      <c r="AX488" s="43"/>
      <c r="AY488" s="38" t="s">
        <v>5492</v>
      </c>
      <c r="AZ488" s="38" t="s">
        <v>5492</v>
      </c>
      <c r="BA488" s="43" t="s">
        <v>5597</v>
      </c>
      <c r="BB488" s="43" t="s">
        <v>5522</v>
      </c>
      <c r="BC488" s="38" t="s">
        <v>5492</v>
      </c>
      <c r="BD488" s="38" t="s">
        <v>35</v>
      </c>
      <c r="BE488" s="38" t="s">
        <v>5494</v>
      </c>
    </row>
    <row r="489" spans="1:57" ht="17.45" customHeight="1" x14ac:dyDescent="0.25">
      <c r="A489" s="81">
        <v>2023</v>
      </c>
      <c r="B489" s="35">
        <v>514</v>
      </c>
      <c r="C489" s="36">
        <v>1873</v>
      </c>
      <c r="D489" s="102" t="s">
        <v>5496</v>
      </c>
      <c r="E489" s="37" t="s">
        <v>5497</v>
      </c>
      <c r="F489" s="38" t="s">
        <v>39</v>
      </c>
      <c r="G489" s="35" t="s">
        <v>54</v>
      </c>
      <c r="H489" s="37" t="s">
        <v>92</v>
      </c>
      <c r="I489" s="38" t="s">
        <v>7890</v>
      </c>
      <c r="J489" s="39" t="s">
        <v>1045</v>
      </c>
      <c r="K489" s="41">
        <v>0</v>
      </c>
      <c r="L489" s="42" t="s">
        <v>5549</v>
      </c>
      <c r="M489" s="43">
        <v>45084</v>
      </c>
      <c r="N489" s="38">
        <v>6</v>
      </c>
      <c r="O489" s="43">
        <v>45111</v>
      </c>
      <c r="P489" s="43">
        <v>45291</v>
      </c>
      <c r="Q489" s="54" t="s">
        <v>98</v>
      </c>
      <c r="R489" s="29" t="s">
        <v>98</v>
      </c>
      <c r="S489" s="52" t="s">
        <v>7885</v>
      </c>
      <c r="T489" s="39" t="s">
        <v>5488</v>
      </c>
      <c r="U489" s="12" t="s">
        <v>100</v>
      </c>
      <c r="V489" s="39" t="s">
        <v>5577</v>
      </c>
      <c r="W489" s="53">
        <v>20235400001443</v>
      </c>
      <c r="X489" s="38">
        <v>91401</v>
      </c>
      <c r="Y489" s="38">
        <v>6</v>
      </c>
      <c r="Z489" s="46">
        <v>5700000</v>
      </c>
      <c r="AA489" s="42" t="s">
        <v>6860</v>
      </c>
      <c r="AB489" s="42"/>
      <c r="AC489" s="42" t="s">
        <v>6860</v>
      </c>
      <c r="AD489" s="42">
        <v>20235420010883</v>
      </c>
      <c r="AE489" s="47">
        <v>45111</v>
      </c>
      <c r="AF489" s="42" t="s">
        <v>5490</v>
      </c>
      <c r="AG489" s="48" t="s">
        <v>5491</v>
      </c>
      <c r="AH489" s="49">
        <v>45104</v>
      </c>
      <c r="AI489" s="38" t="s">
        <v>7891</v>
      </c>
      <c r="AJ489" s="38">
        <v>-180</v>
      </c>
      <c r="AK489" s="38" t="s">
        <v>5506</v>
      </c>
      <c r="AL489" s="38">
        <v>1196</v>
      </c>
      <c r="AM489" s="43">
        <v>45097</v>
      </c>
      <c r="AN489" s="43">
        <v>45111</v>
      </c>
      <c r="AO489" s="38" t="s">
        <v>5506</v>
      </c>
      <c r="AP489" s="43">
        <v>45105</v>
      </c>
      <c r="AQ489" s="38">
        <v>1</v>
      </c>
      <c r="AR489" s="38"/>
      <c r="AS489" s="38" t="s">
        <v>7892</v>
      </c>
      <c r="AT489" s="38" t="s">
        <v>5508</v>
      </c>
      <c r="AU489" s="43">
        <v>45104</v>
      </c>
      <c r="AV489" s="43" t="s">
        <v>7788</v>
      </c>
      <c r="AW489" s="43" t="s">
        <v>6456</v>
      </c>
      <c r="AX489" s="43"/>
      <c r="AY489" s="38" t="s">
        <v>5492</v>
      </c>
      <c r="AZ489" s="38" t="s">
        <v>5506</v>
      </c>
      <c r="BA489" s="43" t="s">
        <v>5597</v>
      </c>
      <c r="BB489" s="43" t="s">
        <v>5522</v>
      </c>
      <c r="BC489" s="38" t="s">
        <v>5492</v>
      </c>
      <c r="BD489" s="38" t="s">
        <v>35</v>
      </c>
      <c r="BE489" s="38" t="s">
        <v>5494</v>
      </c>
    </row>
    <row r="490" spans="1:57" ht="17.45" customHeight="1" x14ac:dyDescent="0.25">
      <c r="A490" s="81">
        <v>2023</v>
      </c>
      <c r="B490" s="35">
        <v>515</v>
      </c>
      <c r="C490" s="36">
        <v>1873</v>
      </c>
      <c r="D490" s="102" t="s">
        <v>5496</v>
      </c>
      <c r="E490" s="37" t="s">
        <v>5497</v>
      </c>
      <c r="F490" s="38" t="s">
        <v>39</v>
      </c>
      <c r="G490" s="35" t="s">
        <v>54</v>
      </c>
      <c r="H490" s="37" t="s">
        <v>92</v>
      </c>
      <c r="I490" s="38" t="s">
        <v>7893</v>
      </c>
      <c r="J490" s="39" t="s">
        <v>7894</v>
      </c>
      <c r="K490" s="41">
        <v>2</v>
      </c>
      <c r="L490" s="42" t="s">
        <v>5549</v>
      </c>
      <c r="M490" s="43">
        <v>45106</v>
      </c>
      <c r="N490" s="38">
        <v>6</v>
      </c>
      <c r="O490" s="43">
        <v>45119</v>
      </c>
      <c r="P490" s="43">
        <v>45291</v>
      </c>
      <c r="Q490" s="54" t="s">
        <v>98</v>
      </c>
      <c r="R490" s="29" t="s">
        <v>98</v>
      </c>
      <c r="S490" s="52" t="s">
        <v>7885</v>
      </c>
      <c r="T490" s="39" t="s">
        <v>5488</v>
      </c>
      <c r="U490" s="12" t="s">
        <v>100</v>
      </c>
      <c r="V490" s="39" t="s">
        <v>5577</v>
      </c>
      <c r="W490" s="53">
        <v>20235400001443</v>
      </c>
      <c r="X490" s="38">
        <v>91401</v>
      </c>
      <c r="Y490" s="38">
        <v>6</v>
      </c>
      <c r="Z490" s="46">
        <v>5700000</v>
      </c>
      <c r="AA490" s="42" t="s">
        <v>6860</v>
      </c>
      <c r="AB490" s="42"/>
      <c r="AC490" s="42" t="s">
        <v>6860</v>
      </c>
      <c r="AD490" s="42">
        <v>20235420010883</v>
      </c>
      <c r="AE490" s="47">
        <v>45111</v>
      </c>
      <c r="AF490" s="42" t="s">
        <v>5490</v>
      </c>
      <c r="AG490" s="48" t="s">
        <v>5491</v>
      </c>
      <c r="AH490" s="49">
        <v>45084</v>
      </c>
      <c r="AI490" s="38" t="s">
        <v>7895</v>
      </c>
      <c r="AJ490" s="38">
        <v>-180</v>
      </c>
      <c r="AK490" s="38" t="s">
        <v>5506</v>
      </c>
      <c r="AL490" s="38">
        <v>1196</v>
      </c>
      <c r="AM490" s="43">
        <v>45097</v>
      </c>
      <c r="AN490" s="43">
        <v>45111</v>
      </c>
      <c r="AO490" s="38" t="s">
        <v>5506</v>
      </c>
      <c r="AP490" s="43">
        <v>45105</v>
      </c>
      <c r="AQ490" s="38">
        <v>1</v>
      </c>
      <c r="AR490" s="38"/>
      <c r="AS490" s="38" t="s">
        <v>7896</v>
      </c>
      <c r="AT490" s="38" t="s">
        <v>5508</v>
      </c>
      <c r="AU490" s="43">
        <v>45105</v>
      </c>
      <c r="AV490" s="43" t="s">
        <v>7746</v>
      </c>
      <c r="AW490" s="43" t="s">
        <v>7378</v>
      </c>
      <c r="AX490" s="43"/>
      <c r="AY490" s="38" t="s">
        <v>5492</v>
      </c>
      <c r="AZ490" s="38" t="s">
        <v>5506</v>
      </c>
      <c r="BA490" s="43" t="s">
        <v>5597</v>
      </c>
      <c r="BB490" s="43" t="s">
        <v>5522</v>
      </c>
      <c r="BC490" s="38" t="s">
        <v>5492</v>
      </c>
      <c r="BD490" s="38" t="s">
        <v>35</v>
      </c>
      <c r="BE490" s="38" t="s">
        <v>5494</v>
      </c>
    </row>
    <row r="491" spans="1:57" ht="17.45" customHeight="1" x14ac:dyDescent="0.25">
      <c r="A491" s="81">
        <v>2023</v>
      </c>
      <c r="B491" s="35">
        <v>516</v>
      </c>
      <c r="C491" s="36">
        <v>1873</v>
      </c>
      <c r="D491" s="102" t="s">
        <v>5496</v>
      </c>
      <c r="E491" s="37" t="s">
        <v>5497</v>
      </c>
      <c r="F491" s="38" t="s">
        <v>39</v>
      </c>
      <c r="G491" s="35" t="s">
        <v>54</v>
      </c>
      <c r="H491" s="37" t="s">
        <v>3983</v>
      </c>
      <c r="I491" s="38" t="s">
        <v>7897</v>
      </c>
      <c r="J491" s="39" t="s">
        <v>239</v>
      </c>
      <c r="K491" s="41">
        <v>1</v>
      </c>
      <c r="L491" s="42" t="s">
        <v>2761</v>
      </c>
      <c r="M491" s="43">
        <v>45104</v>
      </c>
      <c r="N491" s="38">
        <v>6</v>
      </c>
      <c r="O491" s="43">
        <v>45106</v>
      </c>
      <c r="P491" s="43">
        <v>45288</v>
      </c>
      <c r="Q491" s="54" t="s">
        <v>98</v>
      </c>
      <c r="R491" s="29" t="s">
        <v>98</v>
      </c>
      <c r="S491" s="52" t="s">
        <v>7898</v>
      </c>
      <c r="T491" s="39" t="s">
        <v>5488</v>
      </c>
      <c r="U491" s="12" t="s">
        <v>50</v>
      </c>
      <c r="V491" s="39" t="s">
        <v>5824</v>
      </c>
      <c r="W491" s="53">
        <v>20235400001273</v>
      </c>
      <c r="X491" s="38">
        <v>91207</v>
      </c>
      <c r="Y491" s="38">
        <v>1</v>
      </c>
      <c r="Z491" s="46">
        <v>3900000</v>
      </c>
      <c r="AA491" s="42" t="s">
        <v>6860</v>
      </c>
      <c r="AB491" s="42"/>
      <c r="AC491" s="42" t="s">
        <v>6860</v>
      </c>
      <c r="AD491" s="42">
        <v>20235420010523</v>
      </c>
      <c r="AE491" s="47">
        <v>45105</v>
      </c>
      <c r="AF491" s="42" t="s">
        <v>5490</v>
      </c>
      <c r="AG491" s="48" t="s">
        <v>5491</v>
      </c>
      <c r="AH491" s="49">
        <v>45104</v>
      </c>
      <c r="AI491" s="38" t="s">
        <v>7899</v>
      </c>
      <c r="AJ491" s="38">
        <v>-182</v>
      </c>
      <c r="AK491" s="35" t="s">
        <v>5506</v>
      </c>
      <c r="AL491" s="38">
        <v>1228</v>
      </c>
      <c r="AM491" s="43">
        <v>45103</v>
      </c>
      <c r="AN491" s="43">
        <v>45105</v>
      </c>
      <c r="AO491" s="38" t="s">
        <v>5506</v>
      </c>
      <c r="AP491" s="43">
        <v>45104</v>
      </c>
      <c r="AQ491" s="38">
        <v>5</v>
      </c>
      <c r="AR491" s="38"/>
      <c r="AS491" s="38" t="s">
        <v>7900</v>
      </c>
      <c r="AT491" s="38" t="s">
        <v>5518</v>
      </c>
      <c r="AU491" s="43">
        <v>45104</v>
      </c>
      <c r="AV491" s="43" t="s">
        <v>7788</v>
      </c>
      <c r="AW491" s="43" t="s">
        <v>7378</v>
      </c>
      <c r="AX491" s="43"/>
      <c r="AY491" s="38" t="s">
        <v>5492</v>
      </c>
      <c r="AZ491" s="38" t="s">
        <v>5506</v>
      </c>
      <c r="BA491" s="43" t="s">
        <v>5511</v>
      </c>
      <c r="BB491" s="43" t="s">
        <v>5522</v>
      </c>
      <c r="BC491" s="38" t="s">
        <v>5492</v>
      </c>
      <c r="BD491" s="38" t="s">
        <v>35</v>
      </c>
      <c r="BE491" s="38" t="s">
        <v>5494</v>
      </c>
    </row>
    <row r="492" spans="1:57" ht="17.45" customHeight="1" x14ac:dyDescent="0.25">
      <c r="A492" s="81">
        <v>2023</v>
      </c>
      <c r="B492" s="35">
        <v>517</v>
      </c>
      <c r="C492" s="36">
        <v>1873</v>
      </c>
      <c r="D492" s="102" t="s">
        <v>5496</v>
      </c>
      <c r="E492" s="37" t="s">
        <v>5497</v>
      </c>
      <c r="F492" s="38" t="s">
        <v>39</v>
      </c>
      <c r="G492" s="35" t="s">
        <v>54</v>
      </c>
      <c r="H492" s="37" t="s">
        <v>4928</v>
      </c>
      <c r="I492" s="38" t="s">
        <v>7901</v>
      </c>
      <c r="J492" s="39" t="s">
        <v>3515</v>
      </c>
      <c r="K492" s="41">
        <v>3</v>
      </c>
      <c r="L492" s="42" t="s">
        <v>5829</v>
      </c>
      <c r="M492" s="43">
        <v>45104</v>
      </c>
      <c r="N492" s="38">
        <v>6</v>
      </c>
      <c r="O492" s="44">
        <v>45111</v>
      </c>
      <c r="P492" s="43">
        <v>45291</v>
      </c>
      <c r="Q492" s="54" t="s">
        <v>98</v>
      </c>
      <c r="R492" s="29" t="s">
        <v>98</v>
      </c>
      <c r="S492" s="52" t="s">
        <v>7902</v>
      </c>
      <c r="T492" s="39" t="s">
        <v>5488</v>
      </c>
      <c r="U492" s="12" t="s">
        <v>601</v>
      </c>
      <c r="V492" s="39" t="s">
        <v>90</v>
      </c>
      <c r="W492" s="53">
        <v>20235400001413</v>
      </c>
      <c r="X492" s="38">
        <v>91765</v>
      </c>
      <c r="Y492" s="38">
        <v>1</v>
      </c>
      <c r="Z492" s="46">
        <v>3900000</v>
      </c>
      <c r="AA492" s="42" t="s">
        <v>6860</v>
      </c>
      <c r="AB492" s="42"/>
      <c r="AC492" s="42" t="s">
        <v>6860</v>
      </c>
      <c r="AD492" s="42">
        <v>20235420010793</v>
      </c>
      <c r="AE492" s="47">
        <v>45111</v>
      </c>
      <c r="AF492" s="42" t="s">
        <v>5490</v>
      </c>
      <c r="AG492" s="48" t="s">
        <v>5491</v>
      </c>
      <c r="AH492" s="49">
        <v>45104</v>
      </c>
      <c r="AI492" s="38" t="s">
        <v>7903</v>
      </c>
      <c r="AJ492" s="38">
        <v>-176</v>
      </c>
      <c r="AK492" s="38" t="s">
        <v>5506</v>
      </c>
      <c r="AL492" s="38">
        <v>1229</v>
      </c>
      <c r="AM492" s="43">
        <v>45103</v>
      </c>
      <c r="AN492" s="43">
        <v>45111</v>
      </c>
      <c r="AO492" s="38" t="s">
        <v>5506</v>
      </c>
      <c r="AP492" s="43">
        <v>45111</v>
      </c>
      <c r="AQ492" s="38">
        <v>1</v>
      </c>
      <c r="AR492" s="38"/>
      <c r="AS492" s="38" t="s">
        <v>7904</v>
      </c>
      <c r="AT492" s="38" t="s">
        <v>5508</v>
      </c>
      <c r="AU492" s="43">
        <v>45117</v>
      </c>
      <c r="AV492" s="43" t="s">
        <v>7905</v>
      </c>
      <c r="AW492" s="43" t="s">
        <v>7906</v>
      </c>
      <c r="AX492" s="43"/>
      <c r="AY492" s="38" t="s">
        <v>5492</v>
      </c>
      <c r="AZ492" s="38" t="s">
        <v>5506</v>
      </c>
      <c r="BA492" s="43" t="s">
        <v>5511</v>
      </c>
      <c r="BB492" s="43" t="s">
        <v>5512</v>
      </c>
      <c r="BC492" s="38" t="s">
        <v>5492</v>
      </c>
      <c r="BD492" s="38" t="s">
        <v>35</v>
      </c>
      <c r="BE492" s="38" t="s">
        <v>5494</v>
      </c>
    </row>
    <row r="493" spans="1:57" ht="17.45" customHeight="1" x14ac:dyDescent="0.25">
      <c r="A493" s="81">
        <v>2023</v>
      </c>
      <c r="B493" s="35">
        <v>518</v>
      </c>
      <c r="C493" s="36">
        <v>1873</v>
      </c>
      <c r="D493" s="102" t="s">
        <v>5496</v>
      </c>
      <c r="E493" s="37" t="s">
        <v>5497</v>
      </c>
      <c r="F493" s="38" t="s">
        <v>39</v>
      </c>
      <c r="G493" s="35" t="s">
        <v>54</v>
      </c>
      <c r="H493" s="37" t="s">
        <v>1368</v>
      </c>
      <c r="I493" s="38" t="s">
        <v>7907</v>
      </c>
      <c r="J493" s="39" t="s">
        <v>7908</v>
      </c>
      <c r="K493" s="41">
        <v>3</v>
      </c>
      <c r="L493" s="42" t="s">
        <v>345</v>
      </c>
      <c r="M493" s="43">
        <v>45106</v>
      </c>
      <c r="N493" s="38">
        <v>6</v>
      </c>
      <c r="O493" s="43">
        <v>45111</v>
      </c>
      <c r="P493" s="43">
        <v>45291</v>
      </c>
      <c r="Q493" s="54" t="s">
        <v>98</v>
      </c>
      <c r="R493" s="29" t="s">
        <v>98</v>
      </c>
      <c r="S493" s="52" t="s">
        <v>7797</v>
      </c>
      <c r="T493" s="39" t="s">
        <v>5488</v>
      </c>
      <c r="U493" s="12" t="s">
        <v>459</v>
      </c>
      <c r="V493" s="39" t="s">
        <v>3652</v>
      </c>
      <c r="W493" s="53">
        <v>20235400001173</v>
      </c>
      <c r="X493" s="38">
        <v>91305</v>
      </c>
      <c r="Y493" s="38">
        <v>3</v>
      </c>
      <c r="Z493" s="46">
        <v>6000000</v>
      </c>
      <c r="AA493" s="42" t="s">
        <v>6860</v>
      </c>
      <c r="AB493" s="42" t="s">
        <v>6533</v>
      </c>
      <c r="AC493" s="42" t="s">
        <v>6860</v>
      </c>
      <c r="AD493" s="42">
        <v>20235420010653</v>
      </c>
      <c r="AE493" s="47">
        <v>45106</v>
      </c>
      <c r="AF493" s="42" t="s">
        <v>5490</v>
      </c>
      <c r="AG493" s="48" t="s">
        <v>5491</v>
      </c>
      <c r="AH493" s="49">
        <v>45106</v>
      </c>
      <c r="AI493" s="38" t="s">
        <v>7909</v>
      </c>
      <c r="AJ493" s="38">
        <v>-180</v>
      </c>
      <c r="AK493" s="38" t="s">
        <v>5506</v>
      </c>
      <c r="AL493" s="38">
        <v>1236</v>
      </c>
      <c r="AM493" s="43">
        <v>45103</v>
      </c>
      <c r="AN493" s="43">
        <v>45106</v>
      </c>
      <c r="AO493" s="38" t="s">
        <v>5506</v>
      </c>
      <c r="AP493" s="43">
        <v>45107</v>
      </c>
      <c r="AQ493" s="38">
        <v>1</v>
      </c>
      <c r="AR493" s="38"/>
      <c r="AS493" s="38" t="s">
        <v>7904</v>
      </c>
      <c r="AT493" s="38" t="s">
        <v>5508</v>
      </c>
      <c r="AU493" s="43">
        <v>45117</v>
      </c>
      <c r="AV493" s="43" t="s">
        <v>7905</v>
      </c>
      <c r="AW493" s="43" t="s">
        <v>7910</v>
      </c>
      <c r="AX493" s="43"/>
      <c r="AY493" s="38" t="s">
        <v>5492</v>
      </c>
      <c r="AZ493" s="38" t="s">
        <v>5506</v>
      </c>
      <c r="BA493" s="43" t="s">
        <v>5597</v>
      </c>
      <c r="BB493" s="43" t="s">
        <v>5512</v>
      </c>
      <c r="BC493" s="38" t="s">
        <v>5492</v>
      </c>
      <c r="BD493" s="38" t="s">
        <v>35</v>
      </c>
      <c r="BE493" s="38" t="s">
        <v>5494</v>
      </c>
    </row>
    <row r="494" spans="1:57" ht="17.45" customHeight="1" x14ac:dyDescent="0.25">
      <c r="A494" s="81">
        <v>2023</v>
      </c>
      <c r="B494" s="35">
        <v>519</v>
      </c>
      <c r="C494" s="36">
        <v>1873</v>
      </c>
      <c r="D494" s="102" t="s">
        <v>5496</v>
      </c>
      <c r="E494" s="37" t="s">
        <v>5497</v>
      </c>
      <c r="F494" s="38" t="s">
        <v>39</v>
      </c>
      <c r="G494" s="35" t="s">
        <v>54</v>
      </c>
      <c r="H494" s="37" t="s">
        <v>508</v>
      </c>
      <c r="I494" s="38" t="s">
        <v>7911</v>
      </c>
      <c r="J494" s="39" t="s">
        <v>511</v>
      </c>
      <c r="K494" s="41">
        <v>5</v>
      </c>
      <c r="L494" s="42" t="s">
        <v>170</v>
      </c>
      <c r="M494" s="43">
        <v>45104</v>
      </c>
      <c r="N494" s="38">
        <v>6</v>
      </c>
      <c r="O494" s="43">
        <v>45105</v>
      </c>
      <c r="P494" s="43">
        <v>45287</v>
      </c>
      <c r="Q494" s="54" t="s">
        <v>98</v>
      </c>
      <c r="R494" s="29" t="s">
        <v>98</v>
      </c>
      <c r="S494" s="52" t="s">
        <v>7912</v>
      </c>
      <c r="T494" s="39" t="s">
        <v>5488</v>
      </c>
      <c r="U494" s="12" t="s">
        <v>74</v>
      </c>
      <c r="V494" s="39" t="s">
        <v>1021</v>
      </c>
      <c r="W494" s="53">
        <v>20235400001093</v>
      </c>
      <c r="X494" s="38">
        <v>91764</v>
      </c>
      <c r="Y494" s="38">
        <v>1</v>
      </c>
      <c r="Z494" s="46">
        <v>8500000</v>
      </c>
      <c r="AA494" s="42" t="s">
        <v>6860</v>
      </c>
      <c r="AB494" s="42"/>
      <c r="AC494" s="42" t="s">
        <v>6860</v>
      </c>
      <c r="AD494" s="42">
        <v>20235420010433</v>
      </c>
      <c r="AE494" s="47">
        <v>45104</v>
      </c>
      <c r="AF494" s="42" t="s">
        <v>5490</v>
      </c>
      <c r="AG494" s="48" t="s">
        <v>5491</v>
      </c>
      <c r="AH494" s="49">
        <v>45104</v>
      </c>
      <c r="AI494" s="38" t="s">
        <v>7913</v>
      </c>
      <c r="AJ494" s="38">
        <v>-182</v>
      </c>
      <c r="AK494" s="38" t="s">
        <v>5506</v>
      </c>
      <c r="AL494" s="38">
        <v>1241</v>
      </c>
      <c r="AM494" s="43">
        <v>45103</v>
      </c>
      <c r="AN494" s="43">
        <v>45104</v>
      </c>
      <c r="AO494" s="38" t="s">
        <v>5506</v>
      </c>
      <c r="AP494" s="43">
        <v>45104</v>
      </c>
      <c r="AQ494" s="38">
        <v>1</v>
      </c>
      <c r="AR494" s="38"/>
      <c r="AS494" s="38" t="s">
        <v>7914</v>
      </c>
      <c r="AT494" s="38" t="s">
        <v>5508</v>
      </c>
      <c r="AU494" s="43">
        <v>45106</v>
      </c>
      <c r="AV494" s="43" t="s">
        <v>7828</v>
      </c>
      <c r="AW494" s="43" t="s">
        <v>7378</v>
      </c>
      <c r="AX494" s="43"/>
      <c r="AY494" s="38" t="s">
        <v>5492</v>
      </c>
      <c r="AZ494" s="38" t="s">
        <v>5506</v>
      </c>
      <c r="BA494" s="43" t="s">
        <v>5597</v>
      </c>
      <c r="BB494" s="43" t="s">
        <v>5512</v>
      </c>
      <c r="BC494" s="38" t="s">
        <v>5492</v>
      </c>
      <c r="BD494" s="38" t="s">
        <v>35</v>
      </c>
      <c r="BE494" s="38" t="s">
        <v>5494</v>
      </c>
    </row>
    <row r="495" spans="1:57" ht="17.45" customHeight="1" x14ac:dyDescent="0.25">
      <c r="A495" s="81">
        <v>2023</v>
      </c>
      <c r="B495" s="35">
        <v>520</v>
      </c>
      <c r="C495" s="36">
        <v>1873</v>
      </c>
      <c r="D495" s="102" t="s">
        <v>5496</v>
      </c>
      <c r="E495" s="37" t="s">
        <v>5497</v>
      </c>
      <c r="F495" s="38" t="s">
        <v>39</v>
      </c>
      <c r="G495" s="35" t="s">
        <v>54</v>
      </c>
      <c r="H495" s="37" t="s">
        <v>7915</v>
      </c>
      <c r="I495" s="38" t="s">
        <v>7916</v>
      </c>
      <c r="J495" s="39" t="s">
        <v>1184</v>
      </c>
      <c r="K495" s="41">
        <v>3</v>
      </c>
      <c r="L495" s="42" t="s">
        <v>170</v>
      </c>
      <c r="M495" s="43">
        <v>45104</v>
      </c>
      <c r="N495" s="38">
        <v>6</v>
      </c>
      <c r="O495" s="43">
        <v>45121</v>
      </c>
      <c r="P495" s="43">
        <v>45291</v>
      </c>
      <c r="Q495" s="54" t="s">
        <v>98</v>
      </c>
      <c r="R495" s="29" t="s">
        <v>98</v>
      </c>
      <c r="S495" s="52" t="s">
        <v>7917</v>
      </c>
      <c r="T495" s="39" t="s">
        <v>5488</v>
      </c>
      <c r="U495" s="12" t="s">
        <v>74</v>
      </c>
      <c r="V495" s="39" t="s">
        <v>2368</v>
      </c>
      <c r="W495" s="51">
        <v>20235400002023</v>
      </c>
      <c r="X495" s="38">
        <v>91477</v>
      </c>
      <c r="Y495" s="38">
        <v>1</v>
      </c>
      <c r="Z495" s="46">
        <v>5162000</v>
      </c>
      <c r="AA495" s="42" t="s">
        <v>6860</v>
      </c>
      <c r="AB495" s="42"/>
      <c r="AC495" s="42" t="s">
        <v>6860</v>
      </c>
      <c r="AD495" s="42">
        <v>20235420011173</v>
      </c>
      <c r="AE495" s="47">
        <v>45119</v>
      </c>
      <c r="AF495" s="42" t="s">
        <v>5490</v>
      </c>
      <c r="AG495" s="48" t="s">
        <v>5491</v>
      </c>
      <c r="AH495" s="49">
        <v>45104</v>
      </c>
      <c r="AI495" s="38" t="s">
        <v>7918</v>
      </c>
      <c r="AJ495" s="38">
        <v>-170</v>
      </c>
      <c r="AK495" s="38" t="s">
        <v>5506</v>
      </c>
      <c r="AL495" s="38">
        <v>1205</v>
      </c>
      <c r="AM495" s="43">
        <v>45098</v>
      </c>
      <c r="AN495" s="43">
        <v>45121</v>
      </c>
      <c r="AO495" s="38" t="s">
        <v>5506</v>
      </c>
      <c r="AP495" s="43">
        <v>45111</v>
      </c>
      <c r="AQ495" s="38">
        <v>2</v>
      </c>
      <c r="AR495" s="38"/>
      <c r="AS495" s="38" t="s">
        <v>7919</v>
      </c>
      <c r="AT495" s="38" t="s">
        <v>5508</v>
      </c>
      <c r="AU495" s="43">
        <v>45124</v>
      </c>
      <c r="AV495" s="43" t="s">
        <v>7920</v>
      </c>
      <c r="AW495" s="43" t="s">
        <v>7920</v>
      </c>
      <c r="AX495" s="43"/>
      <c r="AY495" s="38" t="s">
        <v>5492</v>
      </c>
      <c r="AZ495" s="38" t="s">
        <v>5492</v>
      </c>
      <c r="BA495" s="43" t="s">
        <v>5597</v>
      </c>
      <c r="BB495" s="43" t="s">
        <v>5522</v>
      </c>
      <c r="BC495" s="38" t="s">
        <v>5492</v>
      </c>
      <c r="BD495" s="38" t="s">
        <v>35</v>
      </c>
      <c r="BE495" s="38" t="s">
        <v>5494</v>
      </c>
    </row>
    <row r="496" spans="1:57" ht="17.45" customHeight="1" x14ac:dyDescent="0.25">
      <c r="A496" s="81">
        <v>2023</v>
      </c>
      <c r="B496" s="35">
        <v>522</v>
      </c>
      <c r="C496" s="36">
        <v>1873</v>
      </c>
      <c r="D496" s="102" t="s">
        <v>5496</v>
      </c>
      <c r="E496" s="37" t="s">
        <v>5497</v>
      </c>
      <c r="F496" s="38" t="s">
        <v>39</v>
      </c>
      <c r="G496" s="35" t="s">
        <v>54</v>
      </c>
      <c r="H496" s="37" t="s">
        <v>745</v>
      </c>
      <c r="I496" s="38" t="s">
        <v>7921</v>
      </c>
      <c r="J496" s="39" t="s">
        <v>6868</v>
      </c>
      <c r="K496" s="41">
        <v>7</v>
      </c>
      <c r="L496" s="42" t="s">
        <v>170</v>
      </c>
      <c r="M496" s="43">
        <v>45104</v>
      </c>
      <c r="N496" s="38">
        <v>7</v>
      </c>
      <c r="O496" s="43">
        <v>45121</v>
      </c>
      <c r="P496" s="43">
        <v>45291</v>
      </c>
      <c r="Q496" s="54" t="s">
        <v>98</v>
      </c>
      <c r="R496" s="29" t="s">
        <v>98</v>
      </c>
      <c r="S496" s="74" t="s">
        <v>7462</v>
      </c>
      <c r="T496" s="39" t="s">
        <v>5488</v>
      </c>
      <c r="U496" s="12" t="s">
        <v>286</v>
      </c>
      <c r="V496" s="39" t="s">
        <v>287</v>
      </c>
      <c r="W496" s="53">
        <v>20235400001123</v>
      </c>
      <c r="X496" s="38">
        <v>90645</v>
      </c>
      <c r="Y496" s="38">
        <v>2</v>
      </c>
      <c r="Z496" s="46">
        <v>6800000</v>
      </c>
      <c r="AA496" s="42" t="s">
        <v>6860</v>
      </c>
      <c r="AB496" s="42"/>
      <c r="AC496" s="42" t="s">
        <v>6860</v>
      </c>
      <c r="AD496" s="42">
        <v>20235420010923</v>
      </c>
      <c r="AE496" s="47">
        <v>45111</v>
      </c>
      <c r="AF496" s="42" t="s">
        <v>5490</v>
      </c>
      <c r="AG496" s="48" t="s">
        <v>5491</v>
      </c>
      <c r="AH496" s="49">
        <v>45104</v>
      </c>
      <c r="AI496" s="38" t="s">
        <v>7922</v>
      </c>
      <c r="AJ496" s="38">
        <v>-170</v>
      </c>
      <c r="AK496" s="38" t="s">
        <v>5506</v>
      </c>
      <c r="AL496" s="38">
        <v>1114</v>
      </c>
      <c r="AM496" s="43">
        <v>45082</v>
      </c>
      <c r="AN496" s="43">
        <v>45121</v>
      </c>
      <c r="AO496" s="38" t="s">
        <v>5506</v>
      </c>
      <c r="AP496" s="43">
        <v>45106</v>
      </c>
      <c r="AQ496" s="38">
        <v>4</v>
      </c>
      <c r="AR496" s="38"/>
      <c r="AS496" s="38" t="s">
        <v>7923</v>
      </c>
      <c r="AT496" s="38" t="s">
        <v>5508</v>
      </c>
      <c r="AU496" s="43">
        <v>45106</v>
      </c>
      <c r="AV496" s="43" t="s">
        <v>7828</v>
      </c>
      <c r="AW496" s="43" t="s">
        <v>6456</v>
      </c>
      <c r="AX496" s="43"/>
      <c r="AY496" s="38" t="s">
        <v>5492</v>
      </c>
      <c r="AZ496" s="38" t="s">
        <v>5506</v>
      </c>
      <c r="BA496" s="43" t="s">
        <v>5597</v>
      </c>
      <c r="BB496" s="43" t="s">
        <v>5522</v>
      </c>
      <c r="BC496" s="38" t="s">
        <v>5492</v>
      </c>
      <c r="BD496" s="38" t="s">
        <v>35</v>
      </c>
      <c r="BE496" s="38" t="s">
        <v>5494</v>
      </c>
    </row>
    <row r="497" spans="1:57" ht="17.45" customHeight="1" x14ac:dyDescent="0.25">
      <c r="A497" s="81">
        <v>2023</v>
      </c>
      <c r="B497" s="35">
        <v>523</v>
      </c>
      <c r="C497" s="36">
        <v>1873</v>
      </c>
      <c r="D497" s="102" t="s">
        <v>5496</v>
      </c>
      <c r="E497" s="37" t="s">
        <v>5497</v>
      </c>
      <c r="F497" s="38" t="s">
        <v>39</v>
      </c>
      <c r="G497" s="35" t="s">
        <v>54</v>
      </c>
      <c r="H497" s="37" t="s">
        <v>7265</v>
      </c>
      <c r="I497" s="38" t="s">
        <v>7924</v>
      </c>
      <c r="J497" s="39" t="s">
        <v>6477</v>
      </c>
      <c r="K497" s="41">
        <v>0</v>
      </c>
      <c r="L497" s="42" t="s">
        <v>5549</v>
      </c>
      <c r="M497" s="43">
        <v>45104</v>
      </c>
      <c r="N497" s="38">
        <v>6</v>
      </c>
      <c r="O497" s="43">
        <v>45111</v>
      </c>
      <c r="P497" s="43">
        <v>45291</v>
      </c>
      <c r="Q497" s="54" t="s">
        <v>98</v>
      </c>
      <c r="R497" s="29" t="s">
        <v>98</v>
      </c>
      <c r="S497" s="52" t="s">
        <v>7925</v>
      </c>
      <c r="T497" s="39" t="s">
        <v>5488</v>
      </c>
      <c r="U497" s="12" t="s">
        <v>100</v>
      </c>
      <c r="V497" s="39" t="s">
        <v>5577</v>
      </c>
      <c r="W497" s="53">
        <v>20235400001443</v>
      </c>
      <c r="X497" s="38">
        <v>91401</v>
      </c>
      <c r="Y497" s="38">
        <v>6</v>
      </c>
      <c r="Z497" s="46">
        <v>5700000</v>
      </c>
      <c r="AA497" s="42" t="s">
        <v>6860</v>
      </c>
      <c r="AB497" s="42"/>
      <c r="AC497" s="42" t="s">
        <v>6860</v>
      </c>
      <c r="AD497" s="42">
        <v>20235420010883</v>
      </c>
      <c r="AE497" s="47">
        <v>45111</v>
      </c>
      <c r="AF497" s="42" t="s">
        <v>5490</v>
      </c>
      <c r="AG497" s="48" t="s">
        <v>5491</v>
      </c>
      <c r="AH497" s="49">
        <v>45106</v>
      </c>
      <c r="AI497" s="38" t="s">
        <v>7926</v>
      </c>
      <c r="AJ497" s="38">
        <v>-172</v>
      </c>
      <c r="AK497" s="38" t="s">
        <v>5506</v>
      </c>
      <c r="AL497" s="38">
        <v>1196</v>
      </c>
      <c r="AM497" s="43">
        <v>45097</v>
      </c>
      <c r="AN497" s="43">
        <v>45111</v>
      </c>
      <c r="AO497" s="38" t="s">
        <v>5506</v>
      </c>
      <c r="AP497" s="43">
        <v>45114</v>
      </c>
      <c r="AQ497" s="38">
        <v>1</v>
      </c>
      <c r="AR497" s="38"/>
      <c r="AS497" s="38" t="s">
        <v>7927</v>
      </c>
      <c r="AT497" s="38" t="s">
        <v>5508</v>
      </c>
      <c r="AU497" s="43">
        <v>45105</v>
      </c>
      <c r="AV497" s="43" t="s">
        <v>7746</v>
      </c>
      <c r="AW497" s="43" t="s">
        <v>7928</v>
      </c>
      <c r="AX497" s="43"/>
      <c r="AY497" s="38" t="s">
        <v>5492</v>
      </c>
      <c r="AZ497" s="38" t="s">
        <v>5506</v>
      </c>
      <c r="BA497" s="43" t="s">
        <v>5597</v>
      </c>
      <c r="BB497" s="38" t="s">
        <v>5522</v>
      </c>
      <c r="BC497" s="38" t="s">
        <v>5492</v>
      </c>
      <c r="BD497" s="38" t="s">
        <v>35</v>
      </c>
      <c r="BE497" s="38" t="s">
        <v>5494</v>
      </c>
    </row>
    <row r="498" spans="1:57" ht="17.45" customHeight="1" x14ac:dyDescent="0.25">
      <c r="A498" s="81">
        <v>2023</v>
      </c>
      <c r="B498" s="35">
        <v>525</v>
      </c>
      <c r="C498" s="36">
        <v>1873</v>
      </c>
      <c r="D498" s="102" t="s">
        <v>5496</v>
      </c>
      <c r="E498" s="37" t="s">
        <v>5497</v>
      </c>
      <c r="F498" s="38" t="s">
        <v>39</v>
      </c>
      <c r="G498" s="35" t="s">
        <v>54</v>
      </c>
      <c r="H498" s="37" t="s">
        <v>7929</v>
      </c>
      <c r="I498" s="38" t="s">
        <v>7930</v>
      </c>
      <c r="J498" s="39" t="s">
        <v>4613</v>
      </c>
      <c r="K498" s="41">
        <v>8</v>
      </c>
      <c r="L498" s="42" t="s">
        <v>170</v>
      </c>
      <c r="M498" s="43">
        <v>45105</v>
      </c>
      <c r="N498" s="38">
        <v>6</v>
      </c>
      <c r="O498" s="43">
        <v>45121</v>
      </c>
      <c r="P498" s="43">
        <v>45291</v>
      </c>
      <c r="Q498" s="54" t="s">
        <v>98</v>
      </c>
      <c r="R498" s="29" t="s">
        <v>98</v>
      </c>
      <c r="S498" s="52" t="s">
        <v>7931</v>
      </c>
      <c r="T498" s="39" t="s">
        <v>5488</v>
      </c>
      <c r="U498" s="12" t="s">
        <v>74</v>
      </c>
      <c r="V498" s="39" t="s">
        <v>2368</v>
      </c>
      <c r="W498" s="51">
        <v>20235400002023</v>
      </c>
      <c r="X498" s="38">
        <v>92021</v>
      </c>
      <c r="Y498" s="38">
        <v>1</v>
      </c>
      <c r="Z498" s="46">
        <v>4500000</v>
      </c>
      <c r="AA498" s="42"/>
      <c r="AB498" s="42"/>
      <c r="AC498" s="43"/>
      <c r="AD498" s="42">
        <v>20235420011173</v>
      </c>
      <c r="AE498" s="47">
        <v>45119</v>
      </c>
      <c r="AF498" s="42" t="s">
        <v>5490</v>
      </c>
      <c r="AG498" s="48" t="s">
        <v>5491</v>
      </c>
      <c r="AH498" s="49">
        <v>45105</v>
      </c>
      <c r="AI498" s="38" t="s">
        <v>7932</v>
      </c>
      <c r="AJ498" s="38">
        <v>-170</v>
      </c>
      <c r="AK498" s="38" t="s">
        <v>5506</v>
      </c>
      <c r="AL498" s="38">
        <v>1267</v>
      </c>
      <c r="AM498" s="43">
        <v>45104</v>
      </c>
      <c r="AN498" s="43">
        <v>45121</v>
      </c>
      <c r="AO498" s="38" t="s">
        <v>5506</v>
      </c>
      <c r="AP498" s="43">
        <v>45111</v>
      </c>
      <c r="AQ498" s="38">
        <v>1</v>
      </c>
      <c r="AR498" s="38"/>
      <c r="AS498" s="38" t="s">
        <v>7933</v>
      </c>
      <c r="AT498" s="38" t="s">
        <v>5508</v>
      </c>
      <c r="AU498" s="43">
        <v>45105</v>
      </c>
      <c r="AV498" s="43" t="s">
        <v>7746</v>
      </c>
      <c r="AW498" s="43" t="s">
        <v>7364</v>
      </c>
      <c r="AX498" s="43"/>
      <c r="AY498" s="38" t="s">
        <v>5492</v>
      </c>
      <c r="AZ498" s="38" t="s">
        <v>5492</v>
      </c>
      <c r="BA498" s="43" t="s">
        <v>5511</v>
      </c>
      <c r="BB498" s="43" t="s">
        <v>5512</v>
      </c>
      <c r="BC498" s="38" t="s">
        <v>5492</v>
      </c>
      <c r="BD498" s="38" t="s">
        <v>35</v>
      </c>
      <c r="BE498" s="38" t="s">
        <v>5494</v>
      </c>
    </row>
    <row r="499" spans="1:57" ht="17.45" customHeight="1" x14ac:dyDescent="0.25">
      <c r="A499" s="81">
        <v>2023</v>
      </c>
      <c r="B499" s="35">
        <v>527</v>
      </c>
      <c r="C499" s="36">
        <v>1873</v>
      </c>
      <c r="D499" s="102" t="s">
        <v>5496</v>
      </c>
      <c r="E499" s="37" t="s">
        <v>5497</v>
      </c>
      <c r="F499" s="38" t="s">
        <v>39</v>
      </c>
      <c r="G499" s="35" t="s">
        <v>54</v>
      </c>
      <c r="H499" s="37" t="s">
        <v>7265</v>
      </c>
      <c r="I499" s="38" t="s">
        <v>7934</v>
      </c>
      <c r="J499" s="39" t="s">
        <v>3054</v>
      </c>
      <c r="K499" s="41">
        <v>8</v>
      </c>
      <c r="L499" s="42" t="s">
        <v>5549</v>
      </c>
      <c r="M499" s="43">
        <v>45106</v>
      </c>
      <c r="N499" s="38">
        <v>6</v>
      </c>
      <c r="O499" s="43">
        <v>45120</v>
      </c>
      <c r="P499" s="43">
        <v>45291</v>
      </c>
      <c r="Q499" s="54" t="s">
        <v>98</v>
      </c>
      <c r="R499" s="29" t="s">
        <v>98</v>
      </c>
      <c r="S499" s="52" t="s">
        <v>7925</v>
      </c>
      <c r="T499" s="39" t="s">
        <v>5488</v>
      </c>
      <c r="U499" s="12" t="s">
        <v>100</v>
      </c>
      <c r="V499" s="39" t="s">
        <v>5577</v>
      </c>
      <c r="W499" s="53">
        <v>20235400001443</v>
      </c>
      <c r="X499" s="38">
        <v>91403</v>
      </c>
      <c r="Y499" s="38">
        <v>2</v>
      </c>
      <c r="Z499" s="46">
        <v>5700000</v>
      </c>
      <c r="AA499" s="42" t="s">
        <v>6860</v>
      </c>
      <c r="AB499" s="42"/>
      <c r="AC499" s="42" t="s">
        <v>6860</v>
      </c>
      <c r="AD499" s="42">
        <v>20235420010883</v>
      </c>
      <c r="AE499" s="47">
        <v>45111</v>
      </c>
      <c r="AF499" s="42" t="s">
        <v>5490</v>
      </c>
      <c r="AG499" s="48" t="s">
        <v>5491</v>
      </c>
      <c r="AH499" s="49">
        <v>45104</v>
      </c>
      <c r="AI499" s="38" t="s">
        <v>7935</v>
      </c>
      <c r="AJ499" s="38">
        <v>-180</v>
      </c>
      <c r="AK499" s="38" t="s">
        <v>5506</v>
      </c>
      <c r="AL499" s="38">
        <v>1197</v>
      </c>
      <c r="AM499" s="43">
        <v>45097</v>
      </c>
      <c r="AN499" s="43">
        <v>45111</v>
      </c>
      <c r="AO499" s="38" t="s">
        <v>5506</v>
      </c>
      <c r="AP499" s="43">
        <v>45105</v>
      </c>
      <c r="AQ499" s="38">
        <v>5</v>
      </c>
      <c r="AR499" s="38"/>
      <c r="AS499" s="38" t="s">
        <v>7936</v>
      </c>
      <c r="AT499" s="38" t="s">
        <v>7264</v>
      </c>
      <c r="AU499" s="43">
        <v>45106</v>
      </c>
      <c r="AV499" s="43" t="s">
        <v>7828</v>
      </c>
      <c r="AW499" s="43" t="s">
        <v>7937</v>
      </c>
      <c r="AX499" s="43"/>
      <c r="AY499" s="38" t="s">
        <v>5492</v>
      </c>
      <c r="AZ499" s="38" t="s">
        <v>5506</v>
      </c>
      <c r="BA499" s="43" t="s">
        <v>5597</v>
      </c>
      <c r="BB499" s="43" t="s">
        <v>5512</v>
      </c>
      <c r="BC499" s="38" t="s">
        <v>5492</v>
      </c>
      <c r="BD499" s="38" t="s">
        <v>35</v>
      </c>
      <c r="BE499" s="38" t="s">
        <v>5494</v>
      </c>
    </row>
    <row r="500" spans="1:57" ht="17.45" customHeight="1" x14ac:dyDescent="0.25">
      <c r="A500" s="81">
        <v>2023</v>
      </c>
      <c r="B500" s="35">
        <v>528</v>
      </c>
      <c r="C500" s="36">
        <v>1873</v>
      </c>
      <c r="D500" s="102" t="s">
        <v>5496</v>
      </c>
      <c r="E500" s="37" t="s">
        <v>5497</v>
      </c>
      <c r="F500" s="38" t="s">
        <v>39</v>
      </c>
      <c r="G500" s="35" t="s">
        <v>54</v>
      </c>
      <c r="H500" s="37" t="s">
        <v>2255</v>
      </c>
      <c r="I500" s="38" t="s">
        <v>7938</v>
      </c>
      <c r="J500" s="39" t="s">
        <v>7939</v>
      </c>
      <c r="K500" s="41">
        <v>0</v>
      </c>
      <c r="L500" s="42" t="s">
        <v>5829</v>
      </c>
      <c r="M500" s="43">
        <v>45106</v>
      </c>
      <c r="N500" s="38">
        <v>6</v>
      </c>
      <c r="O500" s="43">
        <v>45124</v>
      </c>
      <c r="P500" s="43">
        <v>45291</v>
      </c>
      <c r="Q500" s="54" t="s">
        <v>98</v>
      </c>
      <c r="R500" s="29" t="s">
        <v>98</v>
      </c>
      <c r="S500" s="52" t="s">
        <v>7940</v>
      </c>
      <c r="T500" s="39" t="s">
        <v>5488</v>
      </c>
      <c r="U500" s="12" t="s">
        <v>6178</v>
      </c>
      <c r="V500" s="39" t="s">
        <v>303</v>
      </c>
      <c r="W500" s="51">
        <v>20235400001643</v>
      </c>
      <c r="X500" s="38">
        <v>91307</v>
      </c>
      <c r="Y500" s="38">
        <v>1</v>
      </c>
      <c r="Z500" s="46">
        <v>4800000</v>
      </c>
      <c r="AA500" s="42" t="s">
        <v>6860</v>
      </c>
      <c r="AB500" s="42"/>
      <c r="AC500" s="42" t="s">
        <v>6860</v>
      </c>
      <c r="AD500" s="42">
        <v>20235420011193</v>
      </c>
      <c r="AE500" s="47">
        <v>45119</v>
      </c>
      <c r="AF500" s="42" t="s">
        <v>5490</v>
      </c>
      <c r="AG500" s="48" t="s">
        <v>5491</v>
      </c>
      <c r="AH500" s="49">
        <v>45106</v>
      </c>
      <c r="AI500" s="38" t="s">
        <v>7941</v>
      </c>
      <c r="AJ500" s="38">
        <v>-167</v>
      </c>
      <c r="AK500" s="38" t="s">
        <v>5506</v>
      </c>
      <c r="AL500" s="38">
        <v>1262</v>
      </c>
      <c r="AM500" s="43">
        <v>45104</v>
      </c>
      <c r="AN500" s="43">
        <v>45124</v>
      </c>
      <c r="AO500" s="38" t="s">
        <v>5506</v>
      </c>
      <c r="AP500" s="43">
        <v>45111</v>
      </c>
      <c r="AQ500" s="38">
        <v>3</v>
      </c>
      <c r="AR500" s="38"/>
      <c r="AS500" s="38" t="s">
        <v>7942</v>
      </c>
      <c r="AT500" s="38" t="s">
        <v>5508</v>
      </c>
      <c r="AU500" s="43">
        <v>45105</v>
      </c>
      <c r="AV500" s="43" t="s">
        <v>7746</v>
      </c>
      <c r="AW500" s="43" t="s">
        <v>6456</v>
      </c>
      <c r="AX500" s="43"/>
      <c r="AY500" s="38" t="s">
        <v>5492</v>
      </c>
      <c r="AZ500" s="38" t="s">
        <v>5506</v>
      </c>
      <c r="BA500" s="43" t="s">
        <v>5597</v>
      </c>
      <c r="BB500" s="43" t="s">
        <v>5512</v>
      </c>
      <c r="BC500" s="38" t="s">
        <v>7943</v>
      </c>
      <c r="BD500" s="38" t="s">
        <v>35</v>
      </c>
      <c r="BE500" s="38" t="s">
        <v>5494</v>
      </c>
    </row>
    <row r="501" spans="1:57" ht="17.45" customHeight="1" x14ac:dyDescent="0.25">
      <c r="A501" s="81">
        <v>2023</v>
      </c>
      <c r="B501" s="35">
        <v>529</v>
      </c>
      <c r="C501" s="36">
        <v>1873</v>
      </c>
      <c r="D501" s="102" t="s">
        <v>5496</v>
      </c>
      <c r="E501" s="37" t="s">
        <v>5497</v>
      </c>
      <c r="F501" s="38" t="s">
        <v>39</v>
      </c>
      <c r="G501" s="35" t="s">
        <v>54</v>
      </c>
      <c r="H501" s="37" t="s">
        <v>2154</v>
      </c>
      <c r="I501" s="38" t="s">
        <v>7944</v>
      </c>
      <c r="J501" s="39" t="s">
        <v>2355</v>
      </c>
      <c r="K501" s="41">
        <v>9</v>
      </c>
      <c r="L501" s="42" t="s">
        <v>170</v>
      </c>
      <c r="M501" s="43">
        <v>45105</v>
      </c>
      <c r="N501" s="38">
        <v>6</v>
      </c>
      <c r="O501" s="43">
        <v>45111</v>
      </c>
      <c r="P501" s="43">
        <v>45291</v>
      </c>
      <c r="Q501" s="54" t="s">
        <v>98</v>
      </c>
      <c r="R501" s="29" t="s">
        <v>98</v>
      </c>
      <c r="S501" s="74" t="s">
        <v>7575</v>
      </c>
      <c r="T501" s="39" t="s">
        <v>5488</v>
      </c>
      <c r="U501" s="12" t="s">
        <v>2161</v>
      </c>
      <c r="V501" s="39" t="s">
        <v>2783</v>
      </c>
      <c r="W501" s="51">
        <v>20235400002543</v>
      </c>
      <c r="X501" s="38">
        <v>91081</v>
      </c>
      <c r="Y501" s="38">
        <v>5</v>
      </c>
      <c r="Z501" s="46">
        <v>5700000</v>
      </c>
      <c r="AA501" s="42" t="s">
        <v>6860</v>
      </c>
      <c r="AB501" s="42" t="s">
        <v>6533</v>
      </c>
      <c r="AC501" s="42" t="s">
        <v>6860</v>
      </c>
      <c r="AD501" s="42">
        <v>20235420010923</v>
      </c>
      <c r="AE501" s="47">
        <v>45111</v>
      </c>
      <c r="AF501" s="42" t="s">
        <v>5490</v>
      </c>
      <c r="AG501" s="48" t="s">
        <v>5491</v>
      </c>
      <c r="AH501" s="49">
        <v>45105</v>
      </c>
      <c r="AI501" s="38" t="s">
        <v>7945</v>
      </c>
      <c r="AJ501" s="38">
        <v>-180</v>
      </c>
      <c r="AK501" s="38" t="s">
        <v>5506</v>
      </c>
      <c r="AL501" s="38">
        <v>1170</v>
      </c>
      <c r="AM501" s="43">
        <v>45092</v>
      </c>
      <c r="AN501" s="43">
        <v>45111</v>
      </c>
      <c r="AO501" s="38" t="s">
        <v>5506</v>
      </c>
      <c r="AP501" s="43">
        <v>45106</v>
      </c>
      <c r="AQ501" s="38">
        <v>3</v>
      </c>
      <c r="AR501" s="38"/>
      <c r="AS501" s="38" t="s">
        <v>7946</v>
      </c>
      <c r="AT501" s="38" t="s">
        <v>5508</v>
      </c>
      <c r="AU501" s="43">
        <v>45105</v>
      </c>
      <c r="AV501" s="43" t="s">
        <v>7746</v>
      </c>
      <c r="AW501" s="43" t="s">
        <v>7947</v>
      </c>
      <c r="AX501" s="43"/>
      <c r="AY501" s="38" t="s">
        <v>5492</v>
      </c>
      <c r="AZ501" s="38" t="s">
        <v>5506</v>
      </c>
      <c r="BA501" s="43" t="s">
        <v>5597</v>
      </c>
      <c r="BB501" s="43" t="s">
        <v>5522</v>
      </c>
      <c r="BC501" s="38" t="s">
        <v>5492</v>
      </c>
      <c r="BD501" s="38" t="s">
        <v>35</v>
      </c>
      <c r="BE501" s="38" t="s">
        <v>5494</v>
      </c>
    </row>
    <row r="502" spans="1:57" ht="17.45" customHeight="1" x14ac:dyDescent="0.25">
      <c r="A502" s="81">
        <v>2023</v>
      </c>
      <c r="B502" s="35">
        <v>531</v>
      </c>
      <c r="C502" s="36">
        <v>1873</v>
      </c>
      <c r="D502" s="102" t="s">
        <v>5496</v>
      </c>
      <c r="E502" s="37" t="s">
        <v>5497</v>
      </c>
      <c r="F502" s="38" t="s">
        <v>39</v>
      </c>
      <c r="G502" s="35" t="s">
        <v>54</v>
      </c>
      <c r="H502" s="37" t="s">
        <v>1177</v>
      </c>
      <c r="I502" s="38" t="s">
        <v>7948</v>
      </c>
      <c r="J502" s="39" t="s">
        <v>7949</v>
      </c>
      <c r="K502" s="41">
        <v>9</v>
      </c>
      <c r="L502" s="42" t="s">
        <v>345</v>
      </c>
      <c r="M502" s="43">
        <v>45104</v>
      </c>
      <c r="N502" s="38">
        <v>6</v>
      </c>
      <c r="O502" s="43">
        <v>45111</v>
      </c>
      <c r="P502" s="43">
        <v>45291</v>
      </c>
      <c r="Q502" s="54" t="s">
        <v>98</v>
      </c>
      <c r="R502" s="29" t="s">
        <v>98</v>
      </c>
      <c r="S502" s="52" t="s">
        <v>7950</v>
      </c>
      <c r="T502" s="39" t="s">
        <v>5488</v>
      </c>
      <c r="U502" s="12" t="s">
        <v>5543</v>
      </c>
      <c r="V502" s="39" t="s">
        <v>264</v>
      </c>
      <c r="W502" s="53">
        <v>20235400001233</v>
      </c>
      <c r="X502" s="38">
        <v>92071</v>
      </c>
      <c r="Y502" s="38">
        <v>1</v>
      </c>
      <c r="Z502" s="46">
        <v>5162000</v>
      </c>
      <c r="AA502" s="42"/>
      <c r="AB502" s="42"/>
      <c r="AC502" s="43"/>
      <c r="AD502" s="42">
        <v>20235420010563</v>
      </c>
      <c r="AE502" s="47">
        <v>45105</v>
      </c>
      <c r="AF502" s="42" t="s">
        <v>5490</v>
      </c>
      <c r="AG502" s="48" t="s">
        <v>5491</v>
      </c>
      <c r="AH502" s="49">
        <v>45104</v>
      </c>
      <c r="AI502" s="38" t="s">
        <v>7951</v>
      </c>
      <c r="AJ502" s="38">
        <v>-180</v>
      </c>
      <c r="AK502" s="38" t="s">
        <v>5506</v>
      </c>
      <c r="AL502" s="38">
        <v>1249</v>
      </c>
      <c r="AM502" s="43">
        <v>45104</v>
      </c>
      <c r="AN502" s="43">
        <v>45105</v>
      </c>
      <c r="AO502" s="38" t="s">
        <v>5506</v>
      </c>
      <c r="AP502" s="43">
        <v>45105</v>
      </c>
      <c r="AQ502" s="38">
        <v>1</v>
      </c>
      <c r="AR502" s="38"/>
      <c r="AS502" s="38" t="s">
        <v>7952</v>
      </c>
      <c r="AT502" s="38" t="s">
        <v>5508</v>
      </c>
      <c r="AU502" s="43">
        <v>45106</v>
      </c>
      <c r="AV502" s="43" t="s">
        <v>7828</v>
      </c>
      <c r="AW502" s="43" t="s">
        <v>6456</v>
      </c>
      <c r="AX502" s="43"/>
      <c r="AY502" s="38" t="s">
        <v>5492</v>
      </c>
      <c r="AZ502" s="38" t="s">
        <v>5492</v>
      </c>
      <c r="BA502" s="43" t="s">
        <v>5597</v>
      </c>
      <c r="BB502" s="43" t="s">
        <v>5512</v>
      </c>
      <c r="BC502" s="38" t="s">
        <v>5492</v>
      </c>
      <c r="BD502" s="38" t="s">
        <v>35</v>
      </c>
      <c r="BE502" s="38" t="s">
        <v>5494</v>
      </c>
    </row>
    <row r="503" spans="1:57" ht="17.45" customHeight="1" x14ac:dyDescent="0.25">
      <c r="A503" s="81">
        <v>2023</v>
      </c>
      <c r="B503" s="35">
        <v>532</v>
      </c>
      <c r="C503" s="36">
        <v>1873</v>
      </c>
      <c r="D503" s="102" t="s">
        <v>5496</v>
      </c>
      <c r="E503" s="37" t="s">
        <v>5497</v>
      </c>
      <c r="F503" s="38" t="s">
        <v>39</v>
      </c>
      <c r="G503" s="35" t="s">
        <v>54</v>
      </c>
      <c r="H503" s="37" t="s">
        <v>7953</v>
      </c>
      <c r="I503" s="38" t="s">
        <v>7954</v>
      </c>
      <c r="J503" s="39" t="s">
        <v>444</v>
      </c>
      <c r="K503" s="41">
        <v>6</v>
      </c>
      <c r="L503" s="42" t="s">
        <v>5829</v>
      </c>
      <c r="M503" s="43">
        <v>45104</v>
      </c>
      <c r="N503" s="38">
        <v>6</v>
      </c>
      <c r="O503" s="43">
        <v>45120</v>
      </c>
      <c r="P503" s="43">
        <v>45291</v>
      </c>
      <c r="Q503" s="54" t="s">
        <v>98</v>
      </c>
      <c r="R503" s="29" t="s">
        <v>98</v>
      </c>
      <c r="S503" s="52" t="s">
        <v>7955</v>
      </c>
      <c r="T503" s="39" t="s">
        <v>5488</v>
      </c>
      <c r="U503" s="12" t="s">
        <v>811</v>
      </c>
      <c r="V503" s="39" t="s">
        <v>808</v>
      </c>
      <c r="W503" s="53">
        <v>20235400001253</v>
      </c>
      <c r="X503" s="38">
        <v>91322</v>
      </c>
      <c r="Y503" s="38">
        <v>2</v>
      </c>
      <c r="Z503" s="46">
        <v>5200000</v>
      </c>
      <c r="AA503" s="42" t="s">
        <v>6860</v>
      </c>
      <c r="AB503" s="42"/>
      <c r="AC503" s="42" t="s">
        <v>6860</v>
      </c>
      <c r="AD503" s="42">
        <v>20235420010793</v>
      </c>
      <c r="AE503" s="47">
        <v>45111</v>
      </c>
      <c r="AF503" s="42" t="s">
        <v>5490</v>
      </c>
      <c r="AG503" s="48" t="s">
        <v>5491</v>
      </c>
      <c r="AH503" s="49">
        <v>45104</v>
      </c>
      <c r="AI503" s="38" t="s">
        <v>7956</v>
      </c>
      <c r="AJ503" s="38">
        <v>-171</v>
      </c>
      <c r="AK503" s="38" t="s">
        <v>5506</v>
      </c>
      <c r="AL503" s="38">
        <v>1255</v>
      </c>
      <c r="AM503" s="43">
        <v>45104</v>
      </c>
      <c r="AN503" s="43">
        <v>45111</v>
      </c>
      <c r="AO503" s="38" t="s">
        <v>5506</v>
      </c>
      <c r="AP503" s="43">
        <v>45107</v>
      </c>
      <c r="AQ503" s="38">
        <v>3</v>
      </c>
      <c r="AR503" s="38"/>
      <c r="AS503" s="38" t="s">
        <v>7957</v>
      </c>
      <c r="AT503" s="38" t="s">
        <v>5765</v>
      </c>
      <c r="AU503" s="43">
        <v>45107</v>
      </c>
      <c r="AV503" s="43" t="s">
        <v>7363</v>
      </c>
      <c r="AW503" s="43" t="s">
        <v>7378</v>
      </c>
      <c r="AX503" s="43"/>
      <c r="AY503" s="38" t="s">
        <v>5492</v>
      </c>
      <c r="AZ503" s="38" t="s">
        <v>5506</v>
      </c>
      <c r="BA503" s="43" t="s">
        <v>5597</v>
      </c>
      <c r="BB503" s="43" t="s">
        <v>5512</v>
      </c>
      <c r="BC503" s="38" t="s">
        <v>5492</v>
      </c>
      <c r="BD503" s="38" t="s">
        <v>35</v>
      </c>
      <c r="BE503" s="38" t="s">
        <v>5494</v>
      </c>
    </row>
    <row r="504" spans="1:57" ht="17.45" customHeight="1" x14ac:dyDescent="0.25">
      <c r="A504" s="81">
        <v>2023</v>
      </c>
      <c r="B504" s="35">
        <v>533</v>
      </c>
      <c r="C504" s="36">
        <v>1873</v>
      </c>
      <c r="D504" s="102" t="s">
        <v>5496</v>
      </c>
      <c r="E504" s="37" t="s">
        <v>5497</v>
      </c>
      <c r="F504" s="38" t="s">
        <v>39</v>
      </c>
      <c r="G504" s="35" t="s">
        <v>54</v>
      </c>
      <c r="H504" s="37" t="s">
        <v>5380</v>
      </c>
      <c r="I504" s="38" t="s">
        <v>7958</v>
      </c>
      <c r="J504" s="39" t="s">
        <v>7959</v>
      </c>
      <c r="K504" s="41">
        <v>1</v>
      </c>
      <c r="L504" s="42" t="s">
        <v>170</v>
      </c>
      <c r="M504" s="43">
        <v>45105</v>
      </c>
      <c r="N504" s="38">
        <v>6</v>
      </c>
      <c r="O504" s="43">
        <v>45121</v>
      </c>
      <c r="P504" s="43">
        <v>45291</v>
      </c>
      <c r="Q504" s="54" t="s">
        <v>98</v>
      </c>
      <c r="R504" s="29" t="s">
        <v>98</v>
      </c>
      <c r="S504" s="52" t="s">
        <v>7960</v>
      </c>
      <c r="T504" s="39" t="s">
        <v>5488</v>
      </c>
      <c r="U504" s="12" t="s">
        <v>2161</v>
      </c>
      <c r="V504" s="39" t="s">
        <v>2783</v>
      </c>
      <c r="W504" s="51">
        <v>20235400002543</v>
      </c>
      <c r="X504" s="38">
        <v>91801</v>
      </c>
      <c r="Y504" s="38">
        <v>3</v>
      </c>
      <c r="Z504" s="46">
        <v>1880000</v>
      </c>
      <c r="AA504" s="42"/>
      <c r="AB504" s="42"/>
      <c r="AC504" s="43"/>
      <c r="AD504" s="42">
        <v>20235420011173</v>
      </c>
      <c r="AE504" s="47">
        <v>45119</v>
      </c>
      <c r="AF504" s="42" t="s">
        <v>5490</v>
      </c>
      <c r="AG504" s="48" t="s">
        <v>5491</v>
      </c>
      <c r="AH504" s="49">
        <v>45105</v>
      </c>
      <c r="AI504" s="38" t="s">
        <v>7961</v>
      </c>
      <c r="AJ504" s="38">
        <v>-170</v>
      </c>
      <c r="AK504" s="38" t="s">
        <v>5506</v>
      </c>
      <c r="AL504" s="38">
        <v>1234</v>
      </c>
      <c r="AM504" s="43">
        <v>45103</v>
      </c>
      <c r="AN504" s="43">
        <v>45121</v>
      </c>
      <c r="AO504" s="38" t="s">
        <v>5506</v>
      </c>
      <c r="AP504" s="43">
        <v>45111</v>
      </c>
      <c r="AQ504" s="38">
        <v>3</v>
      </c>
      <c r="AR504" s="38"/>
      <c r="AS504" s="38" t="s">
        <v>7962</v>
      </c>
      <c r="AT504" s="38" t="s">
        <v>5508</v>
      </c>
      <c r="AU504" s="43">
        <v>45106</v>
      </c>
      <c r="AV504" s="43" t="s">
        <v>7828</v>
      </c>
      <c r="AW504" s="43" t="s">
        <v>6456</v>
      </c>
      <c r="AX504" s="43"/>
      <c r="AY504" s="38" t="s">
        <v>5492</v>
      </c>
      <c r="AZ504" s="38" t="s">
        <v>5492</v>
      </c>
      <c r="BA504" s="43" t="s">
        <v>5560</v>
      </c>
      <c r="BB504" s="43" t="s">
        <v>5522</v>
      </c>
      <c r="BC504" s="38" t="s">
        <v>5492</v>
      </c>
      <c r="BD504" s="38" t="s">
        <v>35</v>
      </c>
      <c r="BE504" s="38" t="s">
        <v>5494</v>
      </c>
    </row>
    <row r="505" spans="1:57" ht="17.45" customHeight="1" x14ac:dyDescent="0.25">
      <c r="A505" s="81">
        <v>2023</v>
      </c>
      <c r="B505" s="35">
        <v>534</v>
      </c>
      <c r="C505" s="36">
        <v>1873</v>
      </c>
      <c r="D505" s="102" t="s">
        <v>5496</v>
      </c>
      <c r="E505" s="37" t="s">
        <v>5497</v>
      </c>
      <c r="F505" s="38" t="s">
        <v>39</v>
      </c>
      <c r="G505" s="35" t="s">
        <v>54</v>
      </c>
      <c r="H505" s="37" t="s">
        <v>5380</v>
      </c>
      <c r="I505" s="38" t="s">
        <v>7963</v>
      </c>
      <c r="J505" s="39" t="s">
        <v>7964</v>
      </c>
      <c r="K505" s="41">
        <v>9</v>
      </c>
      <c r="L505" s="42" t="s">
        <v>170</v>
      </c>
      <c r="M505" s="43">
        <v>45105</v>
      </c>
      <c r="N505" s="38">
        <v>6</v>
      </c>
      <c r="O505" s="43">
        <v>45121</v>
      </c>
      <c r="P505" s="43">
        <v>45291</v>
      </c>
      <c r="Q505" s="54" t="s">
        <v>98</v>
      </c>
      <c r="R505" s="29" t="s">
        <v>98</v>
      </c>
      <c r="S505" s="52" t="s">
        <v>7965</v>
      </c>
      <c r="T505" s="39" t="s">
        <v>5488</v>
      </c>
      <c r="U505" s="12" t="s">
        <v>2161</v>
      </c>
      <c r="V505" s="39" t="s">
        <v>2783</v>
      </c>
      <c r="W505" s="51">
        <v>20235400002543</v>
      </c>
      <c r="X505" s="38">
        <v>91801</v>
      </c>
      <c r="Y505" s="38">
        <v>3</v>
      </c>
      <c r="Z505" s="46">
        <v>1880000</v>
      </c>
      <c r="AA505" s="42"/>
      <c r="AB505" s="42"/>
      <c r="AC505" s="43"/>
      <c r="AD505" s="42">
        <v>20235420011173</v>
      </c>
      <c r="AE505" s="47">
        <v>45119</v>
      </c>
      <c r="AF505" s="42" t="s">
        <v>5490</v>
      </c>
      <c r="AG505" s="48" t="s">
        <v>5491</v>
      </c>
      <c r="AH505" s="49">
        <v>45105</v>
      </c>
      <c r="AI505" s="38" t="s">
        <v>7966</v>
      </c>
      <c r="AJ505" s="38">
        <v>-170</v>
      </c>
      <c r="AK505" s="38" t="s">
        <v>5506</v>
      </c>
      <c r="AL505" s="38">
        <v>1234</v>
      </c>
      <c r="AM505" s="43">
        <v>45103</v>
      </c>
      <c r="AN505" s="43">
        <v>45121</v>
      </c>
      <c r="AO505" s="38" t="s">
        <v>5506</v>
      </c>
      <c r="AP505" s="43">
        <v>45111</v>
      </c>
      <c r="AQ505" s="38">
        <v>3</v>
      </c>
      <c r="AR505" s="38"/>
      <c r="AS505" s="38" t="s">
        <v>7967</v>
      </c>
      <c r="AT505" s="38" t="s">
        <v>5508</v>
      </c>
      <c r="AU505" s="43">
        <v>45105</v>
      </c>
      <c r="AV505" s="43" t="s">
        <v>7746</v>
      </c>
      <c r="AW505" s="43" t="s">
        <v>6456</v>
      </c>
      <c r="AX505" s="43"/>
      <c r="AY505" s="38" t="s">
        <v>5492</v>
      </c>
      <c r="AZ505" s="38" t="s">
        <v>5492</v>
      </c>
      <c r="BA505" s="43" t="s">
        <v>5560</v>
      </c>
      <c r="BB505" s="43" t="s">
        <v>5512</v>
      </c>
      <c r="BC505" s="38" t="s">
        <v>5492</v>
      </c>
      <c r="BD505" s="38" t="s">
        <v>35</v>
      </c>
      <c r="BE505" s="38" t="s">
        <v>5494</v>
      </c>
    </row>
    <row r="506" spans="1:57" ht="17.45" customHeight="1" x14ac:dyDescent="0.25">
      <c r="A506" s="81">
        <v>2023</v>
      </c>
      <c r="B506" s="35">
        <v>535</v>
      </c>
      <c r="C506" s="36">
        <v>1873</v>
      </c>
      <c r="D506" s="102" t="s">
        <v>5496</v>
      </c>
      <c r="E506" s="37" t="s">
        <v>5497</v>
      </c>
      <c r="F506" s="38" t="s">
        <v>39</v>
      </c>
      <c r="G506" s="35" t="s">
        <v>54</v>
      </c>
      <c r="H506" s="37" t="s">
        <v>5380</v>
      </c>
      <c r="I506" s="38" t="s">
        <v>7968</v>
      </c>
      <c r="J506" s="39" t="s">
        <v>5085</v>
      </c>
      <c r="K506" s="41">
        <v>9</v>
      </c>
      <c r="L506" s="42" t="s">
        <v>170</v>
      </c>
      <c r="M506" s="43">
        <v>45105</v>
      </c>
      <c r="N506" s="38">
        <v>6</v>
      </c>
      <c r="O506" s="43">
        <v>45121</v>
      </c>
      <c r="P506" s="43">
        <v>45291</v>
      </c>
      <c r="Q506" s="54" t="s">
        <v>98</v>
      </c>
      <c r="R506" s="29" t="s">
        <v>98</v>
      </c>
      <c r="S506" s="52" t="s">
        <v>7960</v>
      </c>
      <c r="T506" s="39" t="s">
        <v>5488</v>
      </c>
      <c r="U506" s="12" t="s">
        <v>2161</v>
      </c>
      <c r="V506" s="39" t="s">
        <v>2783</v>
      </c>
      <c r="W506" s="51">
        <v>20235400002543</v>
      </c>
      <c r="X506" s="38">
        <v>91174</v>
      </c>
      <c r="Y506" s="38">
        <v>17</v>
      </c>
      <c r="Z506" s="46">
        <v>2400000</v>
      </c>
      <c r="AA506" s="42"/>
      <c r="AB506" s="42"/>
      <c r="AC506" s="43"/>
      <c r="AD506" s="42">
        <v>20235420011173</v>
      </c>
      <c r="AE506" s="47">
        <v>45119</v>
      </c>
      <c r="AF506" s="42" t="s">
        <v>5490</v>
      </c>
      <c r="AG506" s="48" t="s">
        <v>5491</v>
      </c>
      <c r="AH506" s="49">
        <v>45105</v>
      </c>
      <c r="AI506" s="38" t="s">
        <v>7969</v>
      </c>
      <c r="AJ506" s="38">
        <v>-170</v>
      </c>
      <c r="AK506" s="38" t="s">
        <v>5506</v>
      </c>
      <c r="AL506" s="38">
        <v>1235</v>
      </c>
      <c r="AM506" s="43">
        <v>45103</v>
      </c>
      <c r="AN506" s="43">
        <v>45121</v>
      </c>
      <c r="AO506" s="38" t="s">
        <v>5506</v>
      </c>
      <c r="AP506" s="43">
        <v>45111</v>
      </c>
      <c r="AQ506" s="38">
        <v>3</v>
      </c>
      <c r="AR506" s="38"/>
      <c r="AS506" s="38" t="s">
        <v>7970</v>
      </c>
      <c r="AT506" s="38" t="s">
        <v>5508</v>
      </c>
      <c r="AU506" s="43">
        <v>45105</v>
      </c>
      <c r="AV506" s="43" t="s">
        <v>7746</v>
      </c>
      <c r="AW506" s="43" t="s">
        <v>6456</v>
      </c>
      <c r="AX506" s="43"/>
      <c r="AY506" s="38" t="s">
        <v>7971</v>
      </c>
      <c r="AZ506" s="38" t="s">
        <v>5492</v>
      </c>
      <c r="BA506" s="43" t="s">
        <v>5560</v>
      </c>
      <c r="BB506" s="43" t="s">
        <v>5512</v>
      </c>
      <c r="BC506" s="38" t="s">
        <v>5492</v>
      </c>
      <c r="BD506" s="38" t="s">
        <v>35</v>
      </c>
      <c r="BE506" s="38" t="s">
        <v>5494</v>
      </c>
    </row>
    <row r="507" spans="1:57" ht="17.45" customHeight="1" x14ac:dyDescent="0.25">
      <c r="A507" s="81">
        <v>2023</v>
      </c>
      <c r="B507" s="35">
        <v>536</v>
      </c>
      <c r="C507" s="36">
        <v>1873</v>
      </c>
      <c r="D507" s="102" t="s">
        <v>5496</v>
      </c>
      <c r="E507" s="37" t="s">
        <v>5497</v>
      </c>
      <c r="F507" s="38" t="s">
        <v>39</v>
      </c>
      <c r="G507" s="35" t="s">
        <v>54</v>
      </c>
      <c r="H507" s="37" t="s">
        <v>5380</v>
      </c>
      <c r="I507" s="38" t="s">
        <v>7972</v>
      </c>
      <c r="J507" s="39" t="s">
        <v>7973</v>
      </c>
      <c r="K507" s="41">
        <v>2</v>
      </c>
      <c r="L507" s="42" t="s">
        <v>170</v>
      </c>
      <c r="M507" s="43">
        <v>45105</v>
      </c>
      <c r="N507" s="38">
        <v>6</v>
      </c>
      <c r="O507" s="43">
        <v>45121</v>
      </c>
      <c r="P507" s="43">
        <v>45291</v>
      </c>
      <c r="Q507" s="54" t="s">
        <v>98</v>
      </c>
      <c r="R507" s="29" t="s">
        <v>98</v>
      </c>
      <c r="S507" s="52" t="s">
        <v>7960</v>
      </c>
      <c r="T507" s="39" t="s">
        <v>5488</v>
      </c>
      <c r="U507" s="12" t="s">
        <v>2161</v>
      </c>
      <c r="V507" s="39" t="s">
        <v>2783</v>
      </c>
      <c r="W507" s="51">
        <v>20235400002543</v>
      </c>
      <c r="X507" s="38">
        <v>91174</v>
      </c>
      <c r="Y507" s="38">
        <v>17</v>
      </c>
      <c r="Z507" s="46">
        <v>2400000</v>
      </c>
      <c r="AA507" s="42"/>
      <c r="AB507" s="42"/>
      <c r="AC507" s="43"/>
      <c r="AD507" s="42">
        <v>20235420011173</v>
      </c>
      <c r="AE507" s="47">
        <v>45119</v>
      </c>
      <c r="AF507" s="42" t="s">
        <v>5490</v>
      </c>
      <c r="AG507" s="48" t="s">
        <v>5491</v>
      </c>
      <c r="AH507" s="49">
        <v>45105</v>
      </c>
      <c r="AI507" s="38" t="s">
        <v>7974</v>
      </c>
      <c r="AJ507" s="38">
        <v>-170</v>
      </c>
      <c r="AK507" s="38" t="s">
        <v>5506</v>
      </c>
      <c r="AL507" s="38">
        <v>1235</v>
      </c>
      <c r="AM507" s="43">
        <v>45103</v>
      </c>
      <c r="AN507" s="43">
        <v>45121</v>
      </c>
      <c r="AO507" s="38" t="s">
        <v>5506</v>
      </c>
      <c r="AP507" s="43">
        <v>45111</v>
      </c>
      <c r="AQ507" s="38">
        <v>3</v>
      </c>
      <c r="AR507" s="38"/>
      <c r="AS507" s="38" t="s">
        <v>7975</v>
      </c>
      <c r="AT507" s="38" t="s">
        <v>5508</v>
      </c>
      <c r="AU507" s="43">
        <v>45105</v>
      </c>
      <c r="AV507" s="43" t="s">
        <v>7746</v>
      </c>
      <c r="AW507" s="43" t="s">
        <v>6456</v>
      </c>
      <c r="AX507" s="43"/>
      <c r="AY507" s="38" t="s">
        <v>5492</v>
      </c>
      <c r="AZ507" s="38" t="s">
        <v>5506</v>
      </c>
      <c r="BA507" s="43" t="s">
        <v>5560</v>
      </c>
      <c r="BB507" s="43" t="s">
        <v>5512</v>
      </c>
      <c r="BC507" s="38" t="s">
        <v>5492</v>
      </c>
      <c r="BD507" s="38" t="s">
        <v>35</v>
      </c>
      <c r="BE507" s="38" t="s">
        <v>5494</v>
      </c>
    </row>
    <row r="508" spans="1:57" ht="17.45" customHeight="1" x14ac:dyDescent="0.25">
      <c r="A508" s="81">
        <v>2023</v>
      </c>
      <c r="B508" s="35">
        <v>537</v>
      </c>
      <c r="C508" s="36">
        <v>1803</v>
      </c>
      <c r="D508" s="29" t="s">
        <v>1933</v>
      </c>
      <c r="E508" s="37" t="s">
        <v>5497</v>
      </c>
      <c r="F508" s="38" t="s">
        <v>39</v>
      </c>
      <c r="G508" s="35" t="s">
        <v>54</v>
      </c>
      <c r="H508" s="37" t="s">
        <v>1934</v>
      </c>
      <c r="I508" s="38" t="s">
        <v>7976</v>
      </c>
      <c r="J508" s="39" t="s">
        <v>5408</v>
      </c>
      <c r="K508" s="41">
        <v>8</v>
      </c>
      <c r="L508" s="42" t="s">
        <v>170</v>
      </c>
      <c r="M508" s="43">
        <v>45105</v>
      </c>
      <c r="N508" s="38">
        <v>6</v>
      </c>
      <c r="O508" s="43">
        <v>45119</v>
      </c>
      <c r="P508" s="43">
        <v>45291</v>
      </c>
      <c r="Q508" s="54" t="s">
        <v>98</v>
      </c>
      <c r="R508" s="29" t="s">
        <v>98</v>
      </c>
      <c r="S508" s="74" t="s">
        <v>7977</v>
      </c>
      <c r="T508" s="39" t="s">
        <v>5488</v>
      </c>
      <c r="U508" s="12" t="s">
        <v>655</v>
      </c>
      <c r="V508" s="39" t="s">
        <v>1699</v>
      </c>
      <c r="W508" s="53">
        <v>20235400001313</v>
      </c>
      <c r="X508" s="38">
        <v>91184</v>
      </c>
      <c r="Y508" s="38">
        <v>2</v>
      </c>
      <c r="Z508" s="46">
        <v>2727000</v>
      </c>
      <c r="AA508" s="42"/>
      <c r="AB508" s="42"/>
      <c r="AC508" s="43"/>
      <c r="AD508" s="42">
        <v>20235420010923</v>
      </c>
      <c r="AE508" s="47">
        <v>45111</v>
      </c>
      <c r="AF508" s="42" t="s">
        <v>5490</v>
      </c>
      <c r="AG508" s="48" t="s">
        <v>5491</v>
      </c>
      <c r="AH508" s="49">
        <v>45105</v>
      </c>
      <c r="AI508" s="38" t="s">
        <v>7978</v>
      </c>
      <c r="AJ508" s="38">
        <v>-172</v>
      </c>
      <c r="AK508" s="38" t="s">
        <v>5506</v>
      </c>
      <c r="AL508" s="38">
        <v>1146</v>
      </c>
      <c r="AM508" s="43">
        <v>45090</v>
      </c>
      <c r="AN508" s="43">
        <v>45111</v>
      </c>
      <c r="AO508" s="38" t="s">
        <v>5506</v>
      </c>
      <c r="AP508" s="43">
        <v>45111</v>
      </c>
      <c r="AQ508" s="38">
        <v>2</v>
      </c>
      <c r="AR508" s="38"/>
      <c r="AS508" s="38" t="s">
        <v>7979</v>
      </c>
      <c r="AT508" s="38" t="s">
        <v>5508</v>
      </c>
      <c r="AU508" s="43">
        <v>45105</v>
      </c>
      <c r="AV508" s="43" t="s">
        <v>7746</v>
      </c>
      <c r="AW508" s="43" t="s">
        <v>6456</v>
      </c>
      <c r="AX508" s="43"/>
      <c r="AY508" s="38" t="s">
        <v>5492</v>
      </c>
      <c r="AZ508" s="38" t="s">
        <v>5492</v>
      </c>
      <c r="BA508" s="43" t="s">
        <v>5560</v>
      </c>
      <c r="BB508" s="43" t="s">
        <v>5522</v>
      </c>
      <c r="BC508" s="38" t="s">
        <v>5492</v>
      </c>
      <c r="BD508" s="38" t="s">
        <v>35</v>
      </c>
      <c r="BE508" s="38" t="s">
        <v>5494</v>
      </c>
    </row>
    <row r="509" spans="1:57" ht="17.45" customHeight="1" x14ac:dyDescent="0.25">
      <c r="A509" s="81">
        <v>2023</v>
      </c>
      <c r="B509" s="35">
        <v>538</v>
      </c>
      <c r="C509" s="36">
        <v>1873</v>
      </c>
      <c r="D509" s="102" t="s">
        <v>5496</v>
      </c>
      <c r="E509" s="37" t="s">
        <v>5497</v>
      </c>
      <c r="F509" s="38" t="s">
        <v>39</v>
      </c>
      <c r="G509" s="35" t="s">
        <v>54</v>
      </c>
      <c r="H509" s="37" t="s">
        <v>5380</v>
      </c>
      <c r="I509" s="38" t="s">
        <v>7980</v>
      </c>
      <c r="J509" s="39" t="s">
        <v>7981</v>
      </c>
      <c r="K509" s="41">
        <v>8</v>
      </c>
      <c r="L509" s="42" t="s">
        <v>170</v>
      </c>
      <c r="M509" s="43">
        <v>45105</v>
      </c>
      <c r="N509" s="38">
        <v>6</v>
      </c>
      <c r="O509" s="43">
        <v>45121</v>
      </c>
      <c r="P509" s="43">
        <v>45291</v>
      </c>
      <c r="Q509" s="54" t="s">
        <v>98</v>
      </c>
      <c r="R509" s="29" t="s">
        <v>98</v>
      </c>
      <c r="S509" s="52" t="s">
        <v>7960</v>
      </c>
      <c r="T509" s="39" t="s">
        <v>5488</v>
      </c>
      <c r="U509" s="12" t="s">
        <v>2161</v>
      </c>
      <c r="V509" s="39" t="s">
        <v>2783</v>
      </c>
      <c r="W509" s="51">
        <v>20235400002543</v>
      </c>
      <c r="X509" s="38">
        <v>91174</v>
      </c>
      <c r="Y509" s="38">
        <v>17</v>
      </c>
      <c r="Z509" s="46">
        <v>2400000</v>
      </c>
      <c r="AA509" s="42"/>
      <c r="AB509" s="42"/>
      <c r="AC509" s="43"/>
      <c r="AD509" s="42">
        <v>20235420011173</v>
      </c>
      <c r="AE509" s="47">
        <v>45119</v>
      </c>
      <c r="AF509" s="42" t="s">
        <v>5490</v>
      </c>
      <c r="AG509" s="48" t="s">
        <v>5491</v>
      </c>
      <c r="AH509" s="49">
        <v>45105</v>
      </c>
      <c r="AI509" s="38" t="s">
        <v>7982</v>
      </c>
      <c r="AJ509" s="38">
        <v>-170</v>
      </c>
      <c r="AK509" s="38" t="s">
        <v>5506</v>
      </c>
      <c r="AL509" s="38">
        <v>1235</v>
      </c>
      <c r="AM509" s="43">
        <v>45103</v>
      </c>
      <c r="AN509" s="43">
        <v>45121</v>
      </c>
      <c r="AO509" s="38" t="s">
        <v>5506</v>
      </c>
      <c r="AP509" s="43">
        <v>45111</v>
      </c>
      <c r="AQ509" s="38">
        <v>3</v>
      </c>
      <c r="AR509" s="38"/>
      <c r="AS509" s="38" t="s">
        <v>7983</v>
      </c>
      <c r="AT509" s="38" t="s">
        <v>5508</v>
      </c>
      <c r="AU509" s="43">
        <v>45106</v>
      </c>
      <c r="AV509" s="43" t="s">
        <v>7828</v>
      </c>
      <c r="AW509" s="43" t="s">
        <v>7378</v>
      </c>
      <c r="AX509" s="43"/>
      <c r="AY509" s="38" t="s">
        <v>5492</v>
      </c>
      <c r="AZ509" s="38" t="s">
        <v>5506</v>
      </c>
      <c r="BA509" s="43" t="s">
        <v>5560</v>
      </c>
      <c r="BB509" s="43" t="s">
        <v>5522</v>
      </c>
      <c r="BC509" s="38" t="s">
        <v>5492</v>
      </c>
      <c r="BD509" s="38" t="s">
        <v>35</v>
      </c>
      <c r="BE509" s="38" t="s">
        <v>5494</v>
      </c>
    </row>
    <row r="510" spans="1:57" ht="17.45" customHeight="1" x14ac:dyDescent="0.25">
      <c r="A510" s="81">
        <v>2023</v>
      </c>
      <c r="B510" s="35">
        <v>539</v>
      </c>
      <c r="C510" s="36">
        <v>1873</v>
      </c>
      <c r="D510" s="102" t="s">
        <v>5496</v>
      </c>
      <c r="E510" s="37" t="s">
        <v>5497</v>
      </c>
      <c r="F510" s="38" t="s">
        <v>39</v>
      </c>
      <c r="G510" s="35" t="s">
        <v>54</v>
      </c>
      <c r="H510" s="37" t="s">
        <v>4752</v>
      </c>
      <c r="I510" s="38" t="s">
        <v>7984</v>
      </c>
      <c r="J510" s="39" t="s">
        <v>4754</v>
      </c>
      <c r="K510" s="41">
        <v>6</v>
      </c>
      <c r="L510" s="42" t="s">
        <v>170</v>
      </c>
      <c r="M510" s="43">
        <v>45105</v>
      </c>
      <c r="N510" s="38">
        <v>6</v>
      </c>
      <c r="O510" s="43">
        <v>45119</v>
      </c>
      <c r="P510" s="43">
        <v>45291</v>
      </c>
      <c r="Q510" s="54" t="s">
        <v>98</v>
      </c>
      <c r="R510" s="29" t="s">
        <v>98</v>
      </c>
      <c r="S510" s="74" t="s">
        <v>7985</v>
      </c>
      <c r="T510" s="39" t="s">
        <v>5488</v>
      </c>
      <c r="U510" s="12" t="s">
        <v>5489</v>
      </c>
      <c r="V510" s="39" t="s">
        <v>6589</v>
      </c>
      <c r="W510" s="51">
        <v>20235400001923</v>
      </c>
      <c r="X510" s="38">
        <v>91175</v>
      </c>
      <c r="Y510" s="38">
        <v>1</v>
      </c>
      <c r="Z510" s="46">
        <v>6000000</v>
      </c>
      <c r="AA510" s="42"/>
      <c r="AB510" s="42"/>
      <c r="AC510" s="43"/>
      <c r="AD510" s="42">
        <v>20235420010923</v>
      </c>
      <c r="AE510" s="47">
        <v>45111</v>
      </c>
      <c r="AF510" s="42" t="s">
        <v>5490</v>
      </c>
      <c r="AG510" s="48" t="s">
        <v>5491</v>
      </c>
      <c r="AH510" s="49">
        <v>45105</v>
      </c>
      <c r="AI510" s="38" t="s">
        <v>7986</v>
      </c>
      <c r="AJ510" s="38">
        <v>-172</v>
      </c>
      <c r="AK510" s="38" t="s">
        <v>5506</v>
      </c>
      <c r="AL510" s="38">
        <v>1154</v>
      </c>
      <c r="AM510" s="43">
        <v>45090</v>
      </c>
      <c r="AN510" s="43">
        <v>45111</v>
      </c>
      <c r="AO510" s="38" t="s">
        <v>5506</v>
      </c>
      <c r="AP510" s="43">
        <v>45111</v>
      </c>
      <c r="AQ510" s="38">
        <v>3</v>
      </c>
      <c r="AR510" s="38"/>
      <c r="AS510" s="38" t="s">
        <v>7987</v>
      </c>
      <c r="AT510" s="38" t="s">
        <v>5508</v>
      </c>
      <c r="AU510" s="43">
        <v>45105</v>
      </c>
      <c r="AV510" s="43" t="s">
        <v>7746</v>
      </c>
      <c r="AW510" s="43" t="s">
        <v>6456</v>
      </c>
      <c r="AX510" s="43"/>
      <c r="AY510" s="38" t="s">
        <v>5492</v>
      </c>
      <c r="AZ510" s="38" t="s">
        <v>5492</v>
      </c>
      <c r="BA510" s="43" t="s">
        <v>5597</v>
      </c>
      <c r="BB510" s="43" t="s">
        <v>5522</v>
      </c>
      <c r="BC510" s="38" t="s">
        <v>5492</v>
      </c>
      <c r="BD510" s="38" t="s">
        <v>35</v>
      </c>
      <c r="BE510" s="38" t="s">
        <v>5494</v>
      </c>
    </row>
    <row r="511" spans="1:57" ht="17.45" customHeight="1" x14ac:dyDescent="0.25">
      <c r="A511" s="81">
        <v>2023</v>
      </c>
      <c r="B511" s="35">
        <v>540</v>
      </c>
      <c r="C511" s="36">
        <v>1873</v>
      </c>
      <c r="D511" s="102" t="s">
        <v>5496</v>
      </c>
      <c r="E511" s="37" t="s">
        <v>5497</v>
      </c>
      <c r="F511" s="38" t="s">
        <v>39</v>
      </c>
      <c r="G511" s="35" t="s">
        <v>54</v>
      </c>
      <c r="H511" s="37" t="s">
        <v>5380</v>
      </c>
      <c r="I511" s="38" t="s">
        <v>7988</v>
      </c>
      <c r="J511" s="39" t="s">
        <v>414</v>
      </c>
      <c r="K511" s="41">
        <v>4</v>
      </c>
      <c r="L511" s="42" t="s">
        <v>170</v>
      </c>
      <c r="M511" s="43">
        <v>45105</v>
      </c>
      <c r="N511" s="38">
        <v>6</v>
      </c>
      <c r="O511" s="43">
        <v>45121</v>
      </c>
      <c r="P511" s="43">
        <v>45291</v>
      </c>
      <c r="Q511" s="54" t="s">
        <v>98</v>
      </c>
      <c r="R511" s="29" t="s">
        <v>98</v>
      </c>
      <c r="S511" s="52" t="s">
        <v>7960</v>
      </c>
      <c r="T511" s="39" t="s">
        <v>5488</v>
      </c>
      <c r="U511" s="12" t="s">
        <v>2161</v>
      </c>
      <c r="V511" s="39" t="s">
        <v>2783</v>
      </c>
      <c r="W511" s="51">
        <v>20235400002543</v>
      </c>
      <c r="X511" s="38">
        <v>91174</v>
      </c>
      <c r="Y511" s="38">
        <v>17</v>
      </c>
      <c r="Z511" s="46">
        <v>2400000</v>
      </c>
      <c r="AA511" s="42"/>
      <c r="AB511" s="42"/>
      <c r="AC511" s="43"/>
      <c r="AD511" s="42">
        <v>20235420011173</v>
      </c>
      <c r="AE511" s="47">
        <v>45119</v>
      </c>
      <c r="AF511" s="42" t="s">
        <v>5490</v>
      </c>
      <c r="AG511" s="48" t="s">
        <v>5491</v>
      </c>
      <c r="AH511" s="49">
        <v>45105</v>
      </c>
      <c r="AI511" s="38" t="s">
        <v>7989</v>
      </c>
      <c r="AJ511" s="38">
        <v>-170</v>
      </c>
      <c r="AK511" s="38" t="s">
        <v>5506</v>
      </c>
      <c r="AL511" s="38">
        <v>1235</v>
      </c>
      <c r="AM511" s="43">
        <v>45103</v>
      </c>
      <c r="AN511" s="43">
        <v>45121</v>
      </c>
      <c r="AO511" s="38" t="s">
        <v>5506</v>
      </c>
      <c r="AP511" s="43">
        <v>45111</v>
      </c>
      <c r="AQ511" s="38">
        <v>3</v>
      </c>
      <c r="AR511" s="38"/>
      <c r="AS511" s="38" t="s">
        <v>7990</v>
      </c>
      <c r="AT511" s="38" t="s">
        <v>5508</v>
      </c>
      <c r="AU511" s="43">
        <v>45105</v>
      </c>
      <c r="AV511" s="43" t="s">
        <v>7746</v>
      </c>
      <c r="AW511" s="43" t="s">
        <v>7401</v>
      </c>
      <c r="AX511" s="43"/>
      <c r="AY511" s="38" t="s">
        <v>5492</v>
      </c>
      <c r="AZ511" s="38" t="s">
        <v>5506</v>
      </c>
      <c r="BA511" s="43" t="s">
        <v>5560</v>
      </c>
      <c r="BB511" s="43" t="s">
        <v>5512</v>
      </c>
      <c r="BC511" s="38" t="s">
        <v>5492</v>
      </c>
      <c r="BD511" s="38" t="s">
        <v>35</v>
      </c>
      <c r="BE511" s="38" t="s">
        <v>5494</v>
      </c>
    </row>
    <row r="512" spans="1:57" ht="17.45" customHeight="1" x14ac:dyDescent="0.25">
      <c r="A512" s="81">
        <v>2023</v>
      </c>
      <c r="B512" s="35">
        <v>541</v>
      </c>
      <c r="C512" s="36">
        <v>1873</v>
      </c>
      <c r="D512" s="102" t="s">
        <v>5496</v>
      </c>
      <c r="E512" s="37" t="s">
        <v>5497</v>
      </c>
      <c r="F512" s="38" t="s">
        <v>39</v>
      </c>
      <c r="G512" s="35" t="s">
        <v>54</v>
      </c>
      <c r="H512" s="37" t="s">
        <v>5380</v>
      </c>
      <c r="I512" s="38" t="s">
        <v>7991</v>
      </c>
      <c r="J512" s="39" t="s">
        <v>7992</v>
      </c>
      <c r="K512" s="41">
        <v>1</v>
      </c>
      <c r="L512" s="42" t="s">
        <v>170</v>
      </c>
      <c r="M512" s="43">
        <v>45105</v>
      </c>
      <c r="N512" s="38">
        <v>6</v>
      </c>
      <c r="O512" s="43">
        <v>45121</v>
      </c>
      <c r="P512" s="43">
        <v>45291</v>
      </c>
      <c r="Q512" s="54" t="s">
        <v>98</v>
      </c>
      <c r="R512" s="29" t="s">
        <v>98</v>
      </c>
      <c r="S512" s="52" t="s">
        <v>7960</v>
      </c>
      <c r="T512" s="39" t="s">
        <v>5488</v>
      </c>
      <c r="U512" s="12" t="s">
        <v>2161</v>
      </c>
      <c r="V512" s="39" t="s">
        <v>2783</v>
      </c>
      <c r="W512" s="51">
        <v>20235400002543</v>
      </c>
      <c r="X512" s="38">
        <v>91174</v>
      </c>
      <c r="Y512" s="38">
        <v>17</v>
      </c>
      <c r="Z512" s="46">
        <v>2400000</v>
      </c>
      <c r="AA512" s="42"/>
      <c r="AB512" s="42"/>
      <c r="AC512" s="43"/>
      <c r="AD512" s="42">
        <v>20235420011173</v>
      </c>
      <c r="AE512" s="47">
        <v>45119</v>
      </c>
      <c r="AF512" s="42" t="s">
        <v>5490</v>
      </c>
      <c r="AG512" s="48" t="s">
        <v>5491</v>
      </c>
      <c r="AH512" s="49">
        <v>45105</v>
      </c>
      <c r="AI512" s="38" t="s">
        <v>7993</v>
      </c>
      <c r="AJ512" s="38">
        <v>-170</v>
      </c>
      <c r="AK512" s="38" t="s">
        <v>5506</v>
      </c>
      <c r="AL512" s="38">
        <v>1235</v>
      </c>
      <c r="AM512" s="43">
        <v>45103</v>
      </c>
      <c r="AN512" s="43">
        <v>45121</v>
      </c>
      <c r="AO512" s="38" t="s">
        <v>5506</v>
      </c>
      <c r="AP512" s="43">
        <v>45111</v>
      </c>
      <c r="AQ512" s="38">
        <v>3</v>
      </c>
      <c r="AR512" s="38"/>
      <c r="AS512" s="38" t="s">
        <v>7994</v>
      </c>
      <c r="AT512" s="38" t="s">
        <v>5508</v>
      </c>
      <c r="AU512" s="43">
        <v>45106</v>
      </c>
      <c r="AV512" s="43" t="s">
        <v>7828</v>
      </c>
      <c r="AW512" s="43" t="s">
        <v>7735</v>
      </c>
      <c r="AX512" s="43"/>
      <c r="AY512" s="38" t="s">
        <v>5492</v>
      </c>
      <c r="AZ512" s="38" t="s">
        <v>5492</v>
      </c>
      <c r="BA512" s="43" t="s">
        <v>5560</v>
      </c>
      <c r="BB512" s="43" t="s">
        <v>5522</v>
      </c>
      <c r="BC512" s="38" t="s">
        <v>5492</v>
      </c>
      <c r="BD512" s="38" t="s">
        <v>35</v>
      </c>
      <c r="BE512" s="38" t="s">
        <v>5494</v>
      </c>
    </row>
    <row r="513" spans="1:57" ht="17.45" customHeight="1" x14ac:dyDescent="0.25">
      <c r="A513" s="81">
        <v>2023</v>
      </c>
      <c r="B513" s="35">
        <v>542</v>
      </c>
      <c r="C513" s="36">
        <v>1873</v>
      </c>
      <c r="D513" s="102" t="s">
        <v>5496</v>
      </c>
      <c r="E513" s="37" t="s">
        <v>5497</v>
      </c>
      <c r="F513" s="38" t="s">
        <v>39</v>
      </c>
      <c r="G513" s="35" t="s">
        <v>54</v>
      </c>
      <c r="H513" s="37" t="s">
        <v>5380</v>
      </c>
      <c r="I513" s="38" t="s">
        <v>7995</v>
      </c>
      <c r="J513" s="39" t="s">
        <v>5398</v>
      </c>
      <c r="K513" s="41">
        <v>2</v>
      </c>
      <c r="L513" s="42" t="s">
        <v>170</v>
      </c>
      <c r="M513" s="43">
        <v>45105</v>
      </c>
      <c r="N513" s="38">
        <v>6</v>
      </c>
      <c r="O513" s="43">
        <v>45121</v>
      </c>
      <c r="P513" s="43">
        <v>45291</v>
      </c>
      <c r="Q513" s="54" t="s">
        <v>98</v>
      </c>
      <c r="R513" s="29" t="s">
        <v>98</v>
      </c>
      <c r="S513" s="52" t="s">
        <v>7960</v>
      </c>
      <c r="T513" s="39" t="s">
        <v>5488</v>
      </c>
      <c r="U513" s="12" t="s">
        <v>2161</v>
      </c>
      <c r="V513" s="39" t="s">
        <v>2783</v>
      </c>
      <c r="W513" s="51">
        <v>20235400002543</v>
      </c>
      <c r="X513" s="38">
        <v>91174</v>
      </c>
      <c r="Y513" s="38">
        <v>17</v>
      </c>
      <c r="Z513" s="46">
        <v>2400000</v>
      </c>
      <c r="AA513" s="42"/>
      <c r="AB513" s="42"/>
      <c r="AC513" s="43"/>
      <c r="AD513" s="42">
        <v>20235420011173</v>
      </c>
      <c r="AE513" s="47">
        <v>45119</v>
      </c>
      <c r="AF513" s="42" t="s">
        <v>5490</v>
      </c>
      <c r="AG513" s="48" t="s">
        <v>5491</v>
      </c>
      <c r="AH513" s="49">
        <v>45105</v>
      </c>
      <c r="AI513" s="38" t="s">
        <v>7996</v>
      </c>
      <c r="AJ513" s="38">
        <v>-170</v>
      </c>
      <c r="AK513" s="38" t="s">
        <v>5506</v>
      </c>
      <c r="AL513" s="38">
        <v>1235</v>
      </c>
      <c r="AM513" s="43">
        <v>45103</v>
      </c>
      <c r="AN513" s="43">
        <v>45121</v>
      </c>
      <c r="AO513" s="38" t="s">
        <v>5506</v>
      </c>
      <c r="AP513" s="43">
        <v>45111</v>
      </c>
      <c r="AQ513" s="38">
        <v>3</v>
      </c>
      <c r="AR513" s="38"/>
      <c r="AS513" s="38" t="s">
        <v>7997</v>
      </c>
      <c r="AT513" s="38" t="s">
        <v>5508</v>
      </c>
      <c r="AU513" s="43">
        <v>45105</v>
      </c>
      <c r="AV513" s="43" t="s">
        <v>7746</v>
      </c>
      <c r="AW513" s="43" t="s">
        <v>6456</v>
      </c>
      <c r="AX513" s="43"/>
      <c r="AY513" s="38" t="s">
        <v>5492</v>
      </c>
      <c r="AZ513" s="38" t="s">
        <v>5492</v>
      </c>
      <c r="BA513" s="43" t="s">
        <v>5560</v>
      </c>
      <c r="BB513" s="43" t="s">
        <v>5512</v>
      </c>
      <c r="BC513" s="38" t="s">
        <v>5492</v>
      </c>
      <c r="BD513" s="38" t="s">
        <v>35</v>
      </c>
      <c r="BE513" s="38" t="s">
        <v>5494</v>
      </c>
    </row>
    <row r="514" spans="1:57" ht="17.45" customHeight="1" x14ac:dyDescent="0.25">
      <c r="A514" s="81">
        <v>2023</v>
      </c>
      <c r="B514" s="35">
        <v>543</v>
      </c>
      <c r="C514" s="36">
        <v>1873</v>
      </c>
      <c r="D514" s="102" t="s">
        <v>5496</v>
      </c>
      <c r="E514" s="37" t="s">
        <v>5497</v>
      </c>
      <c r="F514" s="38" t="s">
        <v>39</v>
      </c>
      <c r="G514" s="35" t="s">
        <v>54</v>
      </c>
      <c r="H514" s="37" t="s">
        <v>5380</v>
      </c>
      <c r="I514" s="38" t="s">
        <v>7998</v>
      </c>
      <c r="J514" s="39" t="s">
        <v>5387</v>
      </c>
      <c r="K514" s="41">
        <v>9</v>
      </c>
      <c r="L514" s="42" t="s">
        <v>170</v>
      </c>
      <c r="M514" s="43">
        <v>45105</v>
      </c>
      <c r="N514" s="38">
        <v>6</v>
      </c>
      <c r="O514" s="43">
        <v>45121</v>
      </c>
      <c r="P514" s="43">
        <v>45291</v>
      </c>
      <c r="Q514" s="54" t="s">
        <v>98</v>
      </c>
      <c r="R514" s="29" t="s">
        <v>98</v>
      </c>
      <c r="S514" s="52" t="s">
        <v>7960</v>
      </c>
      <c r="T514" s="39" t="s">
        <v>5488</v>
      </c>
      <c r="U514" s="12" t="s">
        <v>2161</v>
      </c>
      <c r="V514" s="39" t="s">
        <v>2783</v>
      </c>
      <c r="W514" s="51">
        <v>20235400002543</v>
      </c>
      <c r="X514" s="38">
        <v>91174</v>
      </c>
      <c r="Y514" s="38">
        <v>17</v>
      </c>
      <c r="Z514" s="46">
        <v>2400000</v>
      </c>
      <c r="AA514" s="42"/>
      <c r="AB514" s="42"/>
      <c r="AC514" s="43"/>
      <c r="AD514" s="42">
        <v>20235420011173</v>
      </c>
      <c r="AE514" s="47">
        <v>45119</v>
      </c>
      <c r="AF514" s="42" t="s">
        <v>5490</v>
      </c>
      <c r="AG514" s="48" t="s">
        <v>5491</v>
      </c>
      <c r="AH514" s="49">
        <v>45105</v>
      </c>
      <c r="AI514" s="38" t="s">
        <v>7999</v>
      </c>
      <c r="AJ514" s="38">
        <v>-170</v>
      </c>
      <c r="AK514" s="38" t="s">
        <v>5506</v>
      </c>
      <c r="AL514" s="38">
        <v>1235</v>
      </c>
      <c r="AM514" s="43">
        <v>45103</v>
      </c>
      <c r="AN514" s="43">
        <v>45121</v>
      </c>
      <c r="AO514" s="38" t="s">
        <v>5506</v>
      </c>
      <c r="AP514" s="43">
        <v>45111</v>
      </c>
      <c r="AQ514" s="38">
        <v>3</v>
      </c>
      <c r="AR514" s="38"/>
      <c r="AS514" s="38" t="s">
        <v>8000</v>
      </c>
      <c r="AT514" s="38" t="s">
        <v>5508</v>
      </c>
      <c r="AU514" s="43">
        <v>45105</v>
      </c>
      <c r="AV514" s="43" t="s">
        <v>7746</v>
      </c>
      <c r="AW514" s="43" t="s">
        <v>6456</v>
      </c>
      <c r="AX514" s="43"/>
      <c r="AY514" s="38" t="s">
        <v>5492</v>
      </c>
      <c r="AZ514" s="38" t="s">
        <v>5506</v>
      </c>
      <c r="BA514" s="43" t="s">
        <v>5560</v>
      </c>
      <c r="BB514" s="43" t="s">
        <v>5522</v>
      </c>
      <c r="BC514" s="38" t="s">
        <v>5492</v>
      </c>
      <c r="BD514" s="38" t="s">
        <v>35</v>
      </c>
      <c r="BE514" s="38" t="s">
        <v>5494</v>
      </c>
    </row>
    <row r="515" spans="1:57" ht="17.45" customHeight="1" x14ac:dyDescent="0.25">
      <c r="A515" s="81">
        <v>2023</v>
      </c>
      <c r="B515" s="35">
        <v>544</v>
      </c>
      <c r="C515" s="36">
        <v>1873</v>
      </c>
      <c r="D515" s="102" t="s">
        <v>5496</v>
      </c>
      <c r="E515" s="37" t="s">
        <v>5497</v>
      </c>
      <c r="F515" s="38" t="s">
        <v>39</v>
      </c>
      <c r="G515" s="35" t="s">
        <v>54</v>
      </c>
      <c r="H515" s="37" t="s">
        <v>5380</v>
      </c>
      <c r="I515" s="38" t="s">
        <v>8001</v>
      </c>
      <c r="J515" s="39" t="s">
        <v>5963</v>
      </c>
      <c r="K515" s="41">
        <v>3</v>
      </c>
      <c r="L515" s="42" t="s">
        <v>170</v>
      </c>
      <c r="M515" s="43">
        <v>45105</v>
      </c>
      <c r="N515" s="38">
        <v>6</v>
      </c>
      <c r="O515" s="43">
        <v>45121</v>
      </c>
      <c r="P515" s="43">
        <v>45291</v>
      </c>
      <c r="Q515" s="54" t="s">
        <v>98</v>
      </c>
      <c r="R515" s="29" t="s">
        <v>98</v>
      </c>
      <c r="S515" s="52" t="s">
        <v>7960</v>
      </c>
      <c r="T515" s="39" t="s">
        <v>5488</v>
      </c>
      <c r="U515" s="12" t="s">
        <v>2161</v>
      </c>
      <c r="V515" s="39" t="s">
        <v>2783</v>
      </c>
      <c r="W515" s="51">
        <v>20235400002543</v>
      </c>
      <c r="X515" s="38">
        <v>91174</v>
      </c>
      <c r="Y515" s="38">
        <v>17</v>
      </c>
      <c r="Z515" s="46">
        <v>2400000</v>
      </c>
      <c r="AA515" s="42"/>
      <c r="AB515" s="42"/>
      <c r="AC515" s="43"/>
      <c r="AD515" s="42">
        <v>20235420011173</v>
      </c>
      <c r="AE515" s="47">
        <v>45119</v>
      </c>
      <c r="AF515" s="42" t="s">
        <v>5490</v>
      </c>
      <c r="AG515" s="48" t="s">
        <v>5491</v>
      </c>
      <c r="AH515" s="49">
        <v>45105</v>
      </c>
      <c r="AI515" s="38" t="s">
        <v>8002</v>
      </c>
      <c r="AJ515" s="38">
        <v>-170</v>
      </c>
      <c r="AK515" s="38" t="s">
        <v>5506</v>
      </c>
      <c r="AL515" s="38">
        <v>1235</v>
      </c>
      <c r="AM515" s="43">
        <v>45103</v>
      </c>
      <c r="AN515" s="43">
        <v>45121</v>
      </c>
      <c r="AO515" s="38" t="s">
        <v>5506</v>
      </c>
      <c r="AP515" s="43">
        <v>45111</v>
      </c>
      <c r="AQ515" s="38">
        <v>3</v>
      </c>
      <c r="AR515" s="38"/>
      <c r="AS515" s="38" t="s">
        <v>8003</v>
      </c>
      <c r="AT515" s="38" t="s">
        <v>5508</v>
      </c>
      <c r="AU515" s="43">
        <v>45106</v>
      </c>
      <c r="AV515" s="43" t="s">
        <v>7828</v>
      </c>
      <c r="AW515" s="43" t="s">
        <v>6456</v>
      </c>
      <c r="AX515" s="43"/>
      <c r="AY515" s="38" t="s">
        <v>5492</v>
      </c>
      <c r="AZ515" s="38" t="s">
        <v>5492</v>
      </c>
      <c r="BA515" s="43" t="s">
        <v>5560</v>
      </c>
      <c r="BB515" s="43" t="s">
        <v>5522</v>
      </c>
      <c r="BC515" s="38" t="s">
        <v>5492</v>
      </c>
      <c r="BD515" s="38" t="s">
        <v>35</v>
      </c>
      <c r="BE515" s="38" t="s">
        <v>5494</v>
      </c>
    </row>
    <row r="516" spans="1:57" ht="17.45" customHeight="1" x14ac:dyDescent="0.25">
      <c r="A516" s="81">
        <v>2023</v>
      </c>
      <c r="B516" s="35">
        <v>545</v>
      </c>
      <c r="C516" s="36">
        <v>1873</v>
      </c>
      <c r="D516" s="102" t="s">
        <v>5496</v>
      </c>
      <c r="E516" s="37" t="s">
        <v>5497</v>
      </c>
      <c r="F516" s="38" t="s">
        <v>39</v>
      </c>
      <c r="G516" s="35" t="s">
        <v>54</v>
      </c>
      <c r="H516" s="37" t="s">
        <v>5380</v>
      </c>
      <c r="I516" s="38" t="s">
        <v>8004</v>
      </c>
      <c r="J516" s="39" t="s">
        <v>2223</v>
      </c>
      <c r="K516" s="41">
        <v>5</v>
      </c>
      <c r="L516" s="42" t="s">
        <v>170</v>
      </c>
      <c r="M516" s="43">
        <v>45105</v>
      </c>
      <c r="N516" s="38">
        <v>6</v>
      </c>
      <c r="O516" s="43">
        <v>45121</v>
      </c>
      <c r="P516" s="43">
        <v>45291</v>
      </c>
      <c r="Q516" s="54" t="s">
        <v>98</v>
      </c>
      <c r="R516" s="29" t="s">
        <v>98</v>
      </c>
      <c r="S516" s="52" t="s">
        <v>7960</v>
      </c>
      <c r="T516" s="39" t="s">
        <v>5488</v>
      </c>
      <c r="U516" s="12" t="s">
        <v>2161</v>
      </c>
      <c r="V516" s="39" t="s">
        <v>2783</v>
      </c>
      <c r="W516" s="51">
        <v>20235400002543</v>
      </c>
      <c r="X516" s="38">
        <v>91174</v>
      </c>
      <c r="Y516" s="38">
        <v>17</v>
      </c>
      <c r="Z516" s="46">
        <v>2400000</v>
      </c>
      <c r="AA516" s="42"/>
      <c r="AB516" s="42"/>
      <c r="AC516" s="43"/>
      <c r="AD516" s="42">
        <v>20235420011173</v>
      </c>
      <c r="AE516" s="47">
        <v>45119</v>
      </c>
      <c r="AF516" s="42" t="s">
        <v>5490</v>
      </c>
      <c r="AG516" s="48" t="s">
        <v>5491</v>
      </c>
      <c r="AH516" s="49">
        <v>45105</v>
      </c>
      <c r="AI516" s="38" t="s">
        <v>8005</v>
      </c>
      <c r="AJ516" s="38">
        <v>-170</v>
      </c>
      <c r="AK516" s="38" t="s">
        <v>5506</v>
      </c>
      <c r="AL516" s="38">
        <v>1235</v>
      </c>
      <c r="AM516" s="43">
        <v>45103</v>
      </c>
      <c r="AN516" s="43">
        <v>45121</v>
      </c>
      <c r="AO516" s="38" t="s">
        <v>5506</v>
      </c>
      <c r="AP516" s="43">
        <v>45111</v>
      </c>
      <c r="AQ516" s="38">
        <v>3</v>
      </c>
      <c r="AR516" s="38"/>
      <c r="AS516" s="38" t="s">
        <v>8006</v>
      </c>
      <c r="AT516" s="38" t="s">
        <v>5508</v>
      </c>
      <c r="AU516" s="43">
        <v>45106</v>
      </c>
      <c r="AV516" s="43" t="s">
        <v>7828</v>
      </c>
      <c r="AW516" s="43" t="s">
        <v>8007</v>
      </c>
      <c r="AX516" s="43"/>
      <c r="AY516" s="38" t="s">
        <v>5492</v>
      </c>
      <c r="AZ516" s="38" t="s">
        <v>5506</v>
      </c>
      <c r="BA516" s="43" t="s">
        <v>5560</v>
      </c>
      <c r="BB516" s="43" t="s">
        <v>5522</v>
      </c>
      <c r="BC516" s="38" t="s">
        <v>5492</v>
      </c>
      <c r="BD516" s="38" t="s">
        <v>35</v>
      </c>
      <c r="BE516" s="38" t="s">
        <v>5494</v>
      </c>
    </row>
    <row r="517" spans="1:57" ht="17.45" customHeight="1" x14ac:dyDescent="0.25">
      <c r="A517" s="81">
        <v>2023</v>
      </c>
      <c r="B517" s="35">
        <v>546</v>
      </c>
      <c r="C517" s="36">
        <v>1873</v>
      </c>
      <c r="D517" s="102" t="s">
        <v>5496</v>
      </c>
      <c r="E517" s="37" t="s">
        <v>5497</v>
      </c>
      <c r="F517" s="38" t="s">
        <v>39</v>
      </c>
      <c r="G517" s="35" t="s">
        <v>54</v>
      </c>
      <c r="H517" s="37" t="s">
        <v>5380</v>
      </c>
      <c r="I517" s="38" t="s">
        <v>8008</v>
      </c>
      <c r="J517" s="39" t="s">
        <v>8009</v>
      </c>
      <c r="K517" s="41">
        <v>8</v>
      </c>
      <c r="L517" s="42" t="s">
        <v>170</v>
      </c>
      <c r="M517" s="43">
        <v>45105</v>
      </c>
      <c r="N517" s="38">
        <v>6</v>
      </c>
      <c r="O517" s="43">
        <v>45121</v>
      </c>
      <c r="P517" s="43">
        <v>45291</v>
      </c>
      <c r="Q517" s="54" t="s">
        <v>98</v>
      </c>
      <c r="R517" s="29" t="s">
        <v>98</v>
      </c>
      <c r="S517" s="52" t="s">
        <v>7960</v>
      </c>
      <c r="T517" s="39" t="s">
        <v>5488</v>
      </c>
      <c r="U517" s="12" t="s">
        <v>2161</v>
      </c>
      <c r="V517" s="39" t="s">
        <v>2783</v>
      </c>
      <c r="W517" s="51">
        <v>20235400002543</v>
      </c>
      <c r="X517" s="38">
        <v>91174</v>
      </c>
      <c r="Y517" s="38">
        <v>17</v>
      </c>
      <c r="Z517" s="46">
        <v>2400000</v>
      </c>
      <c r="AA517" s="42"/>
      <c r="AB517" s="42"/>
      <c r="AC517" s="43"/>
      <c r="AD517" s="42">
        <v>20235420011173</v>
      </c>
      <c r="AE517" s="47">
        <v>45119</v>
      </c>
      <c r="AF517" s="42" t="s">
        <v>5490</v>
      </c>
      <c r="AG517" s="48" t="s">
        <v>5491</v>
      </c>
      <c r="AH517" s="49">
        <v>45105</v>
      </c>
      <c r="AI517" s="38" t="s">
        <v>8010</v>
      </c>
      <c r="AJ517" s="38">
        <v>-170</v>
      </c>
      <c r="AK517" s="38" t="s">
        <v>5506</v>
      </c>
      <c r="AL517" s="38">
        <v>1235</v>
      </c>
      <c r="AM517" s="43">
        <v>45103</v>
      </c>
      <c r="AN517" s="43">
        <v>45121</v>
      </c>
      <c r="AO517" s="38" t="s">
        <v>5506</v>
      </c>
      <c r="AP517" s="43">
        <v>45111</v>
      </c>
      <c r="AQ517" s="38">
        <v>3</v>
      </c>
      <c r="AR517" s="38"/>
      <c r="AS517" s="38" t="s">
        <v>8011</v>
      </c>
      <c r="AT517" s="38" t="s">
        <v>5508</v>
      </c>
      <c r="AU517" s="43">
        <v>45106</v>
      </c>
      <c r="AV517" s="43" t="s">
        <v>7828</v>
      </c>
      <c r="AW517" s="43" t="s">
        <v>6456</v>
      </c>
      <c r="AX517" s="43"/>
      <c r="AY517" s="38" t="s">
        <v>5492</v>
      </c>
      <c r="AZ517" s="38" t="s">
        <v>5506</v>
      </c>
      <c r="BA517" s="43" t="s">
        <v>5560</v>
      </c>
      <c r="BB517" s="43" t="s">
        <v>8012</v>
      </c>
      <c r="BC517" s="38" t="s">
        <v>5492</v>
      </c>
      <c r="BD517" s="38" t="s">
        <v>35</v>
      </c>
      <c r="BE517" s="38" t="s">
        <v>5494</v>
      </c>
    </row>
    <row r="518" spans="1:57" ht="17.45" customHeight="1" x14ac:dyDescent="0.25">
      <c r="A518" s="81">
        <v>2023</v>
      </c>
      <c r="B518" s="35">
        <v>547</v>
      </c>
      <c r="C518" s="36">
        <v>1873</v>
      </c>
      <c r="D518" s="102" t="s">
        <v>5496</v>
      </c>
      <c r="E518" s="37" t="s">
        <v>5497</v>
      </c>
      <c r="F518" s="38" t="s">
        <v>39</v>
      </c>
      <c r="G518" s="35" t="s">
        <v>54</v>
      </c>
      <c r="H518" s="37" t="s">
        <v>3266</v>
      </c>
      <c r="I518" s="38" t="s">
        <v>8013</v>
      </c>
      <c r="J518" s="39" t="s">
        <v>1699</v>
      </c>
      <c r="K518" s="41">
        <v>8</v>
      </c>
      <c r="L518" s="42" t="s">
        <v>170</v>
      </c>
      <c r="M518" s="43">
        <v>45105</v>
      </c>
      <c r="N518" s="38">
        <v>6</v>
      </c>
      <c r="O518" s="43">
        <v>45119</v>
      </c>
      <c r="P518" s="43">
        <v>45291</v>
      </c>
      <c r="Q518" s="54" t="s">
        <v>98</v>
      </c>
      <c r="R518" s="29" t="s">
        <v>98</v>
      </c>
      <c r="S518" s="74" t="s">
        <v>8014</v>
      </c>
      <c r="T518" s="39" t="s">
        <v>5488</v>
      </c>
      <c r="U518" s="12" t="s">
        <v>655</v>
      </c>
      <c r="V518" s="39" t="s">
        <v>595</v>
      </c>
      <c r="W518" s="53">
        <v>20235400001163</v>
      </c>
      <c r="X518" s="38">
        <v>91183</v>
      </c>
      <c r="Y518" s="38">
        <v>1</v>
      </c>
      <c r="Z518" s="46">
        <v>7000000</v>
      </c>
      <c r="AA518" s="42"/>
      <c r="AB518" s="42"/>
      <c r="AC518" s="43"/>
      <c r="AD518" s="42">
        <v>20235420010923</v>
      </c>
      <c r="AE518" s="47">
        <v>45111</v>
      </c>
      <c r="AF518" s="42" t="s">
        <v>5490</v>
      </c>
      <c r="AG518" s="48" t="s">
        <v>5491</v>
      </c>
      <c r="AH518" s="49">
        <v>45105</v>
      </c>
      <c r="AI518" s="38" t="s">
        <v>8015</v>
      </c>
      <c r="AJ518" s="38">
        <v>-172</v>
      </c>
      <c r="AK518" s="38" t="s">
        <v>5506</v>
      </c>
      <c r="AL518" s="38">
        <v>1156</v>
      </c>
      <c r="AM518" s="43">
        <v>45090</v>
      </c>
      <c r="AN518" s="43">
        <v>45111</v>
      </c>
      <c r="AO518" s="38" t="s">
        <v>5506</v>
      </c>
      <c r="AP518" s="43">
        <v>45111</v>
      </c>
      <c r="AQ518" s="38">
        <v>1</v>
      </c>
      <c r="AR518" s="38"/>
      <c r="AS518" s="38" t="s">
        <v>8016</v>
      </c>
      <c r="AT518" s="38" t="s">
        <v>5508</v>
      </c>
      <c r="AU518" s="43">
        <v>45105</v>
      </c>
      <c r="AV518" s="43" t="s">
        <v>7746</v>
      </c>
      <c r="AW518" s="43" t="s">
        <v>6456</v>
      </c>
      <c r="AX518" s="43"/>
      <c r="AY518" s="38" t="s">
        <v>5492</v>
      </c>
      <c r="AZ518" s="38" t="s">
        <v>5492</v>
      </c>
      <c r="BA518" s="43" t="s">
        <v>5597</v>
      </c>
      <c r="BB518" s="43" t="s">
        <v>5522</v>
      </c>
      <c r="BC518" s="38" t="s">
        <v>5492</v>
      </c>
      <c r="BD518" s="38" t="s">
        <v>35</v>
      </c>
      <c r="BE518" s="38" t="s">
        <v>5494</v>
      </c>
    </row>
    <row r="519" spans="1:57" ht="17.45" customHeight="1" x14ac:dyDescent="0.25">
      <c r="A519" s="81">
        <v>2023</v>
      </c>
      <c r="B519" s="35">
        <v>548</v>
      </c>
      <c r="C519" s="36">
        <v>1873</v>
      </c>
      <c r="D519" s="102" t="s">
        <v>5496</v>
      </c>
      <c r="E519" s="37" t="s">
        <v>5497</v>
      </c>
      <c r="F519" s="38" t="s">
        <v>39</v>
      </c>
      <c r="G519" s="35" t="s">
        <v>54</v>
      </c>
      <c r="H519" s="37" t="s">
        <v>8017</v>
      </c>
      <c r="I519" s="38" t="s">
        <v>8018</v>
      </c>
      <c r="J519" s="39" t="s">
        <v>2287</v>
      </c>
      <c r="K519" s="41">
        <v>2</v>
      </c>
      <c r="L519" s="42" t="s">
        <v>170</v>
      </c>
      <c r="M519" s="43">
        <v>45105</v>
      </c>
      <c r="N519" s="38">
        <v>6</v>
      </c>
      <c r="O519" s="43">
        <v>45121</v>
      </c>
      <c r="P519" s="43">
        <v>45291</v>
      </c>
      <c r="Q519" s="54" t="s">
        <v>98</v>
      </c>
      <c r="R519" s="29" t="s">
        <v>98</v>
      </c>
      <c r="S519" s="52" t="s">
        <v>8019</v>
      </c>
      <c r="T519" s="39" t="s">
        <v>5488</v>
      </c>
      <c r="U519" s="12" t="s">
        <v>8020</v>
      </c>
      <c r="V519" s="39" t="s">
        <v>595</v>
      </c>
      <c r="W519" s="53">
        <v>20235400001163</v>
      </c>
      <c r="X519" s="38">
        <v>91237</v>
      </c>
      <c r="Y519" s="38">
        <v>1</v>
      </c>
      <c r="Z519" s="46">
        <v>7800000</v>
      </c>
      <c r="AA519" s="42"/>
      <c r="AB519" s="42"/>
      <c r="AC519" s="43"/>
      <c r="AD519" s="42">
        <v>20235420011173</v>
      </c>
      <c r="AE519" s="47">
        <v>45119</v>
      </c>
      <c r="AF519" s="42" t="s">
        <v>5490</v>
      </c>
      <c r="AG519" s="48" t="s">
        <v>5491</v>
      </c>
      <c r="AH519" s="49">
        <v>45105</v>
      </c>
      <c r="AI519" s="38" t="s">
        <v>8021</v>
      </c>
      <c r="AJ519" s="38">
        <v>-170</v>
      </c>
      <c r="AK519" s="38" t="s">
        <v>5506</v>
      </c>
      <c r="AL519" s="38">
        <v>1173</v>
      </c>
      <c r="AM519" s="43">
        <v>45092</v>
      </c>
      <c r="AN519" s="43">
        <v>45121</v>
      </c>
      <c r="AO519" s="38" t="s">
        <v>5506</v>
      </c>
      <c r="AP519" s="43">
        <v>45111</v>
      </c>
      <c r="AQ519" s="38">
        <v>2</v>
      </c>
      <c r="AR519" s="38"/>
      <c r="AS519" s="38" t="s">
        <v>8022</v>
      </c>
      <c r="AT519" s="38" t="s">
        <v>5508</v>
      </c>
      <c r="AU519" s="43">
        <v>45106</v>
      </c>
      <c r="AV519" s="43" t="s">
        <v>7828</v>
      </c>
      <c r="AW519" s="43" t="s">
        <v>6456</v>
      </c>
      <c r="AX519" s="43"/>
      <c r="AY519" s="38" t="s">
        <v>5492</v>
      </c>
      <c r="AZ519" s="38" t="s">
        <v>5506</v>
      </c>
      <c r="BA519" s="43" t="s">
        <v>5597</v>
      </c>
      <c r="BB519" s="43" t="s">
        <v>5522</v>
      </c>
      <c r="BC519" s="38" t="s">
        <v>5492</v>
      </c>
      <c r="BD519" s="38" t="s">
        <v>35</v>
      </c>
      <c r="BE519" s="38" t="s">
        <v>5494</v>
      </c>
    </row>
    <row r="520" spans="1:57" ht="17.45" customHeight="1" x14ac:dyDescent="0.25">
      <c r="A520" s="81">
        <v>2023</v>
      </c>
      <c r="B520" s="35">
        <v>549</v>
      </c>
      <c r="C520" s="36">
        <v>1873</v>
      </c>
      <c r="D520" s="102" t="s">
        <v>5496</v>
      </c>
      <c r="E520" s="37" t="s">
        <v>5497</v>
      </c>
      <c r="F520" s="38" t="s">
        <v>39</v>
      </c>
      <c r="G520" s="35" t="s">
        <v>54</v>
      </c>
      <c r="H520" s="37" t="s">
        <v>8023</v>
      </c>
      <c r="I520" s="38" t="s">
        <v>8024</v>
      </c>
      <c r="J520" s="39" t="s">
        <v>6261</v>
      </c>
      <c r="K520" s="41">
        <v>1</v>
      </c>
      <c r="L520" s="42" t="s">
        <v>2761</v>
      </c>
      <c r="M520" s="43">
        <v>45105</v>
      </c>
      <c r="N520" s="38">
        <v>6</v>
      </c>
      <c r="O520" s="44">
        <v>45111</v>
      </c>
      <c r="P520" s="43">
        <v>45291</v>
      </c>
      <c r="Q520" s="54" t="s">
        <v>98</v>
      </c>
      <c r="R520" s="29" t="s">
        <v>98</v>
      </c>
      <c r="S520" s="52" t="s">
        <v>8025</v>
      </c>
      <c r="T520" s="39" t="s">
        <v>5488</v>
      </c>
      <c r="U520" s="12" t="s">
        <v>50</v>
      </c>
      <c r="V520" s="39" t="s">
        <v>595</v>
      </c>
      <c r="W520" s="53">
        <v>20235400001163</v>
      </c>
      <c r="X520" s="38">
        <v>91868</v>
      </c>
      <c r="Y520" s="38">
        <v>1</v>
      </c>
      <c r="Z520" s="46">
        <v>8000000</v>
      </c>
      <c r="AA520" s="42" t="s">
        <v>6860</v>
      </c>
      <c r="AB520" s="42"/>
      <c r="AC520" s="42" t="s">
        <v>6860</v>
      </c>
      <c r="AD520" s="42">
        <v>20235420010643</v>
      </c>
      <c r="AE520" s="47">
        <v>45106</v>
      </c>
      <c r="AF520" s="42" t="s">
        <v>5490</v>
      </c>
      <c r="AG520" s="48" t="s">
        <v>5491</v>
      </c>
      <c r="AH520" s="49">
        <v>45105</v>
      </c>
      <c r="AI520" s="38" t="s">
        <v>8026</v>
      </c>
      <c r="AJ520" s="38">
        <v>-180</v>
      </c>
      <c r="AK520" s="67" t="s">
        <v>5506</v>
      </c>
      <c r="AL520" s="38">
        <v>1243</v>
      </c>
      <c r="AM520" s="43">
        <v>45103</v>
      </c>
      <c r="AN520" s="43">
        <v>45106</v>
      </c>
      <c r="AO520" s="38" t="s">
        <v>5506</v>
      </c>
      <c r="AP520" s="43">
        <v>45107</v>
      </c>
      <c r="AQ520" s="38">
        <v>4</v>
      </c>
      <c r="AR520" s="38"/>
      <c r="AS520" s="38" t="s">
        <v>8027</v>
      </c>
      <c r="AT520" s="38" t="s">
        <v>5508</v>
      </c>
      <c r="AU520" s="43">
        <v>45105</v>
      </c>
      <c r="AV520" s="43" t="s">
        <v>7746</v>
      </c>
      <c r="AW520" s="43" t="s">
        <v>7573</v>
      </c>
      <c r="AX520" s="43"/>
      <c r="AY520" s="38" t="s">
        <v>5492</v>
      </c>
      <c r="AZ520" s="38" t="s">
        <v>5492</v>
      </c>
      <c r="BA520" s="43" t="s">
        <v>5597</v>
      </c>
      <c r="BB520" s="43" t="s">
        <v>5522</v>
      </c>
      <c r="BC520" s="38" t="s">
        <v>5492</v>
      </c>
      <c r="BD520" s="38" t="s">
        <v>35</v>
      </c>
      <c r="BE520" s="38" t="s">
        <v>5494</v>
      </c>
    </row>
    <row r="521" spans="1:57" ht="17.45" customHeight="1" x14ac:dyDescent="0.25">
      <c r="A521" s="81">
        <v>2023</v>
      </c>
      <c r="B521" s="35">
        <v>550</v>
      </c>
      <c r="C521" s="36">
        <v>1873</v>
      </c>
      <c r="D521" s="102" t="s">
        <v>5496</v>
      </c>
      <c r="E521" s="37" t="s">
        <v>5497</v>
      </c>
      <c r="F521" s="38" t="s">
        <v>39</v>
      </c>
      <c r="G521" s="35" t="s">
        <v>54</v>
      </c>
      <c r="H521" s="37" t="s">
        <v>5380</v>
      </c>
      <c r="I521" s="38" t="s">
        <v>8028</v>
      </c>
      <c r="J521" s="39" t="s">
        <v>8029</v>
      </c>
      <c r="K521" s="41">
        <v>8</v>
      </c>
      <c r="L521" s="42" t="s">
        <v>170</v>
      </c>
      <c r="M521" s="43">
        <v>45105</v>
      </c>
      <c r="N521" s="38">
        <v>6</v>
      </c>
      <c r="O521" s="43">
        <v>45121</v>
      </c>
      <c r="P521" s="43">
        <v>45291</v>
      </c>
      <c r="Q521" s="54" t="s">
        <v>98</v>
      </c>
      <c r="R521" s="29" t="s">
        <v>98</v>
      </c>
      <c r="S521" s="52" t="s">
        <v>7960</v>
      </c>
      <c r="T521" s="39" t="s">
        <v>5488</v>
      </c>
      <c r="U521" s="12" t="s">
        <v>2161</v>
      </c>
      <c r="V521" s="39" t="s">
        <v>2783</v>
      </c>
      <c r="W521" s="51">
        <v>20235400002543</v>
      </c>
      <c r="X521" s="38">
        <v>91174</v>
      </c>
      <c r="Y521" s="38">
        <v>17</v>
      </c>
      <c r="Z521" s="46">
        <v>2400000</v>
      </c>
      <c r="AA521" s="42"/>
      <c r="AB521" s="42"/>
      <c r="AC521" s="43"/>
      <c r="AD521" s="42">
        <v>20235420011173</v>
      </c>
      <c r="AE521" s="47">
        <v>45119</v>
      </c>
      <c r="AF521" s="42" t="s">
        <v>5490</v>
      </c>
      <c r="AG521" s="48" t="s">
        <v>5491</v>
      </c>
      <c r="AH521" s="49">
        <v>45105</v>
      </c>
      <c r="AI521" s="38" t="s">
        <v>8030</v>
      </c>
      <c r="AJ521" s="38">
        <v>-170</v>
      </c>
      <c r="AK521" s="38" t="s">
        <v>5506</v>
      </c>
      <c r="AL521" s="38">
        <v>1235</v>
      </c>
      <c r="AM521" s="43">
        <v>45103</v>
      </c>
      <c r="AN521" s="43">
        <v>45121</v>
      </c>
      <c r="AO521" s="38" t="s">
        <v>5506</v>
      </c>
      <c r="AP521" s="43">
        <v>45113</v>
      </c>
      <c r="AQ521" s="38">
        <v>3</v>
      </c>
      <c r="AR521" s="38"/>
      <c r="AS521" s="38" t="s">
        <v>8031</v>
      </c>
      <c r="AT521" s="38" t="s">
        <v>5508</v>
      </c>
      <c r="AU521" s="43">
        <v>45105</v>
      </c>
      <c r="AV521" s="43" t="s">
        <v>7746</v>
      </c>
      <c r="AW521" s="43" t="s">
        <v>6456</v>
      </c>
      <c r="AX521" s="43"/>
      <c r="AY521" s="38" t="s">
        <v>5492</v>
      </c>
      <c r="AZ521" s="38" t="s">
        <v>5506</v>
      </c>
      <c r="BA521" s="43" t="s">
        <v>5560</v>
      </c>
      <c r="BB521" s="43" t="s">
        <v>5512</v>
      </c>
      <c r="BC521" s="38" t="s">
        <v>5492</v>
      </c>
      <c r="BD521" s="38" t="s">
        <v>35</v>
      </c>
      <c r="BE521" s="38" t="s">
        <v>5494</v>
      </c>
    </row>
    <row r="522" spans="1:57" ht="17.45" customHeight="1" x14ac:dyDescent="0.25">
      <c r="A522" s="81">
        <v>2023</v>
      </c>
      <c r="B522" s="35">
        <v>551</v>
      </c>
      <c r="C522" s="36">
        <v>1873</v>
      </c>
      <c r="D522" s="102" t="s">
        <v>5496</v>
      </c>
      <c r="E522" s="37" t="s">
        <v>5497</v>
      </c>
      <c r="F522" s="38" t="s">
        <v>39</v>
      </c>
      <c r="G522" s="35" t="s">
        <v>54</v>
      </c>
      <c r="H522" s="37" t="s">
        <v>2154</v>
      </c>
      <c r="I522" s="38" t="s">
        <v>8032</v>
      </c>
      <c r="J522" s="39" t="s">
        <v>8033</v>
      </c>
      <c r="K522" s="41">
        <v>8</v>
      </c>
      <c r="L522" s="42" t="s">
        <v>170</v>
      </c>
      <c r="M522" s="43">
        <v>45105</v>
      </c>
      <c r="N522" s="38">
        <v>6</v>
      </c>
      <c r="O522" s="43">
        <v>45124</v>
      </c>
      <c r="P522" s="43">
        <v>45291</v>
      </c>
      <c r="Q522" s="54" t="s">
        <v>98</v>
      </c>
      <c r="R522" s="29" t="s">
        <v>98</v>
      </c>
      <c r="S522" s="74" t="s">
        <v>7575</v>
      </c>
      <c r="T522" s="39" t="s">
        <v>5488</v>
      </c>
      <c r="U522" s="12" t="s">
        <v>2161</v>
      </c>
      <c r="V522" s="39" t="s">
        <v>2783</v>
      </c>
      <c r="W522" s="51">
        <v>20235400002543</v>
      </c>
      <c r="X522" s="38">
        <v>91081</v>
      </c>
      <c r="Y522" s="38">
        <v>5</v>
      </c>
      <c r="Z522" s="46">
        <v>5700000</v>
      </c>
      <c r="AA522" s="42" t="s">
        <v>6860</v>
      </c>
      <c r="AB522" s="42" t="s">
        <v>6533</v>
      </c>
      <c r="AC522" s="42" t="s">
        <v>6860</v>
      </c>
      <c r="AD522" s="42">
        <v>20235420011353</v>
      </c>
      <c r="AE522" s="47">
        <v>45121</v>
      </c>
      <c r="AF522" s="42" t="s">
        <v>5490</v>
      </c>
      <c r="AG522" s="48" t="s">
        <v>5491</v>
      </c>
      <c r="AH522" s="49">
        <v>45105</v>
      </c>
      <c r="AI522" s="38" t="s">
        <v>8034</v>
      </c>
      <c r="AJ522" s="38">
        <v>-167</v>
      </c>
      <c r="AK522" s="38" t="s">
        <v>5506</v>
      </c>
      <c r="AL522" s="38">
        <v>1170</v>
      </c>
      <c r="AM522" s="43">
        <v>45092</v>
      </c>
      <c r="AN522" s="43">
        <v>45124</v>
      </c>
      <c r="AO522" s="38" t="s">
        <v>5506</v>
      </c>
      <c r="AP522" s="43">
        <v>45113</v>
      </c>
      <c r="AQ522" s="38">
        <v>3</v>
      </c>
      <c r="AR522" s="38"/>
      <c r="AS522" s="38" t="s">
        <v>8035</v>
      </c>
      <c r="AT522" s="38" t="s">
        <v>5508</v>
      </c>
      <c r="AU522" s="43">
        <v>45106</v>
      </c>
      <c r="AV522" s="43" t="s">
        <v>7828</v>
      </c>
      <c r="AW522" s="43" t="s">
        <v>7274</v>
      </c>
      <c r="AX522" s="43"/>
      <c r="AY522" s="38" t="s">
        <v>5492</v>
      </c>
      <c r="AZ522" s="38" t="s">
        <v>5492</v>
      </c>
      <c r="BA522" s="43" t="s">
        <v>5597</v>
      </c>
      <c r="BB522" s="43" t="s">
        <v>5512</v>
      </c>
      <c r="BC522" s="38" t="s">
        <v>8036</v>
      </c>
      <c r="BD522" s="38" t="s">
        <v>35</v>
      </c>
      <c r="BE522" s="38" t="s">
        <v>5494</v>
      </c>
    </row>
    <row r="523" spans="1:57" ht="17.45" customHeight="1" x14ac:dyDescent="0.25">
      <c r="A523" s="81">
        <v>2023</v>
      </c>
      <c r="B523" s="35">
        <v>552</v>
      </c>
      <c r="C523" s="36">
        <v>1871</v>
      </c>
      <c r="D523" s="29" t="s">
        <v>279</v>
      </c>
      <c r="E523" s="37" t="s">
        <v>5497</v>
      </c>
      <c r="F523" s="38" t="s">
        <v>39</v>
      </c>
      <c r="G523" s="35" t="s">
        <v>54</v>
      </c>
      <c r="H523" s="37" t="s">
        <v>1718</v>
      </c>
      <c r="I523" s="38" t="s">
        <v>8037</v>
      </c>
      <c r="J523" s="39" t="s">
        <v>7344</v>
      </c>
      <c r="K523" s="41">
        <v>4</v>
      </c>
      <c r="L523" s="42" t="s">
        <v>170</v>
      </c>
      <c r="M523" s="43">
        <v>45105</v>
      </c>
      <c r="N523" s="38">
        <v>6</v>
      </c>
      <c r="O523" s="43">
        <v>45121</v>
      </c>
      <c r="P523" s="43">
        <v>45291</v>
      </c>
      <c r="Q523" s="54" t="s">
        <v>98</v>
      </c>
      <c r="R523" s="29" t="s">
        <v>98</v>
      </c>
      <c r="S523" s="52" t="s">
        <v>8038</v>
      </c>
      <c r="T523" s="39" t="s">
        <v>5488</v>
      </c>
      <c r="U523" s="12" t="s">
        <v>286</v>
      </c>
      <c r="V523" s="39" t="s">
        <v>287</v>
      </c>
      <c r="W523" s="53">
        <v>20235400001123</v>
      </c>
      <c r="X523" s="38">
        <v>91817</v>
      </c>
      <c r="Y523" s="38">
        <v>12</v>
      </c>
      <c r="Z523" s="46">
        <v>2400000</v>
      </c>
      <c r="AA523" s="42"/>
      <c r="AB523" s="42"/>
      <c r="AC523" s="43"/>
      <c r="AD523" s="42">
        <v>20235420011173</v>
      </c>
      <c r="AE523" s="47">
        <v>45119</v>
      </c>
      <c r="AF523" s="42" t="s">
        <v>5490</v>
      </c>
      <c r="AG523" s="48" t="s">
        <v>5491</v>
      </c>
      <c r="AH523" s="49">
        <v>45105</v>
      </c>
      <c r="AI523" s="38" t="s">
        <v>8039</v>
      </c>
      <c r="AJ523" s="38">
        <v>-170</v>
      </c>
      <c r="AK523" s="38" t="s">
        <v>5506</v>
      </c>
      <c r="AL523" s="38">
        <v>1250</v>
      </c>
      <c r="AM523" s="43">
        <v>45104</v>
      </c>
      <c r="AN523" s="43">
        <v>45121</v>
      </c>
      <c r="AO523" s="38" t="s">
        <v>5506</v>
      </c>
      <c r="AP523" s="43">
        <v>45114</v>
      </c>
      <c r="AQ523" s="38">
        <v>4</v>
      </c>
      <c r="AR523" s="38"/>
      <c r="AS523" s="38" t="s">
        <v>8040</v>
      </c>
      <c r="AT523" s="38" t="s">
        <v>5508</v>
      </c>
      <c r="AU523" s="43">
        <v>45106</v>
      </c>
      <c r="AV523" s="43" t="s">
        <v>7828</v>
      </c>
      <c r="AW523" s="43" t="s">
        <v>7364</v>
      </c>
      <c r="AX523" s="43"/>
      <c r="AY523" s="38" t="s">
        <v>5492</v>
      </c>
      <c r="AZ523" s="38" t="s">
        <v>5492</v>
      </c>
      <c r="BA523" s="43" t="s">
        <v>5560</v>
      </c>
      <c r="BB523" s="43" t="s">
        <v>5522</v>
      </c>
      <c r="BC523" s="38" t="s">
        <v>5492</v>
      </c>
      <c r="BD523" s="38" t="s">
        <v>35</v>
      </c>
      <c r="BE523" s="38" t="s">
        <v>5494</v>
      </c>
    </row>
    <row r="524" spans="1:57" ht="17.45" customHeight="1" x14ac:dyDescent="0.25">
      <c r="A524" s="81">
        <v>2023</v>
      </c>
      <c r="B524" s="35">
        <v>553</v>
      </c>
      <c r="C524" s="36">
        <v>1873</v>
      </c>
      <c r="D524" s="102" t="s">
        <v>5496</v>
      </c>
      <c r="E524" s="37" t="s">
        <v>5497</v>
      </c>
      <c r="F524" s="38" t="s">
        <v>39</v>
      </c>
      <c r="G524" s="35" t="s">
        <v>54</v>
      </c>
      <c r="H524" s="37" t="s">
        <v>5380</v>
      </c>
      <c r="I524" s="38" t="s">
        <v>8041</v>
      </c>
      <c r="J524" s="39" t="s">
        <v>8042</v>
      </c>
      <c r="K524" s="41">
        <v>1</v>
      </c>
      <c r="L524" s="42" t="s">
        <v>170</v>
      </c>
      <c r="M524" s="43">
        <v>45105</v>
      </c>
      <c r="N524" s="38">
        <v>6</v>
      </c>
      <c r="O524" s="43">
        <v>45121</v>
      </c>
      <c r="P524" s="43">
        <v>45291</v>
      </c>
      <c r="Q524" s="54" t="s">
        <v>98</v>
      </c>
      <c r="R524" s="29" t="s">
        <v>98</v>
      </c>
      <c r="S524" s="52" t="s">
        <v>7960</v>
      </c>
      <c r="T524" s="39" t="s">
        <v>5488</v>
      </c>
      <c r="U524" s="12" t="s">
        <v>2161</v>
      </c>
      <c r="V524" s="39" t="s">
        <v>2783</v>
      </c>
      <c r="W524" s="51">
        <v>20235400002543</v>
      </c>
      <c r="X524" s="38">
        <v>91174</v>
      </c>
      <c r="Y524" s="38">
        <v>17</v>
      </c>
      <c r="Z524" s="46">
        <v>2400000</v>
      </c>
      <c r="AA524" s="42"/>
      <c r="AB524" s="42"/>
      <c r="AC524" s="43"/>
      <c r="AD524" s="42">
        <v>20235420011173</v>
      </c>
      <c r="AE524" s="47">
        <v>45119</v>
      </c>
      <c r="AF524" s="42" t="s">
        <v>5490</v>
      </c>
      <c r="AG524" s="48" t="s">
        <v>5491</v>
      </c>
      <c r="AH524" s="49">
        <v>45105</v>
      </c>
      <c r="AI524" s="38" t="s">
        <v>8043</v>
      </c>
      <c r="AJ524" s="38">
        <v>-170</v>
      </c>
      <c r="AK524" s="38" t="s">
        <v>5506</v>
      </c>
      <c r="AL524" s="38">
        <v>1235</v>
      </c>
      <c r="AM524" s="43">
        <v>45103</v>
      </c>
      <c r="AN524" s="43">
        <v>45121</v>
      </c>
      <c r="AO524" s="38" t="s">
        <v>5506</v>
      </c>
      <c r="AP524" s="43">
        <v>45113</v>
      </c>
      <c r="AQ524" s="38">
        <v>3</v>
      </c>
      <c r="AR524" s="38"/>
      <c r="AS524" s="38" t="s">
        <v>8044</v>
      </c>
      <c r="AT524" s="38" t="s">
        <v>5508</v>
      </c>
      <c r="AU524" s="43">
        <v>45106</v>
      </c>
      <c r="AV524" s="43" t="s">
        <v>7828</v>
      </c>
      <c r="AW524" s="43" t="s">
        <v>8045</v>
      </c>
      <c r="AX524" s="43"/>
      <c r="AY524" s="38" t="s">
        <v>5492</v>
      </c>
      <c r="AZ524" s="38" t="s">
        <v>5492</v>
      </c>
      <c r="BA524" s="43" t="s">
        <v>5560</v>
      </c>
      <c r="BB524" s="43" t="s">
        <v>5522</v>
      </c>
      <c r="BC524" s="38" t="s">
        <v>5492</v>
      </c>
      <c r="BD524" s="38" t="s">
        <v>35</v>
      </c>
      <c r="BE524" s="38" t="s">
        <v>5494</v>
      </c>
    </row>
    <row r="525" spans="1:57" ht="17.45" customHeight="1" x14ac:dyDescent="0.25">
      <c r="A525" s="81">
        <v>2023</v>
      </c>
      <c r="B525" s="35">
        <v>554</v>
      </c>
      <c r="C525" s="36">
        <v>1871</v>
      </c>
      <c r="D525" s="29" t="s">
        <v>279</v>
      </c>
      <c r="E525" s="37" t="s">
        <v>5497</v>
      </c>
      <c r="F525" s="38" t="s">
        <v>39</v>
      </c>
      <c r="G525" s="35" t="s">
        <v>54</v>
      </c>
      <c r="H525" s="37" t="s">
        <v>8046</v>
      </c>
      <c r="I525" s="38" t="s">
        <v>8047</v>
      </c>
      <c r="J525" s="39" t="s">
        <v>283</v>
      </c>
      <c r="K525" s="41">
        <v>4</v>
      </c>
      <c r="L525" s="42" t="s">
        <v>170</v>
      </c>
      <c r="M525" s="43">
        <v>45105</v>
      </c>
      <c r="N525" s="38">
        <v>6</v>
      </c>
      <c r="O525" s="43">
        <v>45121</v>
      </c>
      <c r="P525" s="43">
        <v>45291</v>
      </c>
      <c r="Q525" s="54" t="s">
        <v>98</v>
      </c>
      <c r="R525" s="29" t="s">
        <v>98</v>
      </c>
      <c r="S525" s="52" t="s">
        <v>8048</v>
      </c>
      <c r="T525" s="39" t="s">
        <v>5488</v>
      </c>
      <c r="U525" s="12" t="s">
        <v>286</v>
      </c>
      <c r="V525" s="39" t="s">
        <v>287</v>
      </c>
      <c r="W525" s="53">
        <v>20235400001123</v>
      </c>
      <c r="X525" s="38">
        <v>91815</v>
      </c>
      <c r="Y525" s="38">
        <v>1</v>
      </c>
      <c r="Z525" s="46">
        <v>4500000</v>
      </c>
      <c r="AA525" s="42"/>
      <c r="AB525" s="42"/>
      <c r="AC525" s="43"/>
      <c r="AD525" s="42">
        <v>20235420011173</v>
      </c>
      <c r="AE525" s="47">
        <v>45111</v>
      </c>
      <c r="AF525" s="42" t="s">
        <v>5490</v>
      </c>
      <c r="AG525" s="48" t="s">
        <v>5491</v>
      </c>
      <c r="AH525" s="49">
        <v>45105</v>
      </c>
      <c r="AI525" s="38" t="s">
        <v>8049</v>
      </c>
      <c r="AJ525" s="38">
        <v>-170</v>
      </c>
      <c r="AK525" s="38" t="s">
        <v>5506</v>
      </c>
      <c r="AL525" s="38">
        <v>1223</v>
      </c>
      <c r="AM525" s="43">
        <v>45103</v>
      </c>
      <c r="AN525" s="43">
        <v>45121</v>
      </c>
      <c r="AO525" s="38" t="s">
        <v>5506</v>
      </c>
      <c r="AP525" s="43">
        <v>45113</v>
      </c>
      <c r="AQ525" s="38">
        <v>1</v>
      </c>
      <c r="AR525" s="38"/>
      <c r="AS525" s="38" t="s">
        <v>8050</v>
      </c>
      <c r="AT525" s="38" t="s">
        <v>5508</v>
      </c>
      <c r="AU525" s="43">
        <v>45106</v>
      </c>
      <c r="AV525" s="43" t="s">
        <v>7828</v>
      </c>
      <c r="AW525" s="43" t="s">
        <v>8045</v>
      </c>
      <c r="AX525" s="43"/>
      <c r="AY525" s="38" t="s">
        <v>5492</v>
      </c>
      <c r="AZ525" s="38" t="s">
        <v>5506</v>
      </c>
      <c r="BA525" s="43" t="s">
        <v>5511</v>
      </c>
      <c r="BB525" s="43" t="s">
        <v>5512</v>
      </c>
      <c r="BC525" s="38" t="s">
        <v>5492</v>
      </c>
      <c r="BD525" s="38" t="s">
        <v>35</v>
      </c>
      <c r="BE525" s="38" t="s">
        <v>5494</v>
      </c>
    </row>
    <row r="526" spans="1:57" ht="17.45" customHeight="1" x14ac:dyDescent="0.25">
      <c r="A526" s="81">
        <v>2023</v>
      </c>
      <c r="B526" s="35">
        <v>555</v>
      </c>
      <c r="C526" s="36">
        <v>1873</v>
      </c>
      <c r="D526" s="102" t="s">
        <v>5496</v>
      </c>
      <c r="E526" s="37" t="s">
        <v>5497</v>
      </c>
      <c r="F526" s="38" t="s">
        <v>39</v>
      </c>
      <c r="G526" s="35" t="s">
        <v>54</v>
      </c>
      <c r="H526" s="37" t="s">
        <v>5380</v>
      </c>
      <c r="I526" s="38" t="s">
        <v>8051</v>
      </c>
      <c r="J526" s="39" t="s">
        <v>8052</v>
      </c>
      <c r="K526" s="41">
        <v>3</v>
      </c>
      <c r="L526" s="42" t="s">
        <v>170</v>
      </c>
      <c r="M526" s="43">
        <v>45105</v>
      </c>
      <c r="N526" s="38">
        <v>6</v>
      </c>
      <c r="O526" s="43">
        <v>45121</v>
      </c>
      <c r="P526" s="43">
        <v>45291</v>
      </c>
      <c r="Q526" s="54" t="s">
        <v>98</v>
      </c>
      <c r="R526" s="29" t="s">
        <v>98</v>
      </c>
      <c r="S526" s="52" t="s">
        <v>7960</v>
      </c>
      <c r="T526" s="39" t="s">
        <v>5488</v>
      </c>
      <c r="U526" s="12" t="s">
        <v>2161</v>
      </c>
      <c r="V526" s="39" t="s">
        <v>2783</v>
      </c>
      <c r="W526" s="51">
        <v>20235400002543</v>
      </c>
      <c r="X526" s="38">
        <v>91174</v>
      </c>
      <c r="Y526" s="38">
        <v>17</v>
      </c>
      <c r="Z526" s="46">
        <v>2400000</v>
      </c>
      <c r="AA526" s="42"/>
      <c r="AB526" s="42"/>
      <c r="AC526" s="43"/>
      <c r="AD526" s="42">
        <v>20235420011173</v>
      </c>
      <c r="AE526" s="47">
        <v>45119</v>
      </c>
      <c r="AF526" s="42" t="s">
        <v>5490</v>
      </c>
      <c r="AG526" s="48" t="s">
        <v>5491</v>
      </c>
      <c r="AH526" s="49">
        <v>45105</v>
      </c>
      <c r="AI526" s="38" t="s">
        <v>8053</v>
      </c>
      <c r="AJ526" s="38">
        <v>-170</v>
      </c>
      <c r="AK526" s="38" t="s">
        <v>5506</v>
      </c>
      <c r="AL526" s="38">
        <v>1235</v>
      </c>
      <c r="AM526" s="43">
        <v>45103</v>
      </c>
      <c r="AN526" s="43">
        <v>45121</v>
      </c>
      <c r="AO526" s="38" t="s">
        <v>5506</v>
      </c>
      <c r="AP526" s="43">
        <v>45113</v>
      </c>
      <c r="AQ526" s="38">
        <v>3</v>
      </c>
      <c r="AR526" s="38"/>
      <c r="AS526" s="38" t="s">
        <v>8054</v>
      </c>
      <c r="AT526" s="38" t="s">
        <v>5508</v>
      </c>
      <c r="AU526" s="43">
        <v>45106</v>
      </c>
      <c r="AV526" s="43" t="s">
        <v>7828</v>
      </c>
      <c r="AW526" s="43" t="s">
        <v>7378</v>
      </c>
      <c r="AX526" s="43"/>
      <c r="AY526" s="38" t="s">
        <v>5492</v>
      </c>
      <c r="AZ526" s="38" t="s">
        <v>5492</v>
      </c>
      <c r="BA526" s="43" t="s">
        <v>5560</v>
      </c>
      <c r="BB526" s="43" t="s">
        <v>5522</v>
      </c>
      <c r="BC526" s="38" t="s">
        <v>5492</v>
      </c>
      <c r="BD526" s="38" t="s">
        <v>35</v>
      </c>
      <c r="BE526" s="38" t="s">
        <v>5494</v>
      </c>
    </row>
    <row r="527" spans="1:57" ht="17.45" customHeight="1" x14ac:dyDescent="0.25">
      <c r="A527" s="81">
        <v>2023</v>
      </c>
      <c r="B527" s="35">
        <v>556</v>
      </c>
      <c r="C527" s="36">
        <v>1811</v>
      </c>
      <c r="D527" s="29" t="s">
        <v>1165</v>
      </c>
      <c r="E527" s="37" t="s">
        <v>5497</v>
      </c>
      <c r="F527" s="38" t="s">
        <v>39</v>
      </c>
      <c r="G527" s="35" t="s">
        <v>54</v>
      </c>
      <c r="H527" s="37" t="s">
        <v>2208</v>
      </c>
      <c r="I527" s="38" t="s">
        <v>8055</v>
      </c>
      <c r="J527" s="39" t="s">
        <v>8056</v>
      </c>
      <c r="K527" s="41">
        <v>1</v>
      </c>
      <c r="L527" s="42" t="s">
        <v>5829</v>
      </c>
      <c r="M527" s="43">
        <v>45105</v>
      </c>
      <c r="N527" s="38">
        <v>6</v>
      </c>
      <c r="O527" s="43">
        <v>45125</v>
      </c>
      <c r="P527" s="43">
        <v>45291</v>
      </c>
      <c r="Q527" s="54" t="s">
        <v>98</v>
      </c>
      <c r="R527" s="29" t="s">
        <v>98</v>
      </c>
      <c r="S527" s="74" t="s">
        <v>7637</v>
      </c>
      <c r="T527" s="39" t="s">
        <v>5488</v>
      </c>
      <c r="U527" s="12" t="s">
        <v>7529</v>
      </c>
      <c r="V527" s="39" t="s">
        <v>6091</v>
      </c>
      <c r="W527" s="53">
        <v>20235400001223</v>
      </c>
      <c r="X527" s="38">
        <v>91158</v>
      </c>
      <c r="Y527" s="38">
        <v>3</v>
      </c>
      <c r="Z527" s="46">
        <v>4800000</v>
      </c>
      <c r="AA527" s="42" t="s">
        <v>6860</v>
      </c>
      <c r="AB527" s="42" t="s">
        <v>6533</v>
      </c>
      <c r="AC527" s="42" t="s">
        <v>6860</v>
      </c>
      <c r="AD527" s="42">
        <v>20235420011493</v>
      </c>
      <c r="AE527" s="47">
        <v>45125</v>
      </c>
      <c r="AF527" s="42" t="s">
        <v>5490</v>
      </c>
      <c r="AG527" s="48" t="s">
        <v>5491</v>
      </c>
      <c r="AH527" s="49">
        <v>45105</v>
      </c>
      <c r="AI527" s="38" t="s">
        <v>8057</v>
      </c>
      <c r="AJ527" s="38">
        <v>-166</v>
      </c>
      <c r="AK527" s="38" t="s">
        <v>5506</v>
      </c>
      <c r="AL527" s="38">
        <v>1143</v>
      </c>
      <c r="AM527" s="43">
        <v>45086</v>
      </c>
      <c r="AN527" s="43">
        <v>45128</v>
      </c>
      <c r="AO527" s="38" t="s">
        <v>5506</v>
      </c>
      <c r="AP527" s="43">
        <v>45111</v>
      </c>
      <c r="AQ527" s="38">
        <v>1</v>
      </c>
      <c r="AR527" s="38"/>
      <c r="AS527" s="38" t="e">
        <v>#N/A</v>
      </c>
      <c r="AT527" s="38" t="e">
        <v>#N/A</v>
      </c>
      <c r="AU527" s="43" t="e">
        <v>#N/A</v>
      </c>
      <c r="AV527" s="43" t="e">
        <v>#N/A</v>
      </c>
      <c r="AW527" s="43" t="e">
        <v>#N/A</v>
      </c>
      <c r="AX527" s="43"/>
      <c r="AY527" s="38" t="s">
        <v>5492</v>
      </c>
      <c r="AZ527" s="38" t="s">
        <v>5506</v>
      </c>
      <c r="BA527" s="43" t="s">
        <v>5597</v>
      </c>
      <c r="BB527" s="43" t="s">
        <v>5512</v>
      </c>
      <c r="BC527" s="38" t="s">
        <v>5492</v>
      </c>
      <c r="BD527" s="38" t="s">
        <v>35</v>
      </c>
      <c r="BE527" s="38" t="s">
        <v>5494</v>
      </c>
    </row>
    <row r="528" spans="1:57" ht="17.45" customHeight="1" x14ac:dyDescent="0.25">
      <c r="A528" s="81">
        <v>2023</v>
      </c>
      <c r="B528" s="35">
        <v>557</v>
      </c>
      <c r="C528" s="36">
        <v>1873</v>
      </c>
      <c r="D528" s="102" t="s">
        <v>5496</v>
      </c>
      <c r="E528" s="37" t="s">
        <v>5497</v>
      </c>
      <c r="F528" s="38" t="s">
        <v>39</v>
      </c>
      <c r="G528" s="35" t="s">
        <v>54</v>
      </c>
      <c r="H528" s="37" t="s">
        <v>8058</v>
      </c>
      <c r="I528" s="38" t="s">
        <v>8059</v>
      </c>
      <c r="J528" s="39" t="s">
        <v>5592</v>
      </c>
      <c r="K528" s="41">
        <v>5</v>
      </c>
      <c r="L528" s="42" t="s">
        <v>345</v>
      </c>
      <c r="M528" s="43">
        <v>45105</v>
      </c>
      <c r="N528" s="38">
        <v>6</v>
      </c>
      <c r="O528" s="43">
        <v>45106</v>
      </c>
      <c r="P528" s="43">
        <v>45288</v>
      </c>
      <c r="Q528" s="54" t="s">
        <v>98</v>
      </c>
      <c r="R528" s="29" t="s">
        <v>98</v>
      </c>
      <c r="S528" s="74" t="s">
        <v>8060</v>
      </c>
      <c r="T528" s="39" t="s">
        <v>5488</v>
      </c>
      <c r="U528" s="12" t="s">
        <v>175</v>
      </c>
      <c r="V528" s="39" t="s">
        <v>132</v>
      </c>
      <c r="W528" s="53">
        <v>20235400001343</v>
      </c>
      <c r="X528" s="38">
        <v>91808</v>
      </c>
      <c r="Y528" s="38">
        <v>2</v>
      </c>
      <c r="Z528" s="46">
        <v>7500000</v>
      </c>
      <c r="AA528" s="42" t="s">
        <v>6343</v>
      </c>
      <c r="AB528" s="42" t="s">
        <v>5503</v>
      </c>
      <c r="AC528" s="43" t="s">
        <v>46</v>
      </c>
      <c r="AD528" s="42">
        <v>20235420002343</v>
      </c>
      <c r="AE528" s="47" t="e">
        <v>#N/A</v>
      </c>
      <c r="AF528" s="204" t="s">
        <v>5490</v>
      </c>
      <c r="AG528" s="48" t="s">
        <v>5491</v>
      </c>
      <c r="AH528" s="43">
        <v>45105</v>
      </c>
      <c r="AI528" s="38" t="s">
        <v>8061</v>
      </c>
      <c r="AJ528" s="38">
        <v>-182</v>
      </c>
      <c r="AK528" s="158" t="s">
        <v>5506</v>
      </c>
      <c r="AL528" s="38">
        <v>1296</v>
      </c>
      <c r="AM528" s="43">
        <v>45105</v>
      </c>
      <c r="AN528" s="43">
        <v>45106</v>
      </c>
      <c r="AO528" s="38" t="s">
        <v>5506</v>
      </c>
      <c r="AP528" s="43">
        <v>45106</v>
      </c>
      <c r="AQ528" s="38">
        <v>1</v>
      </c>
      <c r="AR528" s="38" t="s">
        <v>3198</v>
      </c>
      <c r="AS528" s="38" t="s">
        <v>8062</v>
      </c>
      <c r="AT528" s="38" t="s">
        <v>5508</v>
      </c>
      <c r="AU528" s="43">
        <v>45105</v>
      </c>
      <c r="AV528" s="38" t="s">
        <v>7746</v>
      </c>
      <c r="AW528" s="38" t="s">
        <v>7364</v>
      </c>
      <c r="AX528" s="38" t="s">
        <v>3198</v>
      </c>
      <c r="AY528" s="38" t="s">
        <v>5492</v>
      </c>
      <c r="AZ528" s="38" t="s">
        <v>5506</v>
      </c>
      <c r="BA528" s="38" t="s">
        <v>5597</v>
      </c>
      <c r="BB528" s="38" t="s">
        <v>5512</v>
      </c>
      <c r="BC528" s="38" t="s">
        <v>5492</v>
      </c>
      <c r="BD528" s="38" t="s">
        <v>35</v>
      </c>
      <c r="BE528" s="38" t="s">
        <v>5494</v>
      </c>
    </row>
    <row r="529" spans="1:57" ht="17.45" customHeight="1" x14ac:dyDescent="0.25">
      <c r="A529" s="81">
        <v>2023</v>
      </c>
      <c r="B529" s="35">
        <v>558</v>
      </c>
      <c r="C529" s="36">
        <v>1873</v>
      </c>
      <c r="D529" s="102" t="s">
        <v>5496</v>
      </c>
      <c r="E529" s="37" t="s">
        <v>5497</v>
      </c>
      <c r="F529" s="38" t="s">
        <v>39</v>
      </c>
      <c r="G529" s="35" t="s">
        <v>54</v>
      </c>
      <c r="H529" s="37" t="s">
        <v>8058</v>
      </c>
      <c r="I529" s="38" t="s">
        <v>8063</v>
      </c>
      <c r="J529" s="39" t="s">
        <v>463</v>
      </c>
      <c r="K529" s="41">
        <v>4</v>
      </c>
      <c r="L529" s="42" t="s">
        <v>345</v>
      </c>
      <c r="M529" s="43">
        <v>45105</v>
      </c>
      <c r="N529" s="38">
        <v>6</v>
      </c>
      <c r="O529" s="43">
        <v>45106</v>
      </c>
      <c r="P529" s="43">
        <v>45288</v>
      </c>
      <c r="Q529" s="54" t="s">
        <v>98</v>
      </c>
      <c r="R529" s="29" t="s">
        <v>98</v>
      </c>
      <c r="S529" s="52" t="s">
        <v>8060</v>
      </c>
      <c r="T529" s="39" t="s">
        <v>5488</v>
      </c>
      <c r="U529" s="12" t="s">
        <v>175</v>
      </c>
      <c r="V529" s="39" t="s">
        <v>132</v>
      </c>
      <c r="W529" s="53">
        <v>20235400001343</v>
      </c>
      <c r="X529" s="38">
        <v>91808</v>
      </c>
      <c r="Y529" s="38">
        <v>2</v>
      </c>
      <c r="Z529" s="46">
        <v>7500000</v>
      </c>
      <c r="AA529" s="42" t="s">
        <v>6860</v>
      </c>
      <c r="AB529" s="42" t="e">
        <v>#N/A</v>
      </c>
      <c r="AC529" s="43" t="s">
        <v>46</v>
      </c>
      <c r="AD529" s="42" t="e">
        <v>#N/A</v>
      </c>
      <c r="AE529" s="47" t="e">
        <v>#N/A</v>
      </c>
      <c r="AF529" s="42" t="s">
        <v>5490</v>
      </c>
      <c r="AG529" s="48" t="s">
        <v>5491</v>
      </c>
      <c r="AH529" s="43">
        <v>45105</v>
      </c>
      <c r="AI529" s="38" t="s">
        <v>8064</v>
      </c>
      <c r="AJ529" s="38">
        <v>-182</v>
      </c>
      <c r="AK529" s="158" t="s">
        <v>5506</v>
      </c>
      <c r="AL529" s="38">
        <v>1296</v>
      </c>
      <c r="AM529" s="43">
        <v>45105</v>
      </c>
      <c r="AN529" s="43">
        <v>45106</v>
      </c>
      <c r="AO529" s="38" t="s">
        <v>5506</v>
      </c>
      <c r="AP529" s="43">
        <v>45105</v>
      </c>
      <c r="AQ529" s="38">
        <v>1</v>
      </c>
      <c r="AR529" s="38" t="s">
        <v>3198</v>
      </c>
      <c r="AS529" s="38" t="s">
        <v>8065</v>
      </c>
      <c r="AT529" s="38" t="s">
        <v>5508</v>
      </c>
      <c r="AU529" s="43">
        <v>45105</v>
      </c>
      <c r="AV529" s="38" t="s">
        <v>7746</v>
      </c>
      <c r="AW529" s="38" t="s">
        <v>7364</v>
      </c>
      <c r="AX529" s="38" t="s">
        <v>3198</v>
      </c>
      <c r="AY529" s="38" t="s">
        <v>5492</v>
      </c>
      <c r="AZ529" s="38" t="s">
        <v>5492</v>
      </c>
      <c r="BA529" s="38" t="s">
        <v>5597</v>
      </c>
      <c r="BB529" s="38" t="s">
        <v>5522</v>
      </c>
      <c r="BC529" s="38" t="s">
        <v>5673</v>
      </c>
      <c r="BD529" s="38" t="s">
        <v>35</v>
      </c>
      <c r="BE529" s="38" t="s">
        <v>5494</v>
      </c>
    </row>
    <row r="530" spans="1:57" ht="17.45" customHeight="1" x14ac:dyDescent="0.25">
      <c r="A530" s="81">
        <v>2023</v>
      </c>
      <c r="B530" s="35">
        <v>559</v>
      </c>
      <c r="C530" s="36">
        <v>1866</v>
      </c>
      <c r="D530" s="29" t="s">
        <v>1267</v>
      </c>
      <c r="E530" s="37" t="s">
        <v>5497</v>
      </c>
      <c r="F530" s="38" t="s">
        <v>39</v>
      </c>
      <c r="G530" s="35" t="s">
        <v>54</v>
      </c>
      <c r="H530" s="37" t="s">
        <v>8066</v>
      </c>
      <c r="I530" s="38" t="s">
        <v>8067</v>
      </c>
      <c r="J530" s="39" t="s">
        <v>8068</v>
      </c>
      <c r="K530" s="41">
        <v>9</v>
      </c>
      <c r="L530" s="42" t="s">
        <v>5829</v>
      </c>
      <c r="M530" s="43">
        <v>45105</v>
      </c>
      <c r="N530" s="38">
        <v>6</v>
      </c>
      <c r="O530" s="44">
        <v>45120</v>
      </c>
      <c r="P530" s="43">
        <v>45291</v>
      </c>
      <c r="Q530" s="54" t="s">
        <v>98</v>
      </c>
      <c r="R530" s="29" t="s">
        <v>98</v>
      </c>
      <c r="S530" s="52" t="s">
        <v>8069</v>
      </c>
      <c r="T530" s="39" t="s">
        <v>5488</v>
      </c>
      <c r="U530" s="12" t="s">
        <v>811</v>
      </c>
      <c r="V530" s="39" t="s">
        <v>808</v>
      </c>
      <c r="W530" s="53">
        <v>20235400001253</v>
      </c>
      <c r="X530" s="38">
        <v>90559</v>
      </c>
      <c r="Y530" s="38">
        <v>2</v>
      </c>
      <c r="Z530" s="46">
        <v>6200000</v>
      </c>
      <c r="AA530" s="42" t="s">
        <v>6860</v>
      </c>
      <c r="AB530" s="42"/>
      <c r="AC530" s="42" t="s">
        <v>6860</v>
      </c>
      <c r="AD530" s="42">
        <v>20235420010793</v>
      </c>
      <c r="AE530" s="47">
        <v>45111</v>
      </c>
      <c r="AF530" s="42" t="s">
        <v>5490</v>
      </c>
      <c r="AG530" s="48" t="s">
        <v>5491</v>
      </c>
      <c r="AH530" s="49">
        <v>45105</v>
      </c>
      <c r="AI530" s="38" t="s">
        <v>8070</v>
      </c>
      <c r="AJ530" s="38">
        <v>-168</v>
      </c>
      <c r="AK530" s="67" t="s">
        <v>5506</v>
      </c>
      <c r="AL530" s="38">
        <v>1123</v>
      </c>
      <c r="AM530" s="43">
        <v>45082</v>
      </c>
      <c r="AN530" s="43">
        <v>45111</v>
      </c>
      <c r="AO530" s="38" t="s">
        <v>5506</v>
      </c>
      <c r="AP530" s="43">
        <v>45111</v>
      </c>
      <c r="AQ530" s="38">
        <v>2</v>
      </c>
      <c r="AR530" s="38"/>
      <c r="AS530" s="38" t="s">
        <v>8071</v>
      </c>
      <c r="AT530" s="38" t="s">
        <v>5508</v>
      </c>
      <c r="AU530" s="43">
        <v>45112</v>
      </c>
      <c r="AV530" s="43" t="s">
        <v>7854</v>
      </c>
      <c r="AW530" s="43" t="s">
        <v>7274</v>
      </c>
      <c r="AX530" s="43"/>
      <c r="AY530" s="38" t="s">
        <v>5492</v>
      </c>
      <c r="AZ530" s="38" t="s">
        <v>5492</v>
      </c>
      <c r="BA530" s="43" t="s">
        <v>5597</v>
      </c>
      <c r="BB530" s="43" t="s">
        <v>5522</v>
      </c>
      <c r="BC530" s="38" t="s">
        <v>5492</v>
      </c>
      <c r="BD530" s="38" t="s">
        <v>35</v>
      </c>
      <c r="BE530" s="38" t="s">
        <v>5494</v>
      </c>
    </row>
    <row r="531" spans="1:57" ht="17.45" customHeight="1" x14ac:dyDescent="0.25">
      <c r="A531" s="81">
        <v>2023</v>
      </c>
      <c r="B531" s="35">
        <v>560</v>
      </c>
      <c r="C531" s="36">
        <v>1873</v>
      </c>
      <c r="D531" s="29" t="s">
        <v>4028</v>
      </c>
      <c r="E531" s="37" t="s">
        <v>5497</v>
      </c>
      <c r="F531" s="38" t="s">
        <v>39</v>
      </c>
      <c r="G531" s="35" t="s">
        <v>54</v>
      </c>
      <c r="H531" s="37" t="s">
        <v>8066</v>
      </c>
      <c r="I531" s="38" t="s">
        <v>8072</v>
      </c>
      <c r="J531" s="39" t="s">
        <v>8073</v>
      </c>
      <c r="K531" s="41">
        <v>3</v>
      </c>
      <c r="L531" s="42" t="s">
        <v>5829</v>
      </c>
      <c r="M531" s="43">
        <v>45105</v>
      </c>
      <c r="N531" s="38">
        <v>6</v>
      </c>
      <c r="O531" s="44">
        <v>45120</v>
      </c>
      <c r="P531" s="43">
        <v>45291</v>
      </c>
      <c r="Q531" s="54" t="s">
        <v>98</v>
      </c>
      <c r="R531" s="29" t="s">
        <v>98</v>
      </c>
      <c r="S531" s="52" t="s">
        <v>8069</v>
      </c>
      <c r="T531" s="39" t="s">
        <v>5488</v>
      </c>
      <c r="U531" s="12" t="s">
        <v>811</v>
      </c>
      <c r="V531" s="39" t="s">
        <v>808</v>
      </c>
      <c r="W531" s="53">
        <v>20235400001253</v>
      </c>
      <c r="X531" s="38">
        <v>90559</v>
      </c>
      <c r="Y531" s="38">
        <v>2</v>
      </c>
      <c r="Z531" s="46">
        <v>6200000</v>
      </c>
      <c r="AA531" s="42" t="s">
        <v>6860</v>
      </c>
      <c r="AB531" s="42"/>
      <c r="AC531" s="42" t="s">
        <v>6860</v>
      </c>
      <c r="AD531" s="42">
        <v>20235420010793</v>
      </c>
      <c r="AE531" s="47">
        <v>45111</v>
      </c>
      <c r="AF531" s="42" t="s">
        <v>5490</v>
      </c>
      <c r="AG531" s="48" t="s">
        <v>5491</v>
      </c>
      <c r="AH531" s="49">
        <v>45105</v>
      </c>
      <c r="AI531" s="38" t="s">
        <v>8074</v>
      </c>
      <c r="AJ531" s="38">
        <v>-168</v>
      </c>
      <c r="AK531" s="38" t="s">
        <v>5506</v>
      </c>
      <c r="AL531" s="38">
        <v>1123</v>
      </c>
      <c r="AM531" s="43">
        <v>45082</v>
      </c>
      <c r="AN531" s="43">
        <v>45111</v>
      </c>
      <c r="AO531" s="38" t="s">
        <v>5506</v>
      </c>
      <c r="AP531" s="43">
        <v>45111</v>
      </c>
      <c r="AQ531" s="38">
        <v>2</v>
      </c>
      <c r="AR531" s="38"/>
      <c r="AS531" s="38" t="s">
        <v>8075</v>
      </c>
      <c r="AT531" s="38" t="s">
        <v>5508</v>
      </c>
      <c r="AU531" s="43">
        <v>45106</v>
      </c>
      <c r="AV531" s="43" t="s">
        <v>7828</v>
      </c>
      <c r="AW531" s="43" t="s">
        <v>7378</v>
      </c>
      <c r="AX531" s="43"/>
      <c r="AY531" s="38" t="s">
        <v>5492</v>
      </c>
      <c r="AZ531" s="38" t="s">
        <v>5506</v>
      </c>
      <c r="BA531" s="43" t="s">
        <v>5597</v>
      </c>
      <c r="BB531" s="43" t="s">
        <v>5522</v>
      </c>
      <c r="BC531" s="38" t="s">
        <v>8076</v>
      </c>
      <c r="BD531" s="38" t="s">
        <v>35</v>
      </c>
      <c r="BE531" s="38" t="s">
        <v>5494</v>
      </c>
    </row>
    <row r="532" spans="1:57" ht="17.45" customHeight="1" x14ac:dyDescent="0.25">
      <c r="A532" s="81">
        <v>2023</v>
      </c>
      <c r="B532" s="35">
        <v>561</v>
      </c>
      <c r="C532" s="36">
        <v>1873</v>
      </c>
      <c r="D532" s="102" t="s">
        <v>5496</v>
      </c>
      <c r="E532" s="37" t="s">
        <v>5497</v>
      </c>
      <c r="F532" s="38" t="s">
        <v>39</v>
      </c>
      <c r="G532" s="35" t="s">
        <v>54</v>
      </c>
      <c r="H532" s="37" t="s">
        <v>5498</v>
      </c>
      <c r="I532" s="38" t="s">
        <v>8077</v>
      </c>
      <c r="J532" s="39" t="s">
        <v>8078</v>
      </c>
      <c r="K532" s="41">
        <v>0</v>
      </c>
      <c r="L532" s="42" t="s">
        <v>345</v>
      </c>
      <c r="M532" s="43">
        <v>45105</v>
      </c>
      <c r="N532" s="38">
        <v>6</v>
      </c>
      <c r="O532" s="43">
        <v>45111</v>
      </c>
      <c r="P532" s="43">
        <v>45291</v>
      </c>
      <c r="Q532" s="54" t="s">
        <v>98</v>
      </c>
      <c r="R532" s="29" t="s">
        <v>98</v>
      </c>
      <c r="S532" s="52" t="s">
        <v>8079</v>
      </c>
      <c r="T532" s="39" t="s">
        <v>5488</v>
      </c>
      <c r="U532" s="12" t="s">
        <v>175</v>
      </c>
      <c r="V532" s="39" t="s">
        <v>5501</v>
      </c>
      <c r="W532" s="51">
        <v>20235400001783</v>
      </c>
      <c r="X532" s="38">
        <v>92032</v>
      </c>
      <c r="Y532" s="38">
        <v>2</v>
      </c>
      <c r="Z532" s="46">
        <v>4500000</v>
      </c>
      <c r="AA532" s="42" t="s">
        <v>6860</v>
      </c>
      <c r="AB532" s="42"/>
      <c r="AC532" s="42" t="s">
        <v>6860</v>
      </c>
      <c r="AD532" s="42">
        <v>20235420010653</v>
      </c>
      <c r="AE532" s="47">
        <v>45106</v>
      </c>
      <c r="AF532" s="42" t="s">
        <v>5490</v>
      </c>
      <c r="AG532" s="48" t="s">
        <v>5491</v>
      </c>
      <c r="AH532" s="49">
        <v>45105</v>
      </c>
      <c r="AI532" s="109" t="s">
        <v>8080</v>
      </c>
      <c r="AJ532" s="109">
        <v>-180</v>
      </c>
      <c r="AK532" s="109" t="s">
        <v>5506</v>
      </c>
      <c r="AL532" s="109">
        <v>1247</v>
      </c>
      <c r="AM532" s="110">
        <v>45104</v>
      </c>
      <c r="AN532" s="110">
        <v>45106</v>
      </c>
      <c r="AO532" s="109" t="s">
        <v>5506</v>
      </c>
      <c r="AP532" s="110">
        <v>45107</v>
      </c>
      <c r="AQ532" s="109">
        <v>1</v>
      </c>
      <c r="AR532" s="109"/>
      <c r="AS532" s="109" t="s">
        <v>8081</v>
      </c>
      <c r="AT532" s="109" t="s">
        <v>5508</v>
      </c>
      <c r="AU532" s="110">
        <v>45106</v>
      </c>
      <c r="AV532" s="110" t="s">
        <v>7828</v>
      </c>
      <c r="AW532" s="110" t="s">
        <v>7401</v>
      </c>
      <c r="AX532" s="110"/>
      <c r="AY532" s="109" t="s">
        <v>5492</v>
      </c>
      <c r="AZ532" s="109" t="s">
        <v>5506</v>
      </c>
      <c r="BA532" s="110" t="s">
        <v>5511</v>
      </c>
      <c r="BB532" s="110" t="s">
        <v>5512</v>
      </c>
      <c r="BC532" s="109" t="s">
        <v>8082</v>
      </c>
      <c r="BD532" s="109" t="s">
        <v>35</v>
      </c>
      <c r="BE532" s="109" t="s">
        <v>5494</v>
      </c>
    </row>
    <row r="533" spans="1:57" ht="17.45" customHeight="1" x14ac:dyDescent="0.25">
      <c r="A533" s="81">
        <v>2023</v>
      </c>
      <c r="B533" s="35">
        <v>562</v>
      </c>
      <c r="C533" s="36">
        <v>1873</v>
      </c>
      <c r="D533" s="102" t="s">
        <v>5496</v>
      </c>
      <c r="E533" s="37" t="s">
        <v>5497</v>
      </c>
      <c r="F533" s="38" t="s">
        <v>39</v>
      </c>
      <c r="G533" s="35" t="s">
        <v>54</v>
      </c>
      <c r="H533" s="37" t="s">
        <v>5498</v>
      </c>
      <c r="I533" s="38" t="s">
        <v>8083</v>
      </c>
      <c r="J533" s="39" t="s">
        <v>4059</v>
      </c>
      <c r="K533" s="41">
        <v>5</v>
      </c>
      <c r="L533" s="42" t="s">
        <v>345</v>
      </c>
      <c r="M533" s="43">
        <v>45105</v>
      </c>
      <c r="N533" s="38">
        <v>6</v>
      </c>
      <c r="O533" s="43">
        <v>45111</v>
      </c>
      <c r="P533" s="43">
        <v>45291</v>
      </c>
      <c r="Q533" s="54" t="s">
        <v>98</v>
      </c>
      <c r="R533" s="29" t="s">
        <v>98</v>
      </c>
      <c r="S533" s="52" t="s">
        <v>8079</v>
      </c>
      <c r="T533" s="39" t="s">
        <v>5488</v>
      </c>
      <c r="U533" s="12" t="s">
        <v>175</v>
      </c>
      <c r="V533" s="39" t="s">
        <v>5501</v>
      </c>
      <c r="W533" s="53">
        <v>20235400001333</v>
      </c>
      <c r="X533" s="38">
        <v>92032</v>
      </c>
      <c r="Y533" s="38">
        <v>2</v>
      </c>
      <c r="Z533" s="46">
        <v>4500000</v>
      </c>
      <c r="AA533" s="42" t="s">
        <v>6860</v>
      </c>
      <c r="AB533" s="42"/>
      <c r="AC533" s="42" t="s">
        <v>6860</v>
      </c>
      <c r="AD533" s="42">
        <v>20235420010653</v>
      </c>
      <c r="AE533" s="47">
        <v>45106</v>
      </c>
      <c r="AF533" s="42" t="s">
        <v>5490</v>
      </c>
      <c r="AG533" s="48" t="s">
        <v>5491</v>
      </c>
      <c r="AH533" s="49">
        <v>45105</v>
      </c>
      <c r="AI533" s="38" t="s">
        <v>8084</v>
      </c>
      <c r="AJ533" s="38">
        <v>-180</v>
      </c>
      <c r="AK533" s="38" t="s">
        <v>5506</v>
      </c>
      <c r="AL533" s="38">
        <v>1247</v>
      </c>
      <c r="AM533" s="43">
        <v>45104</v>
      </c>
      <c r="AN533" s="43">
        <v>45106</v>
      </c>
      <c r="AO533" s="38" t="s">
        <v>5506</v>
      </c>
      <c r="AP533" s="43">
        <v>45107</v>
      </c>
      <c r="AQ533" s="38">
        <v>1</v>
      </c>
      <c r="AR533" s="38"/>
      <c r="AS533" s="38" t="s">
        <v>8085</v>
      </c>
      <c r="AT533" s="38" t="s">
        <v>5518</v>
      </c>
      <c r="AU533" s="43">
        <v>45105</v>
      </c>
      <c r="AV533" s="43" t="s">
        <v>7746</v>
      </c>
      <c r="AW533" s="43" t="s">
        <v>8086</v>
      </c>
      <c r="AX533" s="43"/>
      <c r="AY533" s="38" t="s">
        <v>5492</v>
      </c>
      <c r="AZ533" s="38" t="s">
        <v>5492</v>
      </c>
      <c r="BA533" s="43" t="s">
        <v>5511</v>
      </c>
      <c r="BB533" s="43" t="s">
        <v>5522</v>
      </c>
      <c r="BC533" s="38" t="s">
        <v>8087</v>
      </c>
      <c r="BD533" s="38" t="s">
        <v>35</v>
      </c>
      <c r="BE533" s="38" t="s">
        <v>5494</v>
      </c>
    </row>
    <row r="534" spans="1:57" ht="17.45" customHeight="1" x14ac:dyDescent="0.25">
      <c r="A534" s="81">
        <v>2023</v>
      </c>
      <c r="B534" s="35">
        <v>563</v>
      </c>
      <c r="C534" s="36">
        <v>1873</v>
      </c>
      <c r="D534" s="102" t="s">
        <v>5496</v>
      </c>
      <c r="E534" s="37" t="s">
        <v>5497</v>
      </c>
      <c r="F534" s="38" t="s">
        <v>39</v>
      </c>
      <c r="G534" s="35" t="s">
        <v>54</v>
      </c>
      <c r="H534" s="37" t="s">
        <v>5498</v>
      </c>
      <c r="I534" s="38" t="s">
        <v>8088</v>
      </c>
      <c r="J534" s="39" t="s">
        <v>8089</v>
      </c>
      <c r="K534" s="41">
        <v>6</v>
      </c>
      <c r="L534" s="42" t="s">
        <v>345</v>
      </c>
      <c r="M534" s="43">
        <v>45105</v>
      </c>
      <c r="N534" s="38">
        <v>6</v>
      </c>
      <c r="O534" s="43">
        <v>45111</v>
      </c>
      <c r="P534" s="43">
        <v>45291</v>
      </c>
      <c r="Q534" s="54" t="s">
        <v>98</v>
      </c>
      <c r="R534" s="29" t="s">
        <v>98</v>
      </c>
      <c r="S534" s="52" t="s">
        <v>8090</v>
      </c>
      <c r="T534" s="39" t="s">
        <v>5488</v>
      </c>
      <c r="U534" s="12" t="s">
        <v>74</v>
      </c>
      <c r="V534" s="39" t="s">
        <v>75</v>
      </c>
      <c r="W534" s="53">
        <v>20235400001323</v>
      </c>
      <c r="X534" s="38">
        <v>92035</v>
      </c>
      <c r="Y534" s="38">
        <v>1</v>
      </c>
      <c r="Z534" s="46">
        <v>4500000</v>
      </c>
      <c r="AA534" s="42" t="s">
        <v>6860</v>
      </c>
      <c r="AB534" s="42"/>
      <c r="AC534" s="42" t="s">
        <v>6860</v>
      </c>
      <c r="AD534" s="42">
        <v>20235420010653</v>
      </c>
      <c r="AE534" s="47">
        <v>45106</v>
      </c>
      <c r="AF534" s="42" t="s">
        <v>5490</v>
      </c>
      <c r="AG534" s="48" t="s">
        <v>5491</v>
      </c>
      <c r="AH534" s="49">
        <v>45105</v>
      </c>
      <c r="AI534" s="38" t="s">
        <v>8091</v>
      </c>
      <c r="AJ534" s="38">
        <v>-180</v>
      </c>
      <c r="AK534" s="38" t="s">
        <v>5506</v>
      </c>
      <c r="AL534" s="38">
        <v>1292</v>
      </c>
      <c r="AM534" s="43">
        <v>45105</v>
      </c>
      <c r="AN534" s="43">
        <v>45106</v>
      </c>
      <c r="AO534" s="38" t="s">
        <v>5506</v>
      </c>
      <c r="AP534" s="43">
        <v>45107</v>
      </c>
      <c r="AQ534" s="38">
        <v>1</v>
      </c>
      <c r="AR534" s="38"/>
      <c r="AS534" s="38" t="s">
        <v>8092</v>
      </c>
      <c r="AT534" s="38" t="s">
        <v>5508</v>
      </c>
      <c r="AU534" s="43">
        <v>45111</v>
      </c>
      <c r="AV534" s="43" t="s">
        <v>8093</v>
      </c>
      <c r="AW534" s="43" t="s">
        <v>7274</v>
      </c>
      <c r="AX534" s="43"/>
      <c r="AY534" s="38" t="s">
        <v>5492</v>
      </c>
      <c r="AZ534" s="38" t="s">
        <v>5492</v>
      </c>
      <c r="BA534" s="43" t="s">
        <v>5511</v>
      </c>
      <c r="BB534" s="43" t="s">
        <v>5512</v>
      </c>
      <c r="BC534" s="38" t="s">
        <v>5492</v>
      </c>
      <c r="BD534" s="38" t="s">
        <v>35</v>
      </c>
      <c r="BE534" s="38" t="s">
        <v>5494</v>
      </c>
    </row>
    <row r="535" spans="1:57" ht="17.45" customHeight="1" x14ac:dyDescent="0.25">
      <c r="A535" s="81">
        <v>2023</v>
      </c>
      <c r="B535" s="35">
        <v>564</v>
      </c>
      <c r="C535" s="36">
        <v>1873</v>
      </c>
      <c r="D535" s="102" t="s">
        <v>5496</v>
      </c>
      <c r="E535" s="37" t="s">
        <v>5497</v>
      </c>
      <c r="F535" s="38" t="s">
        <v>39</v>
      </c>
      <c r="G535" s="35" t="s">
        <v>54</v>
      </c>
      <c r="H535" s="37" t="s">
        <v>6005</v>
      </c>
      <c r="I535" s="38" t="s">
        <v>8094</v>
      </c>
      <c r="J535" s="39" t="s">
        <v>269</v>
      </c>
      <c r="K535" s="41">
        <v>6</v>
      </c>
      <c r="L535" s="42" t="s">
        <v>345</v>
      </c>
      <c r="M535" s="43">
        <v>45104</v>
      </c>
      <c r="N535" s="38">
        <v>6</v>
      </c>
      <c r="O535" s="43">
        <v>45106</v>
      </c>
      <c r="P535" s="43">
        <v>45288</v>
      </c>
      <c r="Q535" s="54" t="s">
        <v>98</v>
      </c>
      <c r="R535" s="29" t="s">
        <v>98</v>
      </c>
      <c r="S535" s="52" t="s">
        <v>7805</v>
      </c>
      <c r="T535" s="39" t="s">
        <v>5488</v>
      </c>
      <c r="U535" s="12" t="s">
        <v>175</v>
      </c>
      <c r="V535" s="39" t="s">
        <v>5501</v>
      </c>
      <c r="W535" s="53">
        <v>20235400001333</v>
      </c>
      <c r="X535" s="38">
        <v>91788</v>
      </c>
      <c r="Y535" s="38">
        <v>2</v>
      </c>
      <c r="Z535" s="46">
        <v>7000000</v>
      </c>
      <c r="AA535" s="42" t="s">
        <v>6860</v>
      </c>
      <c r="AB535" s="42"/>
      <c r="AC535" s="42" t="s">
        <v>6860</v>
      </c>
      <c r="AD535" s="42">
        <v>20235420010563</v>
      </c>
      <c r="AE535" s="47">
        <v>45105</v>
      </c>
      <c r="AF535" s="42" t="s">
        <v>5490</v>
      </c>
      <c r="AG535" s="48" t="s">
        <v>5491</v>
      </c>
      <c r="AH535" s="49">
        <v>45104</v>
      </c>
      <c r="AI535" s="38" t="s">
        <v>8095</v>
      </c>
      <c r="AJ535" s="38">
        <v>-182</v>
      </c>
      <c r="AK535" s="38" t="s">
        <v>5506</v>
      </c>
      <c r="AL535" s="38">
        <v>1245</v>
      </c>
      <c r="AM535" s="43">
        <v>45104</v>
      </c>
      <c r="AN535" s="43">
        <v>45105</v>
      </c>
      <c r="AO535" s="38" t="s">
        <v>5506</v>
      </c>
      <c r="AP535" s="43">
        <v>45105</v>
      </c>
      <c r="AQ535" s="38">
        <v>1</v>
      </c>
      <c r="AR535" s="38"/>
      <c r="AS535" s="38" t="s">
        <v>8096</v>
      </c>
      <c r="AT535" s="38" t="s">
        <v>5508</v>
      </c>
      <c r="AU535" s="43">
        <v>45106</v>
      </c>
      <c r="AV535" s="43" t="s">
        <v>7828</v>
      </c>
      <c r="AW535" s="43" t="s">
        <v>7947</v>
      </c>
      <c r="AX535" s="43"/>
      <c r="AY535" s="38" t="s">
        <v>5492</v>
      </c>
      <c r="AZ535" s="38" t="s">
        <v>5492</v>
      </c>
      <c r="BA535" s="43" t="s">
        <v>5597</v>
      </c>
      <c r="BB535" s="43" t="s">
        <v>5522</v>
      </c>
      <c r="BC535" s="38" t="s">
        <v>5492</v>
      </c>
      <c r="BD535" s="38" t="s">
        <v>35</v>
      </c>
      <c r="BE535" s="38" t="s">
        <v>5494</v>
      </c>
    </row>
    <row r="536" spans="1:57" ht="17.45" customHeight="1" x14ac:dyDescent="0.25">
      <c r="A536" s="81">
        <v>2023</v>
      </c>
      <c r="B536" s="35">
        <v>565</v>
      </c>
      <c r="C536" s="36">
        <v>1873</v>
      </c>
      <c r="D536" s="102" t="s">
        <v>5496</v>
      </c>
      <c r="E536" s="37" t="s">
        <v>5497</v>
      </c>
      <c r="F536" s="38" t="s">
        <v>39</v>
      </c>
      <c r="G536" s="35" t="s">
        <v>54</v>
      </c>
      <c r="H536" s="37" t="s">
        <v>8097</v>
      </c>
      <c r="I536" s="38" t="s">
        <v>8098</v>
      </c>
      <c r="J536" s="39" t="s">
        <v>7321</v>
      </c>
      <c r="K536" s="41">
        <v>2</v>
      </c>
      <c r="L536" s="42" t="s">
        <v>345</v>
      </c>
      <c r="M536" s="43">
        <v>45104</v>
      </c>
      <c r="N536" s="38">
        <v>6</v>
      </c>
      <c r="O536" s="43">
        <v>45111</v>
      </c>
      <c r="P536" s="43">
        <v>45291</v>
      </c>
      <c r="Q536" s="54" t="s">
        <v>98</v>
      </c>
      <c r="R536" s="29" t="s">
        <v>98</v>
      </c>
      <c r="S536" s="52" t="s">
        <v>8099</v>
      </c>
      <c r="T536" s="39" t="s">
        <v>5488</v>
      </c>
      <c r="U536" s="12" t="s">
        <v>7555</v>
      </c>
      <c r="V536" s="70" t="s">
        <v>5278</v>
      </c>
      <c r="W536" s="51">
        <v>20235400002533</v>
      </c>
      <c r="X536" s="38">
        <v>91780</v>
      </c>
      <c r="Y536" s="38">
        <v>1</v>
      </c>
      <c r="Z536" s="46">
        <v>4800000</v>
      </c>
      <c r="AA536" s="42" t="s">
        <v>6860</v>
      </c>
      <c r="AB536" s="42"/>
      <c r="AC536" s="42" t="s">
        <v>6860</v>
      </c>
      <c r="AD536" s="42">
        <v>20235420010563</v>
      </c>
      <c r="AE536" s="47">
        <v>45105</v>
      </c>
      <c r="AF536" s="42" t="s">
        <v>5490</v>
      </c>
      <c r="AG536" s="48" t="s">
        <v>5491</v>
      </c>
      <c r="AH536" s="49">
        <v>45104</v>
      </c>
      <c r="AI536" s="38" t="s">
        <v>8100</v>
      </c>
      <c r="AJ536" s="38">
        <v>-180</v>
      </c>
      <c r="AK536" s="38" t="s">
        <v>5506</v>
      </c>
      <c r="AL536" s="38">
        <v>1237</v>
      </c>
      <c r="AM536" s="43">
        <v>45103</v>
      </c>
      <c r="AN536" s="43">
        <v>45105</v>
      </c>
      <c r="AO536" s="38" t="s">
        <v>5506</v>
      </c>
      <c r="AP536" s="43">
        <v>45105</v>
      </c>
      <c r="AQ536" s="38">
        <v>2</v>
      </c>
      <c r="AR536" s="38"/>
      <c r="AS536" s="38" t="s">
        <v>8101</v>
      </c>
      <c r="AT536" s="38" t="s">
        <v>5508</v>
      </c>
      <c r="AU536" s="43">
        <v>45106</v>
      </c>
      <c r="AV536" s="43" t="s">
        <v>7828</v>
      </c>
      <c r="AW536" s="43" t="s">
        <v>7735</v>
      </c>
      <c r="AX536" s="43"/>
      <c r="AY536" s="38" t="s">
        <v>5492</v>
      </c>
      <c r="AZ536" s="38" t="s">
        <v>5506</v>
      </c>
      <c r="BA536" s="43" t="s">
        <v>5597</v>
      </c>
      <c r="BB536" s="43" t="s">
        <v>5522</v>
      </c>
      <c r="BC536" s="38" t="s">
        <v>5492</v>
      </c>
      <c r="BD536" s="38" t="s">
        <v>35</v>
      </c>
      <c r="BE536" s="38" t="s">
        <v>5494</v>
      </c>
    </row>
    <row r="537" spans="1:57" ht="17.45" customHeight="1" x14ac:dyDescent="0.25">
      <c r="A537" s="81">
        <v>2023</v>
      </c>
      <c r="B537" s="35">
        <v>566</v>
      </c>
      <c r="C537" s="36">
        <v>1866</v>
      </c>
      <c r="D537" s="29" t="s">
        <v>1267</v>
      </c>
      <c r="E537" s="37" t="s">
        <v>5497</v>
      </c>
      <c r="F537" s="38" t="s">
        <v>39</v>
      </c>
      <c r="G537" s="35" t="s">
        <v>54</v>
      </c>
      <c r="H537" s="37" t="s">
        <v>5554</v>
      </c>
      <c r="I537" s="38" t="s">
        <v>8102</v>
      </c>
      <c r="J537" s="39" t="s">
        <v>2743</v>
      </c>
      <c r="K537" s="41">
        <v>6</v>
      </c>
      <c r="L537" s="42" t="s">
        <v>5829</v>
      </c>
      <c r="M537" s="43">
        <v>45104</v>
      </c>
      <c r="N537" s="38">
        <v>6</v>
      </c>
      <c r="O537" s="43">
        <v>45120</v>
      </c>
      <c r="P537" s="43">
        <v>45291</v>
      </c>
      <c r="Q537" s="54" t="s">
        <v>98</v>
      </c>
      <c r="R537" s="29" t="s">
        <v>98</v>
      </c>
      <c r="S537" s="52" t="s">
        <v>7533</v>
      </c>
      <c r="T537" s="39" t="s">
        <v>5488</v>
      </c>
      <c r="U537" s="12" t="s">
        <v>811</v>
      </c>
      <c r="V537" s="39" t="s">
        <v>808</v>
      </c>
      <c r="W537" s="53">
        <v>20235400001253</v>
      </c>
      <c r="X537" s="38">
        <v>91065</v>
      </c>
      <c r="Y537" s="38">
        <v>14</v>
      </c>
      <c r="Z537" s="46">
        <v>2500000</v>
      </c>
      <c r="AA537" s="42" t="s">
        <v>6860</v>
      </c>
      <c r="AB537" s="42"/>
      <c r="AC537" s="42" t="s">
        <v>6860</v>
      </c>
      <c r="AD537" s="42">
        <v>20235420010793</v>
      </c>
      <c r="AE537" s="47">
        <v>45111</v>
      </c>
      <c r="AF537" s="42" t="s">
        <v>5490</v>
      </c>
      <c r="AG537" s="48" t="s">
        <v>5491</v>
      </c>
      <c r="AH537" s="49">
        <v>45104</v>
      </c>
      <c r="AI537" s="38" t="s">
        <v>8103</v>
      </c>
      <c r="AJ537" s="38">
        <v>-171</v>
      </c>
      <c r="AK537" s="38" t="s">
        <v>5506</v>
      </c>
      <c r="AL537" s="38">
        <v>1168</v>
      </c>
      <c r="AM537" s="43">
        <v>45092</v>
      </c>
      <c r="AN537" s="43">
        <v>45111</v>
      </c>
      <c r="AO537" s="38" t="s">
        <v>5506</v>
      </c>
      <c r="AP537" s="43">
        <v>45111</v>
      </c>
      <c r="AQ537" s="38">
        <v>3</v>
      </c>
      <c r="AR537" s="38"/>
      <c r="AS537" s="38" t="s">
        <v>8104</v>
      </c>
      <c r="AT537" s="38" t="s">
        <v>5508</v>
      </c>
      <c r="AU537" s="43">
        <v>45106</v>
      </c>
      <c r="AV537" s="43" t="s">
        <v>7828</v>
      </c>
      <c r="AW537" s="43" t="s">
        <v>7364</v>
      </c>
      <c r="AX537" s="43"/>
      <c r="AY537" s="38" t="s">
        <v>5492</v>
      </c>
      <c r="AZ537" s="38" t="s">
        <v>5492</v>
      </c>
      <c r="BA537" s="43" t="s">
        <v>5560</v>
      </c>
      <c r="BB537" s="43" t="s">
        <v>5522</v>
      </c>
      <c r="BC537" s="38" t="s">
        <v>5492</v>
      </c>
      <c r="BD537" s="38" t="s">
        <v>35</v>
      </c>
      <c r="BE537" s="38" t="s">
        <v>5494</v>
      </c>
    </row>
    <row r="538" spans="1:57" ht="17.45" customHeight="1" x14ac:dyDescent="0.25">
      <c r="A538" s="81">
        <v>2023</v>
      </c>
      <c r="B538" s="35">
        <v>567</v>
      </c>
      <c r="C538" s="36">
        <v>1819</v>
      </c>
      <c r="D538" s="29" t="s">
        <v>53</v>
      </c>
      <c r="E538" s="37" t="s">
        <v>5497</v>
      </c>
      <c r="F538" s="38" t="s">
        <v>39</v>
      </c>
      <c r="G538" s="35" t="s">
        <v>54</v>
      </c>
      <c r="H538" s="37" t="s">
        <v>4544</v>
      </c>
      <c r="I538" s="38" t="s">
        <v>8105</v>
      </c>
      <c r="J538" s="39" t="s">
        <v>8106</v>
      </c>
      <c r="K538" s="41">
        <v>9</v>
      </c>
      <c r="L538" s="42" t="s">
        <v>5829</v>
      </c>
      <c r="M538" s="43">
        <v>45105</v>
      </c>
      <c r="N538" s="38">
        <v>6</v>
      </c>
      <c r="O538" s="43">
        <v>45124</v>
      </c>
      <c r="P538" s="43">
        <v>45291</v>
      </c>
      <c r="Q538" s="54" t="s">
        <v>98</v>
      </c>
      <c r="R538" s="29" t="s">
        <v>98</v>
      </c>
      <c r="S538" s="74" t="s">
        <v>7648</v>
      </c>
      <c r="T538" s="39" t="s">
        <v>5488</v>
      </c>
      <c r="U538" s="12" t="s">
        <v>62</v>
      </c>
      <c r="V538" s="39" t="s">
        <v>63</v>
      </c>
      <c r="W538" s="53">
        <v>20235400001383</v>
      </c>
      <c r="X538" s="38">
        <v>91078</v>
      </c>
      <c r="Y538" s="38">
        <v>10</v>
      </c>
      <c r="Z538" s="46">
        <v>2400000</v>
      </c>
      <c r="AA538" s="42" t="s">
        <v>6860</v>
      </c>
      <c r="AB538" s="42" t="s">
        <v>6533</v>
      </c>
      <c r="AC538" s="42" t="s">
        <v>6860</v>
      </c>
      <c r="AD538" s="42">
        <v>20235420011193</v>
      </c>
      <c r="AE538" s="47">
        <v>45119</v>
      </c>
      <c r="AF538" s="42" t="s">
        <v>5490</v>
      </c>
      <c r="AG538" s="48" t="s">
        <v>5491</v>
      </c>
      <c r="AH538" s="49">
        <v>45105</v>
      </c>
      <c r="AI538" s="38" t="s">
        <v>8107</v>
      </c>
      <c r="AJ538" s="38">
        <v>-167</v>
      </c>
      <c r="AK538" s="38" t="s">
        <v>5506</v>
      </c>
      <c r="AL538" s="38">
        <v>1186</v>
      </c>
      <c r="AM538" s="43">
        <v>45092</v>
      </c>
      <c r="AN538" s="43">
        <v>45124</v>
      </c>
      <c r="AO538" s="38" t="s">
        <v>5506</v>
      </c>
      <c r="AP538" s="43">
        <v>45111</v>
      </c>
      <c r="AQ538" s="38">
        <v>3</v>
      </c>
      <c r="AR538" s="38"/>
      <c r="AS538" s="38" t="s">
        <v>8108</v>
      </c>
      <c r="AT538" s="38" t="s">
        <v>5765</v>
      </c>
      <c r="AU538" s="43">
        <v>45105</v>
      </c>
      <c r="AV538" s="43" t="s">
        <v>7746</v>
      </c>
      <c r="AW538" s="43" t="s">
        <v>8086</v>
      </c>
      <c r="AX538" s="43"/>
      <c r="AY538" s="38" t="s">
        <v>5492</v>
      </c>
      <c r="AZ538" s="38" t="s">
        <v>5492</v>
      </c>
      <c r="BA538" s="43" t="s">
        <v>5560</v>
      </c>
      <c r="BB538" s="43" t="s">
        <v>5522</v>
      </c>
      <c r="BC538" s="38" t="s">
        <v>5492</v>
      </c>
      <c r="BD538" s="38" t="s">
        <v>35</v>
      </c>
      <c r="BE538" s="38" t="s">
        <v>5494</v>
      </c>
    </row>
    <row r="539" spans="1:57" ht="17.45" customHeight="1" x14ac:dyDescent="0.25">
      <c r="A539" s="81">
        <v>2023</v>
      </c>
      <c r="B539" s="35">
        <v>568</v>
      </c>
      <c r="C539" s="36">
        <v>1819</v>
      </c>
      <c r="D539" s="29" t="s">
        <v>53</v>
      </c>
      <c r="E539" s="37" t="s">
        <v>5497</v>
      </c>
      <c r="F539" s="38" t="s">
        <v>39</v>
      </c>
      <c r="G539" s="35" t="s">
        <v>54</v>
      </c>
      <c r="H539" s="37" t="s">
        <v>4544</v>
      </c>
      <c r="I539" s="38" t="s">
        <v>8109</v>
      </c>
      <c r="J539" s="39" t="s">
        <v>8110</v>
      </c>
      <c r="K539" s="41">
        <v>1</v>
      </c>
      <c r="L539" s="42" t="s">
        <v>5829</v>
      </c>
      <c r="M539" s="43">
        <v>45105</v>
      </c>
      <c r="N539" s="38">
        <v>6</v>
      </c>
      <c r="O539" s="43">
        <v>45124</v>
      </c>
      <c r="P539" s="43">
        <v>45291</v>
      </c>
      <c r="Q539" s="54" t="s">
        <v>98</v>
      </c>
      <c r="R539" s="29" t="s">
        <v>98</v>
      </c>
      <c r="S539" s="74" t="s">
        <v>7648</v>
      </c>
      <c r="T539" s="39" t="s">
        <v>5488</v>
      </c>
      <c r="U539" s="12" t="s">
        <v>62</v>
      </c>
      <c r="V539" s="39" t="s">
        <v>63</v>
      </c>
      <c r="W539" s="53">
        <v>20235400001383</v>
      </c>
      <c r="X539" s="38">
        <v>91078</v>
      </c>
      <c r="Y539" s="38">
        <v>10</v>
      </c>
      <c r="Z539" s="46">
        <v>2400000</v>
      </c>
      <c r="AA539" s="42" t="s">
        <v>6860</v>
      </c>
      <c r="AB539" s="42" t="s">
        <v>6533</v>
      </c>
      <c r="AC539" s="42" t="s">
        <v>6860</v>
      </c>
      <c r="AD539" s="42">
        <v>20235420011193</v>
      </c>
      <c r="AE539" s="47"/>
      <c r="AF539" s="42" t="s">
        <v>5490</v>
      </c>
      <c r="AG539" s="48" t="s">
        <v>5491</v>
      </c>
      <c r="AH539" s="49">
        <v>45105</v>
      </c>
      <c r="AI539" s="38" t="s">
        <v>8111</v>
      </c>
      <c r="AJ539" s="38">
        <v>-167</v>
      </c>
      <c r="AK539" s="38" t="s">
        <v>5506</v>
      </c>
      <c r="AL539" s="38">
        <v>1186</v>
      </c>
      <c r="AM539" s="43">
        <v>45092</v>
      </c>
      <c r="AN539" s="43">
        <v>45124</v>
      </c>
      <c r="AO539" s="38" t="s">
        <v>5506</v>
      </c>
      <c r="AP539" s="43">
        <v>45111</v>
      </c>
      <c r="AQ539" s="38">
        <v>3</v>
      </c>
      <c r="AR539" s="38"/>
      <c r="AS539" s="38" t="s">
        <v>8112</v>
      </c>
      <c r="AT539" s="38" t="s">
        <v>5508</v>
      </c>
      <c r="AU539" s="43">
        <v>45106</v>
      </c>
      <c r="AV539" s="43" t="s">
        <v>7828</v>
      </c>
      <c r="AW539" s="43" t="s">
        <v>8086</v>
      </c>
      <c r="AX539" s="43"/>
      <c r="AY539" s="38" t="s">
        <v>5492</v>
      </c>
      <c r="AZ539" s="38" t="s">
        <v>5506</v>
      </c>
      <c r="BA539" s="43" t="s">
        <v>5560</v>
      </c>
      <c r="BB539" s="38" t="s">
        <v>5522</v>
      </c>
      <c r="BC539" s="38" t="s">
        <v>5492</v>
      </c>
      <c r="BD539" s="38" t="s">
        <v>35</v>
      </c>
      <c r="BE539" s="38" t="s">
        <v>5494</v>
      </c>
    </row>
    <row r="540" spans="1:57" ht="17.45" customHeight="1" x14ac:dyDescent="0.25">
      <c r="A540" s="81">
        <v>2023</v>
      </c>
      <c r="B540" s="35">
        <v>569</v>
      </c>
      <c r="C540" s="36">
        <v>1873</v>
      </c>
      <c r="D540" s="29" t="s">
        <v>4028</v>
      </c>
      <c r="E540" s="37" t="s">
        <v>5497</v>
      </c>
      <c r="F540" s="38" t="s">
        <v>39</v>
      </c>
      <c r="G540" s="35" t="s">
        <v>54</v>
      </c>
      <c r="H540" s="37" t="s">
        <v>4544</v>
      </c>
      <c r="I540" s="38" t="s">
        <v>8113</v>
      </c>
      <c r="J540" s="39" t="s">
        <v>8114</v>
      </c>
      <c r="K540" s="41">
        <v>8</v>
      </c>
      <c r="L540" s="42" t="s">
        <v>5829</v>
      </c>
      <c r="M540" s="43">
        <v>45105</v>
      </c>
      <c r="N540" s="38">
        <v>6</v>
      </c>
      <c r="O540" s="43">
        <v>45124</v>
      </c>
      <c r="P540" s="43">
        <v>45291</v>
      </c>
      <c r="Q540" s="54" t="s">
        <v>98</v>
      </c>
      <c r="R540" s="29" t="s">
        <v>98</v>
      </c>
      <c r="S540" s="74" t="s">
        <v>7648</v>
      </c>
      <c r="T540" s="39" t="s">
        <v>5488</v>
      </c>
      <c r="U540" s="12" t="s">
        <v>62</v>
      </c>
      <c r="V540" s="39" t="s">
        <v>63</v>
      </c>
      <c r="W540" s="53">
        <v>20235400001383</v>
      </c>
      <c r="X540" s="38">
        <v>91078</v>
      </c>
      <c r="Y540" s="38">
        <v>10</v>
      </c>
      <c r="Z540" s="46">
        <v>2400000</v>
      </c>
      <c r="AA540" s="42" t="s">
        <v>6860</v>
      </c>
      <c r="AB540" s="42" t="s">
        <v>6533</v>
      </c>
      <c r="AC540" s="42" t="s">
        <v>6860</v>
      </c>
      <c r="AD540" s="42">
        <v>20235420011193</v>
      </c>
      <c r="AE540" s="47">
        <v>45119</v>
      </c>
      <c r="AF540" s="42" t="s">
        <v>5490</v>
      </c>
      <c r="AG540" s="48" t="s">
        <v>5491</v>
      </c>
      <c r="AH540" s="49">
        <v>45105</v>
      </c>
      <c r="AI540" s="38" t="s">
        <v>8115</v>
      </c>
      <c r="AJ540" s="38">
        <v>-167</v>
      </c>
      <c r="AK540" s="38" t="s">
        <v>5506</v>
      </c>
      <c r="AL540" s="38">
        <v>1186</v>
      </c>
      <c r="AM540" s="43">
        <v>45092</v>
      </c>
      <c r="AN540" s="43">
        <v>45124</v>
      </c>
      <c r="AO540" s="38" t="s">
        <v>5506</v>
      </c>
      <c r="AP540" s="43">
        <v>45111</v>
      </c>
      <c r="AQ540" s="38">
        <v>3</v>
      </c>
      <c r="AR540" s="38"/>
      <c r="AS540" s="38" t="s">
        <v>8116</v>
      </c>
      <c r="AT540" s="38" t="s">
        <v>5508</v>
      </c>
      <c r="AU540" s="43">
        <v>45106</v>
      </c>
      <c r="AV540" s="43" t="s">
        <v>7828</v>
      </c>
      <c r="AW540" s="43" t="s">
        <v>8086</v>
      </c>
      <c r="AX540" s="43"/>
      <c r="AY540" s="38" t="s">
        <v>5492</v>
      </c>
      <c r="AZ540" s="38" t="s">
        <v>5492</v>
      </c>
      <c r="BA540" s="43" t="s">
        <v>5560</v>
      </c>
      <c r="BB540" s="43" t="s">
        <v>5522</v>
      </c>
      <c r="BC540" s="38" t="s">
        <v>5492</v>
      </c>
      <c r="BD540" s="38" t="s">
        <v>35</v>
      </c>
      <c r="BE540" s="38" t="s">
        <v>5494</v>
      </c>
    </row>
    <row r="541" spans="1:57" ht="17.45" customHeight="1" x14ac:dyDescent="0.25">
      <c r="A541" s="81">
        <v>2023</v>
      </c>
      <c r="B541" s="35">
        <v>570</v>
      </c>
      <c r="C541" s="36">
        <v>1873</v>
      </c>
      <c r="D541" s="102" t="s">
        <v>5496</v>
      </c>
      <c r="E541" s="37" t="s">
        <v>5497</v>
      </c>
      <c r="F541" s="38" t="s">
        <v>39</v>
      </c>
      <c r="G541" s="35" t="s">
        <v>54</v>
      </c>
      <c r="H541" s="37" t="s">
        <v>6005</v>
      </c>
      <c r="I541" s="38" t="s">
        <v>8117</v>
      </c>
      <c r="J541" s="39" t="s">
        <v>730</v>
      </c>
      <c r="K541" s="41">
        <v>4</v>
      </c>
      <c r="L541" s="42" t="s">
        <v>345</v>
      </c>
      <c r="M541" s="43">
        <v>45106</v>
      </c>
      <c r="N541" s="38">
        <v>6</v>
      </c>
      <c r="O541" s="43">
        <v>45111</v>
      </c>
      <c r="P541" s="43">
        <v>45291</v>
      </c>
      <c r="Q541" s="54" t="s">
        <v>98</v>
      </c>
      <c r="R541" s="29" t="s">
        <v>98</v>
      </c>
      <c r="S541" s="52" t="s">
        <v>8118</v>
      </c>
      <c r="T541" s="39" t="s">
        <v>5488</v>
      </c>
      <c r="U541" s="12" t="s">
        <v>175</v>
      </c>
      <c r="V541" s="39" t="s">
        <v>5501</v>
      </c>
      <c r="W541" s="53">
        <v>20235400001333</v>
      </c>
      <c r="X541" s="38">
        <v>91192</v>
      </c>
      <c r="Y541" s="38">
        <v>4</v>
      </c>
      <c r="Z541" s="46">
        <v>5500000</v>
      </c>
      <c r="AA541" s="42"/>
      <c r="AB541" s="42"/>
      <c r="AC541" s="43"/>
      <c r="AD541" s="42">
        <v>20235420010653</v>
      </c>
      <c r="AE541" s="47">
        <v>45106</v>
      </c>
      <c r="AF541" s="42" t="s">
        <v>5490</v>
      </c>
      <c r="AG541" s="48" t="s">
        <v>5491</v>
      </c>
      <c r="AH541" s="49">
        <v>45106</v>
      </c>
      <c r="AI541" s="38" t="s">
        <v>8119</v>
      </c>
      <c r="AJ541" s="38">
        <v>-180</v>
      </c>
      <c r="AK541" s="38" t="s">
        <v>5506</v>
      </c>
      <c r="AL541" s="38">
        <v>1259</v>
      </c>
      <c r="AM541" s="43">
        <v>45104</v>
      </c>
      <c r="AN541" s="43">
        <v>45106</v>
      </c>
      <c r="AO541" s="38" t="s">
        <v>5506</v>
      </c>
      <c r="AP541" s="43">
        <v>45107</v>
      </c>
      <c r="AQ541" s="38">
        <v>1</v>
      </c>
      <c r="AR541" s="38"/>
      <c r="AS541" s="38" t="s">
        <v>8120</v>
      </c>
      <c r="AT541" s="38" t="s">
        <v>5518</v>
      </c>
      <c r="AU541" s="43">
        <v>45107</v>
      </c>
      <c r="AV541" s="43" t="s">
        <v>7363</v>
      </c>
      <c r="AW541" s="43" t="s">
        <v>7348</v>
      </c>
      <c r="AX541" s="43"/>
      <c r="AY541" s="38" t="s">
        <v>5492</v>
      </c>
      <c r="AZ541" s="38" t="s">
        <v>5492</v>
      </c>
      <c r="BA541" s="43" t="s">
        <v>5597</v>
      </c>
      <c r="BB541" s="43" t="s">
        <v>5512</v>
      </c>
      <c r="BC541" s="38" t="s">
        <v>5492</v>
      </c>
      <c r="BD541" s="38" t="s">
        <v>35</v>
      </c>
      <c r="BE541" s="38" t="s">
        <v>5494</v>
      </c>
    </row>
    <row r="542" spans="1:57" ht="17.45" customHeight="1" x14ac:dyDescent="0.25">
      <c r="A542" s="81">
        <v>2023</v>
      </c>
      <c r="B542" s="35">
        <v>572</v>
      </c>
      <c r="C542" s="36">
        <v>1873</v>
      </c>
      <c r="D542" s="102" t="s">
        <v>5496</v>
      </c>
      <c r="E542" s="37" t="s">
        <v>5497</v>
      </c>
      <c r="F542" s="38" t="s">
        <v>39</v>
      </c>
      <c r="G542" s="35" t="s">
        <v>54</v>
      </c>
      <c r="H542" s="37" t="s">
        <v>5760</v>
      </c>
      <c r="I542" s="38" t="s">
        <v>8121</v>
      </c>
      <c r="J542" s="39" t="s">
        <v>8122</v>
      </c>
      <c r="K542" s="41">
        <v>7</v>
      </c>
      <c r="L542" s="42" t="s">
        <v>345</v>
      </c>
      <c r="M542" s="43">
        <v>45105</v>
      </c>
      <c r="N542" s="38">
        <v>6</v>
      </c>
      <c r="O542" s="43">
        <v>45126</v>
      </c>
      <c r="P542" s="43">
        <v>45291</v>
      </c>
      <c r="Q542" s="54" t="s">
        <v>98</v>
      </c>
      <c r="R542" s="29" t="s">
        <v>98</v>
      </c>
      <c r="S542" s="52" t="s">
        <v>8123</v>
      </c>
      <c r="T542" s="39" t="s">
        <v>5488</v>
      </c>
      <c r="U542" s="12" t="s">
        <v>881</v>
      </c>
      <c r="V542" s="39" t="s">
        <v>879</v>
      </c>
      <c r="W542" s="53">
        <v>20235400001113</v>
      </c>
      <c r="X542" s="38">
        <v>91465</v>
      </c>
      <c r="Y542" s="38">
        <v>3</v>
      </c>
      <c r="Z542" s="46">
        <v>4800000</v>
      </c>
      <c r="AA542" s="42" t="s">
        <v>6860</v>
      </c>
      <c r="AB542" s="42"/>
      <c r="AC542" s="42" t="s">
        <v>6860</v>
      </c>
      <c r="AD542" s="42">
        <v>20235420010653</v>
      </c>
      <c r="AE542" s="47">
        <v>45106</v>
      </c>
      <c r="AF542" s="42"/>
      <c r="AG542" s="48" t="s">
        <v>5491</v>
      </c>
      <c r="AH542" s="49">
        <v>45105</v>
      </c>
      <c r="AI542" s="38" t="s">
        <v>8124</v>
      </c>
      <c r="AJ542" s="38">
        <v>-165</v>
      </c>
      <c r="AK542" s="38" t="s">
        <v>5492</v>
      </c>
      <c r="AL542" s="38">
        <v>1256</v>
      </c>
      <c r="AM542" s="43">
        <v>45104</v>
      </c>
      <c r="AN542" s="43">
        <v>45106</v>
      </c>
      <c r="AO542" s="38" t="s">
        <v>5506</v>
      </c>
      <c r="AP542" s="43">
        <v>45107</v>
      </c>
      <c r="AQ542" s="38">
        <v>1</v>
      </c>
      <c r="AR542" s="38"/>
      <c r="AS542" s="38" t="s">
        <v>8125</v>
      </c>
      <c r="AT542" s="38" t="s">
        <v>5508</v>
      </c>
      <c r="AU542" s="43">
        <v>45106</v>
      </c>
      <c r="AV542" s="43" t="s">
        <v>7828</v>
      </c>
      <c r="AW542" s="43" t="s">
        <v>7378</v>
      </c>
      <c r="AX542" s="43"/>
      <c r="AY542" s="38" t="s">
        <v>5492</v>
      </c>
      <c r="AZ542" s="38" t="s">
        <v>5506</v>
      </c>
      <c r="BA542" s="43" t="s">
        <v>5597</v>
      </c>
      <c r="BB542" s="43" t="s">
        <v>5512</v>
      </c>
      <c r="BC542" s="38" t="s">
        <v>8126</v>
      </c>
      <c r="BD542" s="38" t="s">
        <v>35</v>
      </c>
      <c r="BE542" s="38" t="s">
        <v>5494</v>
      </c>
    </row>
    <row r="543" spans="1:57" ht="17.45" customHeight="1" x14ac:dyDescent="0.25">
      <c r="A543" s="81">
        <v>2023</v>
      </c>
      <c r="B543" s="35">
        <v>573</v>
      </c>
      <c r="C543" s="36">
        <v>1873</v>
      </c>
      <c r="D543" s="102" t="s">
        <v>5496</v>
      </c>
      <c r="E543" s="37" t="s">
        <v>5497</v>
      </c>
      <c r="F543" s="38" t="s">
        <v>39</v>
      </c>
      <c r="G543" s="35" t="s">
        <v>54</v>
      </c>
      <c r="H543" s="37" t="s">
        <v>5760</v>
      </c>
      <c r="I543" s="38" t="s">
        <v>8127</v>
      </c>
      <c r="J543" s="39" t="s">
        <v>8128</v>
      </c>
      <c r="K543" s="41">
        <v>4</v>
      </c>
      <c r="L543" s="42" t="s">
        <v>345</v>
      </c>
      <c r="M543" s="43">
        <v>45105</v>
      </c>
      <c r="N543" s="38">
        <v>6</v>
      </c>
      <c r="O543" s="43">
        <v>45111</v>
      </c>
      <c r="P543" s="43">
        <v>45291</v>
      </c>
      <c r="Q543" s="54" t="s">
        <v>98</v>
      </c>
      <c r="R543" s="29" t="s">
        <v>98</v>
      </c>
      <c r="S543" s="52" t="s">
        <v>8123</v>
      </c>
      <c r="T543" s="39" t="s">
        <v>5488</v>
      </c>
      <c r="U543" s="12" t="s">
        <v>881</v>
      </c>
      <c r="V543" s="39" t="s">
        <v>879</v>
      </c>
      <c r="W543" s="53">
        <v>20235400001823</v>
      </c>
      <c r="X543" s="38">
        <v>91465</v>
      </c>
      <c r="Y543" s="38">
        <v>3</v>
      </c>
      <c r="Z543" s="46">
        <v>4800000</v>
      </c>
      <c r="AA543" s="42" t="s">
        <v>6860</v>
      </c>
      <c r="AB543" s="42"/>
      <c r="AC543" s="42" t="s">
        <v>6860</v>
      </c>
      <c r="AD543" s="42">
        <v>20235420010653</v>
      </c>
      <c r="AE543" s="47">
        <v>45106</v>
      </c>
      <c r="AF543" s="42" t="s">
        <v>5490</v>
      </c>
      <c r="AG543" s="48" t="s">
        <v>5491</v>
      </c>
      <c r="AH543" s="49">
        <v>45105</v>
      </c>
      <c r="AI543" s="38" t="s">
        <v>8129</v>
      </c>
      <c r="AJ543" s="38">
        <v>-180</v>
      </c>
      <c r="AK543" s="38" t="s">
        <v>5506</v>
      </c>
      <c r="AL543" s="38">
        <v>1256</v>
      </c>
      <c r="AM543" s="43">
        <v>45104</v>
      </c>
      <c r="AN543" s="43">
        <v>45106</v>
      </c>
      <c r="AO543" s="38" t="s">
        <v>5506</v>
      </c>
      <c r="AP543" s="43">
        <v>45107</v>
      </c>
      <c r="AQ543" s="38">
        <v>1</v>
      </c>
      <c r="AR543" s="38"/>
      <c r="AS543" s="38" t="s">
        <v>8130</v>
      </c>
      <c r="AT543" s="38" t="s">
        <v>5508</v>
      </c>
      <c r="AU543" s="43">
        <v>45106</v>
      </c>
      <c r="AV543" s="43" t="s">
        <v>7828</v>
      </c>
      <c r="AW543" s="43" t="s">
        <v>7274</v>
      </c>
      <c r="AX543" s="43"/>
      <c r="AY543" s="38" t="s">
        <v>5492</v>
      </c>
      <c r="AZ543" s="38" t="s">
        <v>5492</v>
      </c>
      <c r="BA543" s="43" t="s">
        <v>5597</v>
      </c>
      <c r="BB543" s="43" t="s">
        <v>5522</v>
      </c>
      <c r="BC543" s="38" t="s">
        <v>5492</v>
      </c>
      <c r="BD543" s="38" t="s">
        <v>35</v>
      </c>
      <c r="BE543" s="38" t="s">
        <v>5494</v>
      </c>
    </row>
    <row r="544" spans="1:57" ht="17.45" customHeight="1" x14ac:dyDescent="0.25">
      <c r="A544" s="81">
        <v>2023</v>
      </c>
      <c r="B544" s="35">
        <v>574</v>
      </c>
      <c r="C544" s="36">
        <v>1873</v>
      </c>
      <c r="D544" s="102" t="s">
        <v>5496</v>
      </c>
      <c r="E544" s="37" t="s">
        <v>5497</v>
      </c>
      <c r="F544" s="38" t="s">
        <v>39</v>
      </c>
      <c r="G544" s="35" t="s">
        <v>54</v>
      </c>
      <c r="H544" s="37" t="s">
        <v>8131</v>
      </c>
      <c r="I544" s="38" t="s">
        <v>8132</v>
      </c>
      <c r="J544" s="39" t="s">
        <v>8133</v>
      </c>
      <c r="K544" s="41">
        <v>9</v>
      </c>
      <c r="L544" s="42" t="s">
        <v>345</v>
      </c>
      <c r="M544" s="43">
        <v>45105</v>
      </c>
      <c r="N544" s="38">
        <v>6</v>
      </c>
      <c r="O544" s="43">
        <v>45111</v>
      </c>
      <c r="P544" s="43">
        <v>45291</v>
      </c>
      <c r="Q544" s="54" t="s">
        <v>98</v>
      </c>
      <c r="R544" s="29" t="s">
        <v>98</v>
      </c>
      <c r="S544" s="52" t="s">
        <v>8134</v>
      </c>
      <c r="T544" s="39" t="s">
        <v>5488</v>
      </c>
      <c r="U544" s="12" t="s">
        <v>7555</v>
      </c>
      <c r="V544" s="70" t="s">
        <v>5278</v>
      </c>
      <c r="W544" s="51">
        <v>20235400002533</v>
      </c>
      <c r="X544" s="38">
        <v>92149</v>
      </c>
      <c r="Y544" s="38">
        <v>1</v>
      </c>
      <c r="Z544" s="46">
        <v>2400000</v>
      </c>
      <c r="AA544" s="42" t="s">
        <v>7424</v>
      </c>
      <c r="AB544" s="42" t="s">
        <v>6533</v>
      </c>
      <c r="AC544" s="43">
        <v>45086</v>
      </c>
      <c r="AD544" s="42">
        <v>20235420010653</v>
      </c>
      <c r="AE544" s="47">
        <v>45106</v>
      </c>
      <c r="AF544" s="42" t="s">
        <v>5490</v>
      </c>
      <c r="AG544" s="48" t="s">
        <v>5491</v>
      </c>
      <c r="AH544" s="49">
        <v>45105</v>
      </c>
      <c r="AI544" s="38" t="s">
        <v>8135</v>
      </c>
      <c r="AJ544" s="38">
        <v>-180</v>
      </c>
      <c r="AK544" s="38" t="s">
        <v>5506</v>
      </c>
      <c r="AL544" s="38">
        <v>1285</v>
      </c>
      <c r="AM544" s="43">
        <v>45105</v>
      </c>
      <c r="AN544" s="43">
        <v>45106</v>
      </c>
      <c r="AO544" s="38" t="s">
        <v>5506</v>
      </c>
      <c r="AP544" s="43">
        <v>45106</v>
      </c>
      <c r="AQ544" s="38">
        <v>2</v>
      </c>
      <c r="AR544" s="38"/>
      <c r="AS544" s="38" t="s">
        <v>8136</v>
      </c>
      <c r="AT544" s="38" t="s">
        <v>5508</v>
      </c>
      <c r="AU544" s="43">
        <v>45106</v>
      </c>
      <c r="AV544" s="43" t="s">
        <v>7828</v>
      </c>
      <c r="AW544" s="43" t="s">
        <v>7378</v>
      </c>
      <c r="AX544" s="43"/>
      <c r="AY544" s="38" t="s">
        <v>5492</v>
      </c>
      <c r="AZ544" s="38" t="s">
        <v>5492</v>
      </c>
      <c r="BA544" s="43" t="s">
        <v>5560</v>
      </c>
      <c r="BB544" s="43" t="s">
        <v>5512</v>
      </c>
      <c r="BC544" s="38" t="s">
        <v>5492</v>
      </c>
      <c r="BD544" s="38" t="s">
        <v>35</v>
      </c>
      <c r="BE544" s="38" t="s">
        <v>5494</v>
      </c>
    </row>
    <row r="545" spans="1:57" ht="17.45" customHeight="1" x14ac:dyDescent="0.25">
      <c r="A545" s="81">
        <v>2023</v>
      </c>
      <c r="B545" s="35">
        <v>575</v>
      </c>
      <c r="C545" s="36">
        <v>1873</v>
      </c>
      <c r="D545" s="102" t="s">
        <v>5496</v>
      </c>
      <c r="E545" s="37" t="s">
        <v>5497</v>
      </c>
      <c r="F545" s="38" t="s">
        <v>39</v>
      </c>
      <c r="G545" s="35" t="s">
        <v>54</v>
      </c>
      <c r="H545" s="37" t="s">
        <v>676</v>
      </c>
      <c r="I545" s="38" t="s">
        <v>8137</v>
      </c>
      <c r="J545" s="39" t="s">
        <v>6916</v>
      </c>
      <c r="K545" s="41">
        <v>8</v>
      </c>
      <c r="L545" s="42" t="s">
        <v>345</v>
      </c>
      <c r="M545" s="43">
        <v>45105</v>
      </c>
      <c r="N545" s="38">
        <v>6</v>
      </c>
      <c r="O545" s="43">
        <v>45111</v>
      </c>
      <c r="P545" s="43">
        <v>45291</v>
      </c>
      <c r="Q545" s="54" t="s">
        <v>98</v>
      </c>
      <c r="R545" s="29" t="s">
        <v>98</v>
      </c>
      <c r="S545" s="52" t="s">
        <v>8138</v>
      </c>
      <c r="T545" s="39" t="s">
        <v>5488</v>
      </c>
      <c r="U545" s="12" t="s">
        <v>74</v>
      </c>
      <c r="V545" s="39" t="s">
        <v>75</v>
      </c>
      <c r="W545" s="53">
        <v>20235400001663</v>
      </c>
      <c r="X545" s="38">
        <v>92049</v>
      </c>
      <c r="Y545" s="38">
        <v>4</v>
      </c>
      <c r="Z545" s="46">
        <v>6000000</v>
      </c>
      <c r="AA545" s="42" t="s">
        <v>6860</v>
      </c>
      <c r="AB545" s="42"/>
      <c r="AC545" s="42" t="s">
        <v>6860</v>
      </c>
      <c r="AD545" s="42">
        <v>20235420010653</v>
      </c>
      <c r="AE545" s="47">
        <v>45106</v>
      </c>
      <c r="AF545" s="42" t="s">
        <v>5490</v>
      </c>
      <c r="AG545" s="48" t="s">
        <v>5491</v>
      </c>
      <c r="AH545" s="49">
        <v>45105</v>
      </c>
      <c r="AI545" s="38" t="s">
        <v>8139</v>
      </c>
      <c r="AJ545" s="38">
        <v>-180</v>
      </c>
      <c r="AK545" s="38" t="s">
        <v>5506</v>
      </c>
      <c r="AL545" s="38">
        <v>1291</v>
      </c>
      <c r="AM545" s="43">
        <v>45105</v>
      </c>
      <c r="AN545" s="43">
        <v>45106</v>
      </c>
      <c r="AO545" s="38" t="s">
        <v>5506</v>
      </c>
      <c r="AP545" s="43">
        <v>45107</v>
      </c>
      <c r="AQ545" s="38">
        <v>1</v>
      </c>
      <c r="AR545" s="38"/>
      <c r="AS545" s="38" t="s">
        <v>8140</v>
      </c>
      <c r="AT545" s="38" t="s">
        <v>5508</v>
      </c>
      <c r="AU545" s="43">
        <v>45106</v>
      </c>
      <c r="AV545" s="43" t="s">
        <v>7828</v>
      </c>
      <c r="AW545" s="43" t="s">
        <v>7364</v>
      </c>
      <c r="AX545" s="43"/>
      <c r="AY545" s="38" t="s">
        <v>5492</v>
      </c>
      <c r="AZ545" s="38" t="s">
        <v>5506</v>
      </c>
      <c r="BA545" s="43" t="s">
        <v>5597</v>
      </c>
      <c r="BB545" s="43" t="s">
        <v>5522</v>
      </c>
      <c r="BC545" s="38" t="s">
        <v>8141</v>
      </c>
      <c r="BD545" s="38" t="s">
        <v>35</v>
      </c>
      <c r="BE545" s="38" t="s">
        <v>5494</v>
      </c>
    </row>
    <row r="546" spans="1:57" ht="17.45" customHeight="1" x14ac:dyDescent="0.25">
      <c r="A546" s="81">
        <v>2023</v>
      </c>
      <c r="B546" s="35">
        <v>576</v>
      </c>
      <c r="C546" s="36">
        <v>1873</v>
      </c>
      <c r="D546" s="102" t="s">
        <v>5496</v>
      </c>
      <c r="E546" s="37" t="s">
        <v>5497</v>
      </c>
      <c r="F546" s="38" t="s">
        <v>39</v>
      </c>
      <c r="G546" s="35" t="s">
        <v>54</v>
      </c>
      <c r="H546" s="37" t="s">
        <v>676</v>
      </c>
      <c r="I546" s="38" t="s">
        <v>8142</v>
      </c>
      <c r="J546" s="39" t="s">
        <v>8143</v>
      </c>
      <c r="K546" s="41">
        <v>4</v>
      </c>
      <c r="L546" s="42" t="s">
        <v>345</v>
      </c>
      <c r="M546" s="43">
        <v>45105</v>
      </c>
      <c r="N546" s="38">
        <v>6</v>
      </c>
      <c r="O546" s="43">
        <v>45111</v>
      </c>
      <c r="P546" s="43">
        <v>45291</v>
      </c>
      <c r="Q546" s="54" t="s">
        <v>98</v>
      </c>
      <c r="R546" s="29" t="s">
        <v>98</v>
      </c>
      <c r="S546" s="52" t="s">
        <v>8138</v>
      </c>
      <c r="T546" s="39" t="s">
        <v>5488</v>
      </c>
      <c r="U546" s="12" t="s">
        <v>74</v>
      </c>
      <c r="V546" s="39" t="s">
        <v>75</v>
      </c>
      <c r="W546" s="53">
        <v>20235400001663</v>
      </c>
      <c r="X546" s="38">
        <v>92049</v>
      </c>
      <c r="Y546" s="38">
        <v>4</v>
      </c>
      <c r="Z546" s="46">
        <v>6000000</v>
      </c>
      <c r="AA546" s="42" t="s">
        <v>6860</v>
      </c>
      <c r="AB546" s="42"/>
      <c r="AC546" s="42" t="s">
        <v>6860</v>
      </c>
      <c r="AD546" s="42">
        <v>20235420010653</v>
      </c>
      <c r="AE546" s="47">
        <v>45106</v>
      </c>
      <c r="AF546" s="42" t="s">
        <v>5490</v>
      </c>
      <c r="AG546" s="48" t="s">
        <v>5491</v>
      </c>
      <c r="AH546" s="49">
        <v>45105</v>
      </c>
      <c r="AI546" s="38" t="s">
        <v>8144</v>
      </c>
      <c r="AJ546" s="38">
        <v>-180</v>
      </c>
      <c r="AK546" s="38" t="s">
        <v>5506</v>
      </c>
      <c r="AL546" s="38">
        <v>1291</v>
      </c>
      <c r="AM546" s="43">
        <v>45105</v>
      </c>
      <c r="AN546" s="43">
        <v>45106</v>
      </c>
      <c r="AO546" s="38" t="s">
        <v>5506</v>
      </c>
      <c r="AP546" s="43">
        <v>45107</v>
      </c>
      <c r="AQ546" s="38">
        <v>1</v>
      </c>
      <c r="AR546" s="38"/>
      <c r="AS546" s="38" t="s">
        <v>8145</v>
      </c>
      <c r="AT546" s="38" t="s">
        <v>5508</v>
      </c>
      <c r="AU546" s="43">
        <v>45106</v>
      </c>
      <c r="AV546" s="43" t="s">
        <v>7828</v>
      </c>
      <c r="AW546" s="43" t="s">
        <v>8007</v>
      </c>
      <c r="AX546" s="43"/>
      <c r="AY546" s="38" t="s">
        <v>5492</v>
      </c>
      <c r="AZ546" s="38" t="s">
        <v>5492</v>
      </c>
      <c r="BA546" s="43" t="s">
        <v>5597</v>
      </c>
      <c r="BB546" s="43" t="s">
        <v>5512</v>
      </c>
      <c r="BC546" s="38" t="s">
        <v>5492</v>
      </c>
      <c r="BD546" s="38" t="s">
        <v>35</v>
      </c>
      <c r="BE546" s="38" t="s">
        <v>5494</v>
      </c>
    </row>
    <row r="547" spans="1:57" ht="17.45" customHeight="1" x14ac:dyDescent="0.25">
      <c r="A547" s="81">
        <v>2023</v>
      </c>
      <c r="B547" s="35">
        <v>577</v>
      </c>
      <c r="C547" s="36">
        <v>1873</v>
      </c>
      <c r="D547" s="102" t="s">
        <v>5496</v>
      </c>
      <c r="E547" s="37" t="s">
        <v>5497</v>
      </c>
      <c r="F547" s="38" t="s">
        <v>39</v>
      </c>
      <c r="G547" s="35" t="s">
        <v>54</v>
      </c>
      <c r="H547" s="37" t="s">
        <v>676</v>
      </c>
      <c r="I547" s="38" t="s">
        <v>8146</v>
      </c>
      <c r="J547" s="39" t="s">
        <v>8147</v>
      </c>
      <c r="K547" s="41">
        <v>9</v>
      </c>
      <c r="L547" s="42" t="s">
        <v>345</v>
      </c>
      <c r="M547" s="43">
        <v>45105</v>
      </c>
      <c r="N547" s="38">
        <v>6</v>
      </c>
      <c r="O547" s="44">
        <v>45124</v>
      </c>
      <c r="P547" s="44">
        <v>45291</v>
      </c>
      <c r="Q547" s="54" t="s">
        <v>98</v>
      </c>
      <c r="R547" s="29" t="s">
        <v>98</v>
      </c>
      <c r="S547" s="52" t="s">
        <v>8138</v>
      </c>
      <c r="T547" s="39" t="s">
        <v>5488</v>
      </c>
      <c r="U547" s="12" t="s">
        <v>2948</v>
      </c>
      <c r="V547" s="39" t="s">
        <v>595</v>
      </c>
      <c r="W547" s="53">
        <v>20235400002613</v>
      </c>
      <c r="X547" s="38">
        <v>92049</v>
      </c>
      <c r="Y547" s="38">
        <v>4</v>
      </c>
      <c r="Z547" s="46">
        <v>6000000</v>
      </c>
      <c r="AA547" s="42" t="s">
        <v>6860</v>
      </c>
      <c r="AB547" s="42"/>
      <c r="AC547" s="42" t="s">
        <v>6860</v>
      </c>
      <c r="AD547" s="42">
        <v>20235420011133</v>
      </c>
      <c r="AE547" s="47">
        <v>45119</v>
      </c>
      <c r="AF547" s="42" t="s">
        <v>5490</v>
      </c>
      <c r="AG547" s="48" t="s">
        <v>5491</v>
      </c>
      <c r="AH547" s="49">
        <v>45105</v>
      </c>
      <c r="AI547" s="38" t="s">
        <v>8148</v>
      </c>
      <c r="AJ547" s="38">
        <v>-167</v>
      </c>
      <c r="AK547" s="38" t="s">
        <v>5506</v>
      </c>
      <c r="AL547" s="38">
        <v>1291</v>
      </c>
      <c r="AM547" s="43">
        <v>45105</v>
      </c>
      <c r="AN547" s="43">
        <v>45124</v>
      </c>
      <c r="AO547" s="38" t="s">
        <v>5506</v>
      </c>
      <c r="AP547" s="43">
        <v>45112</v>
      </c>
      <c r="AQ547" s="38">
        <v>1</v>
      </c>
      <c r="AR547" s="38"/>
      <c r="AS547" s="38" t="s">
        <v>8149</v>
      </c>
      <c r="AT547" s="38" t="s">
        <v>5508</v>
      </c>
      <c r="AU547" s="43">
        <v>45106</v>
      </c>
      <c r="AV547" s="43" t="s">
        <v>7828</v>
      </c>
      <c r="AW547" s="43" t="s">
        <v>7364</v>
      </c>
      <c r="AX547" s="43"/>
      <c r="AY547" s="38" t="s">
        <v>5492</v>
      </c>
      <c r="AZ547" s="38" t="s">
        <v>5492</v>
      </c>
      <c r="BA547" s="43" t="s">
        <v>5597</v>
      </c>
      <c r="BB547" s="43" t="s">
        <v>5512</v>
      </c>
      <c r="BC547" s="38" t="s">
        <v>5492</v>
      </c>
      <c r="BD547" s="38" t="s">
        <v>35</v>
      </c>
      <c r="BE547" s="38" t="s">
        <v>5494</v>
      </c>
    </row>
    <row r="548" spans="1:57" ht="17.45" customHeight="1" x14ac:dyDescent="0.25">
      <c r="A548" s="81">
        <v>2023</v>
      </c>
      <c r="B548" s="35">
        <v>578</v>
      </c>
      <c r="C548" s="36">
        <v>1873</v>
      </c>
      <c r="D548" s="102" t="s">
        <v>5496</v>
      </c>
      <c r="E548" s="37" t="s">
        <v>5497</v>
      </c>
      <c r="F548" s="38" t="s">
        <v>39</v>
      </c>
      <c r="G548" s="35" t="s">
        <v>54</v>
      </c>
      <c r="H548" s="28" t="s">
        <v>6005</v>
      </c>
      <c r="I548" s="38" t="s">
        <v>8150</v>
      </c>
      <c r="J548" s="39" t="s">
        <v>8151</v>
      </c>
      <c r="K548" s="41">
        <v>8</v>
      </c>
      <c r="L548" s="42" t="s">
        <v>345</v>
      </c>
      <c r="M548" s="43">
        <v>45106</v>
      </c>
      <c r="N548" s="38">
        <v>6</v>
      </c>
      <c r="O548" s="43">
        <v>45120</v>
      </c>
      <c r="P548" s="43">
        <v>45291</v>
      </c>
      <c r="Q548" s="54" t="s">
        <v>98</v>
      </c>
      <c r="R548" s="29" t="s">
        <v>98</v>
      </c>
      <c r="S548" s="52" t="s">
        <v>8138</v>
      </c>
      <c r="T548" s="39" t="s">
        <v>5488</v>
      </c>
      <c r="U548" s="12" t="s">
        <v>175</v>
      </c>
      <c r="V548" s="39" t="s">
        <v>5501</v>
      </c>
      <c r="W548" s="53">
        <v>20235400001673</v>
      </c>
      <c r="X548" s="38">
        <v>91182</v>
      </c>
      <c r="Y548" s="38">
        <v>5</v>
      </c>
      <c r="Z548" s="46">
        <v>6500000</v>
      </c>
      <c r="AA548" s="42" t="s">
        <v>6860</v>
      </c>
      <c r="AB548" s="42"/>
      <c r="AC548" s="42" t="s">
        <v>6860</v>
      </c>
      <c r="AD548" s="42">
        <v>20235420010863</v>
      </c>
      <c r="AE548" s="47">
        <v>45111</v>
      </c>
      <c r="AF548" s="42" t="s">
        <v>5490</v>
      </c>
      <c r="AG548" s="48" t="s">
        <v>5491</v>
      </c>
      <c r="AH548" s="49">
        <v>45106</v>
      </c>
      <c r="AI548" s="38" t="s">
        <v>8152</v>
      </c>
      <c r="AJ548" s="38">
        <v>-171</v>
      </c>
      <c r="AK548" s="38" t="s">
        <v>5506</v>
      </c>
      <c r="AL548" s="38">
        <v>1217</v>
      </c>
      <c r="AM548" s="43">
        <v>45103</v>
      </c>
      <c r="AN548" s="43">
        <v>45111</v>
      </c>
      <c r="AO548" s="38" t="s">
        <v>5506</v>
      </c>
      <c r="AP548" s="43">
        <v>45112</v>
      </c>
      <c r="AQ548" s="38">
        <v>1</v>
      </c>
      <c r="AR548" s="38"/>
      <c r="AS548" s="38" t="s">
        <v>8153</v>
      </c>
      <c r="AT548" s="38" t="s">
        <v>5508</v>
      </c>
      <c r="AU548" s="43">
        <v>45107</v>
      </c>
      <c r="AV548" s="43" t="s">
        <v>7363</v>
      </c>
      <c r="AW548" s="43" t="s">
        <v>6456</v>
      </c>
      <c r="AX548" s="43"/>
      <c r="AY548" s="38" t="s">
        <v>5492</v>
      </c>
      <c r="AZ548" s="38" t="s">
        <v>5492</v>
      </c>
      <c r="BA548" s="43" t="s">
        <v>5597</v>
      </c>
      <c r="BB548" s="43" t="s">
        <v>5522</v>
      </c>
      <c r="BC548" s="38" t="s">
        <v>5492</v>
      </c>
      <c r="BD548" s="38" t="s">
        <v>35</v>
      </c>
      <c r="BE548" s="38" t="s">
        <v>5494</v>
      </c>
    </row>
    <row r="549" spans="1:57" ht="17.45" customHeight="1" x14ac:dyDescent="0.25">
      <c r="A549" s="81">
        <v>2023</v>
      </c>
      <c r="B549" s="35">
        <v>579</v>
      </c>
      <c r="C549" s="36">
        <v>1824</v>
      </c>
      <c r="D549" s="29" t="s">
        <v>37</v>
      </c>
      <c r="E549" s="37" t="s">
        <v>5497</v>
      </c>
      <c r="F549" s="38" t="s">
        <v>39</v>
      </c>
      <c r="G549" s="35" t="s">
        <v>54</v>
      </c>
      <c r="H549" s="37" t="s">
        <v>1399</v>
      </c>
      <c r="I549" s="38" t="s">
        <v>8154</v>
      </c>
      <c r="J549" s="39" t="s">
        <v>1285</v>
      </c>
      <c r="K549" s="41">
        <v>8</v>
      </c>
      <c r="L549" s="42" t="s">
        <v>2761</v>
      </c>
      <c r="M549" s="43">
        <v>45105</v>
      </c>
      <c r="N549" s="38">
        <v>6</v>
      </c>
      <c r="O549" s="43">
        <v>45111</v>
      </c>
      <c r="P549" s="43">
        <v>45291</v>
      </c>
      <c r="Q549" s="54" t="s">
        <v>98</v>
      </c>
      <c r="R549" s="29" t="s">
        <v>98</v>
      </c>
      <c r="S549" s="39" t="s">
        <v>5823</v>
      </c>
      <c r="T549" s="39" t="s">
        <v>5488</v>
      </c>
      <c r="U549" s="12" t="s">
        <v>50</v>
      </c>
      <c r="V549" s="39" t="s">
        <v>5824</v>
      </c>
      <c r="W549" s="53">
        <v>20235400001273</v>
      </c>
      <c r="X549" s="38">
        <v>82181</v>
      </c>
      <c r="Y549" s="38">
        <v>24</v>
      </c>
      <c r="Z549" s="46">
        <v>2400000</v>
      </c>
      <c r="AA549" s="42" t="s">
        <v>6860</v>
      </c>
      <c r="AB549" s="42"/>
      <c r="AC549" s="42" t="s">
        <v>6860</v>
      </c>
      <c r="AD549" s="42">
        <v>20235420010643</v>
      </c>
      <c r="AE549" s="47">
        <v>45106</v>
      </c>
      <c r="AF549" s="42" t="s">
        <v>5490</v>
      </c>
      <c r="AG549" s="48" t="s">
        <v>5491</v>
      </c>
      <c r="AH549" s="49">
        <v>45105</v>
      </c>
      <c r="AI549" s="38" t="s">
        <v>8155</v>
      </c>
      <c r="AJ549" s="38">
        <v>-180</v>
      </c>
      <c r="AK549" s="38" t="s">
        <v>5506</v>
      </c>
      <c r="AL549" s="38">
        <v>260</v>
      </c>
      <c r="AM549" s="43">
        <v>44948</v>
      </c>
      <c r="AN549" s="43">
        <v>45106</v>
      </c>
      <c r="AO549" s="38" t="s">
        <v>5506</v>
      </c>
      <c r="AP549" s="43">
        <v>45107</v>
      </c>
      <c r="AQ549" s="38">
        <v>4</v>
      </c>
      <c r="AR549" s="38"/>
      <c r="AS549" s="38" t="s">
        <v>8156</v>
      </c>
      <c r="AT549" s="38" t="s">
        <v>5508</v>
      </c>
      <c r="AU549" s="43">
        <v>45106</v>
      </c>
      <c r="AV549" s="43">
        <v>45106</v>
      </c>
      <c r="AW549" s="43">
        <v>45473</v>
      </c>
      <c r="AX549" s="43">
        <v>45111</v>
      </c>
      <c r="AY549" s="38" t="s">
        <v>5492</v>
      </c>
      <c r="AZ549" s="38" t="s">
        <v>5506</v>
      </c>
      <c r="BA549" s="43" t="s">
        <v>5560</v>
      </c>
      <c r="BB549" s="43" t="s">
        <v>5522</v>
      </c>
      <c r="BC549" s="38" t="s">
        <v>5492</v>
      </c>
      <c r="BD549" s="38" t="s">
        <v>35</v>
      </c>
      <c r="BE549" s="38" t="s">
        <v>5494</v>
      </c>
    </row>
    <row r="550" spans="1:57" ht="17.45" customHeight="1" x14ac:dyDescent="0.25">
      <c r="A550" s="81">
        <v>2023</v>
      </c>
      <c r="B550" s="35">
        <v>580</v>
      </c>
      <c r="C550" s="36">
        <v>1873</v>
      </c>
      <c r="D550" s="102" t="s">
        <v>5496</v>
      </c>
      <c r="E550" s="37" t="s">
        <v>5497</v>
      </c>
      <c r="F550" s="38" t="s">
        <v>39</v>
      </c>
      <c r="G550" s="35" t="s">
        <v>54</v>
      </c>
      <c r="H550" s="37" t="s">
        <v>1368</v>
      </c>
      <c r="I550" s="38" t="s">
        <v>8157</v>
      </c>
      <c r="J550" s="39" t="s">
        <v>8158</v>
      </c>
      <c r="K550" s="41">
        <v>0</v>
      </c>
      <c r="L550" s="42" t="s">
        <v>345</v>
      </c>
      <c r="M550" s="43">
        <v>45105</v>
      </c>
      <c r="N550" s="38">
        <v>6</v>
      </c>
      <c r="O550" s="43">
        <v>45111</v>
      </c>
      <c r="P550" s="43">
        <v>45291</v>
      </c>
      <c r="Q550" s="54" t="s">
        <v>98</v>
      </c>
      <c r="R550" s="29" t="s">
        <v>98</v>
      </c>
      <c r="S550" s="52" t="s">
        <v>8159</v>
      </c>
      <c r="T550" s="39" t="s">
        <v>5488</v>
      </c>
      <c r="U550" s="12" t="s">
        <v>459</v>
      </c>
      <c r="V550" s="39" t="s">
        <v>3652</v>
      </c>
      <c r="W550" s="53">
        <v>20235400001173</v>
      </c>
      <c r="X550" s="38">
        <v>91179</v>
      </c>
      <c r="Y550" s="38">
        <v>1</v>
      </c>
      <c r="Z550" s="46">
        <v>6000000</v>
      </c>
      <c r="AA550" s="42" t="s">
        <v>6860</v>
      </c>
      <c r="AB550" s="42"/>
      <c r="AC550" s="42" t="s">
        <v>6860</v>
      </c>
      <c r="AD550" s="42">
        <v>20235420010653</v>
      </c>
      <c r="AE550" s="47">
        <v>45106</v>
      </c>
      <c r="AF550" s="42" t="s">
        <v>5490</v>
      </c>
      <c r="AG550" s="48" t="s">
        <v>5491</v>
      </c>
      <c r="AH550" s="49">
        <v>45105</v>
      </c>
      <c r="AI550" s="38" t="s">
        <v>8160</v>
      </c>
      <c r="AJ550" s="38">
        <v>-180</v>
      </c>
      <c r="AK550" s="38" t="s">
        <v>5506</v>
      </c>
      <c r="AL550" s="38">
        <v>1290</v>
      </c>
      <c r="AM550" s="43">
        <v>45105</v>
      </c>
      <c r="AN550" s="43">
        <v>45106</v>
      </c>
      <c r="AO550" s="38" t="s">
        <v>5506</v>
      </c>
      <c r="AP550" s="43">
        <v>45107</v>
      </c>
      <c r="AQ550" s="38">
        <v>1</v>
      </c>
      <c r="AR550" s="38"/>
      <c r="AS550" s="38" t="s">
        <v>8161</v>
      </c>
      <c r="AT550" s="38" t="s">
        <v>5508</v>
      </c>
      <c r="AU550" s="43">
        <v>45106</v>
      </c>
      <c r="AV550" s="43" t="s">
        <v>7828</v>
      </c>
      <c r="AW550" s="43" t="s">
        <v>6456</v>
      </c>
      <c r="AX550" s="43"/>
      <c r="AY550" s="38" t="s">
        <v>5492</v>
      </c>
      <c r="AZ550" s="38" t="s">
        <v>5506</v>
      </c>
      <c r="BA550" s="43" t="s">
        <v>5597</v>
      </c>
      <c r="BB550" s="43" t="s">
        <v>5512</v>
      </c>
      <c r="BC550" s="38" t="s">
        <v>8162</v>
      </c>
      <c r="BD550" s="38" t="s">
        <v>35</v>
      </c>
      <c r="BE550" s="38" t="s">
        <v>5494</v>
      </c>
    </row>
    <row r="551" spans="1:57" ht="17.45" customHeight="1" x14ac:dyDescent="0.25">
      <c r="A551" s="81">
        <v>2023</v>
      </c>
      <c r="B551" s="35">
        <v>581</v>
      </c>
      <c r="C551" s="36">
        <v>1873</v>
      </c>
      <c r="D551" s="102" t="s">
        <v>5496</v>
      </c>
      <c r="E551" s="37" t="s">
        <v>5497</v>
      </c>
      <c r="F551" s="38" t="s">
        <v>39</v>
      </c>
      <c r="G551" s="35" t="s">
        <v>54</v>
      </c>
      <c r="H551" s="37" t="s">
        <v>8163</v>
      </c>
      <c r="I551" s="38" t="s">
        <v>8164</v>
      </c>
      <c r="J551" s="39" t="s">
        <v>8165</v>
      </c>
      <c r="K551" s="41">
        <v>2</v>
      </c>
      <c r="L551" s="42" t="s">
        <v>345</v>
      </c>
      <c r="M551" s="43">
        <v>45105</v>
      </c>
      <c r="N551" s="38">
        <v>6</v>
      </c>
      <c r="O551" s="43">
        <v>45111</v>
      </c>
      <c r="P551" s="43">
        <v>45291</v>
      </c>
      <c r="Q551" s="54" t="s">
        <v>98</v>
      </c>
      <c r="R551" s="29" t="s">
        <v>98</v>
      </c>
      <c r="S551" s="52" t="s">
        <v>8166</v>
      </c>
      <c r="T551" s="39" t="s">
        <v>5488</v>
      </c>
      <c r="U551" s="12" t="s">
        <v>459</v>
      </c>
      <c r="V551" s="39" t="s">
        <v>3652</v>
      </c>
      <c r="W551" s="53">
        <v>20235400001173</v>
      </c>
      <c r="X551" s="38">
        <v>92087</v>
      </c>
      <c r="Y551" s="38">
        <v>1</v>
      </c>
      <c r="Z551" s="46">
        <v>4500000</v>
      </c>
      <c r="AA551" s="42" t="s">
        <v>6860</v>
      </c>
      <c r="AB551" s="42"/>
      <c r="AC551" s="42" t="s">
        <v>6860</v>
      </c>
      <c r="AD551" s="42">
        <v>20235420010653</v>
      </c>
      <c r="AE551" s="47">
        <v>45106</v>
      </c>
      <c r="AF551" s="42" t="s">
        <v>5490</v>
      </c>
      <c r="AG551" s="48" t="s">
        <v>5491</v>
      </c>
      <c r="AH551" s="49">
        <v>45105</v>
      </c>
      <c r="AI551" s="38" t="s">
        <v>8167</v>
      </c>
      <c r="AJ551" s="38">
        <v>-180</v>
      </c>
      <c r="AK551" s="38" t="s">
        <v>5506</v>
      </c>
      <c r="AL551" s="38">
        <v>1278</v>
      </c>
      <c r="AM551" s="43">
        <v>45105</v>
      </c>
      <c r="AN551" s="43">
        <v>45106</v>
      </c>
      <c r="AO551" s="38" t="s">
        <v>5506</v>
      </c>
      <c r="AP551" s="43">
        <v>45107</v>
      </c>
      <c r="AQ551" s="38">
        <v>1</v>
      </c>
      <c r="AR551" s="38"/>
      <c r="AS551" s="38" t="s">
        <v>8168</v>
      </c>
      <c r="AT551" s="38" t="s">
        <v>5508</v>
      </c>
      <c r="AU551" s="43">
        <v>45106</v>
      </c>
      <c r="AV551" s="43" t="s">
        <v>7828</v>
      </c>
      <c r="AW551" s="43" t="s">
        <v>6456</v>
      </c>
      <c r="AX551" s="43"/>
      <c r="AY551" s="38" t="s">
        <v>5492</v>
      </c>
      <c r="AZ551" s="38" t="s">
        <v>5506</v>
      </c>
      <c r="BA551" s="43" t="s">
        <v>5511</v>
      </c>
      <c r="BB551" s="43" t="s">
        <v>5522</v>
      </c>
      <c r="BC551" s="38" t="s">
        <v>8169</v>
      </c>
      <c r="BD551" s="38" t="s">
        <v>35</v>
      </c>
      <c r="BE551" s="38" t="s">
        <v>5494</v>
      </c>
    </row>
    <row r="552" spans="1:57" ht="17.45" customHeight="1" x14ac:dyDescent="0.25">
      <c r="A552" s="81">
        <v>2023</v>
      </c>
      <c r="B552" s="35">
        <v>582</v>
      </c>
      <c r="C552" s="36">
        <v>1873</v>
      </c>
      <c r="D552" s="102" t="s">
        <v>5496</v>
      </c>
      <c r="E552" s="37" t="s">
        <v>5497</v>
      </c>
      <c r="F552" s="38" t="s">
        <v>39</v>
      </c>
      <c r="G552" s="35" t="s">
        <v>54</v>
      </c>
      <c r="H552" s="37" t="s">
        <v>1026</v>
      </c>
      <c r="I552" s="38" t="s">
        <v>8170</v>
      </c>
      <c r="J552" s="39" t="s">
        <v>1029</v>
      </c>
      <c r="K552" s="41">
        <v>7</v>
      </c>
      <c r="L552" s="42" t="s">
        <v>345</v>
      </c>
      <c r="M552" s="43">
        <v>45105</v>
      </c>
      <c r="N552" s="38">
        <v>6</v>
      </c>
      <c r="O552" s="43">
        <v>45111</v>
      </c>
      <c r="P552" s="43">
        <v>45291</v>
      </c>
      <c r="Q552" s="54" t="s">
        <v>98</v>
      </c>
      <c r="R552" s="29" t="s">
        <v>98</v>
      </c>
      <c r="S552" s="52" t="s">
        <v>8171</v>
      </c>
      <c r="T552" s="39" t="s">
        <v>5488</v>
      </c>
      <c r="U552" s="12" t="s">
        <v>100</v>
      </c>
      <c r="V552" s="39" t="s">
        <v>5577</v>
      </c>
      <c r="W552" s="53">
        <v>20235400001443</v>
      </c>
      <c r="X552" s="38">
        <v>91403</v>
      </c>
      <c r="Y552" s="38">
        <v>2</v>
      </c>
      <c r="Z552" s="46">
        <v>3900000</v>
      </c>
      <c r="AA552" s="42" t="s">
        <v>6860</v>
      </c>
      <c r="AB552" s="42"/>
      <c r="AC552" s="42" t="s">
        <v>6860</v>
      </c>
      <c r="AD552" s="42">
        <v>20235420010883</v>
      </c>
      <c r="AE552" s="47">
        <v>45111</v>
      </c>
      <c r="AF552" s="42" t="s">
        <v>5490</v>
      </c>
      <c r="AG552" s="48" t="s">
        <v>5491</v>
      </c>
      <c r="AH552" s="49">
        <v>45106</v>
      </c>
      <c r="AI552" s="38" t="s">
        <v>8172</v>
      </c>
      <c r="AJ552" s="38">
        <v>-171</v>
      </c>
      <c r="AK552" s="38" t="s">
        <v>5506</v>
      </c>
      <c r="AL552" s="38">
        <v>1197</v>
      </c>
      <c r="AM552" s="43">
        <v>45097</v>
      </c>
      <c r="AN552" s="43">
        <v>45111</v>
      </c>
      <c r="AO552" s="38" t="s">
        <v>5506</v>
      </c>
      <c r="AP552" s="43">
        <v>45106</v>
      </c>
      <c r="AQ552" s="38">
        <v>5</v>
      </c>
      <c r="AR552" s="38"/>
      <c r="AS552" s="38" t="s">
        <v>8173</v>
      </c>
      <c r="AT552" s="38" t="s">
        <v>5508</v>
      </c>
      <c r="AU552" s="43">
        <v>45105</v>
      </c>
      <c r="AV552" s="43" t="s">
        <v>7746</v>
      </c>
      <c r="AW552" s="43" t="s">
        <v>6456</v>
      </c>
      <c r="AX552" s="43"/>
      <c r="AY552" s="38" t="s">
        <v>5492</v>
      </c>
      <c r="AZ552" s="38" t="s">
        <v>5506</v>
      </c>
      <c r="BA552" s="43" t="s">
        <v>5511</v>
      </c>
      <c r="BB552" s="43" t="s">
        <v>5512</v>
      </c>
      <c r="BC552" s="38" t="s">
        <v>5492</v>
      </c>
      <c r="BD552" s="38" t="s">
        <v>35</v>
      </c>
      <c r="BE552" s="38" t="s">
        <v>5494</v>
      </c>
    </row>
    <row r="553" spans="1:57" ht="17.45" customHeight="1" x14ac:dyDescent="0.25">
      <c r="A553" s="81">
        <v>2023</v>
      </c>
      <c r="B553" s="35">
        <v>583</v>
      </c>
      <c r="C553" s="36">
        <v>1873</v>
      </c>
      <c r="D553" s="102" t="s">
        <v>5496</v>
      </c>
      <c r="E553" s="37" t="s">
        <v>5497</v>
      </c>
      <c r="F553" s="38" t="s">
        <v>39</v>
      </c>
      <c r="G553" s="35" t="s">
        <v>54</v>
      </c>
      <c r="H553" s="37" t="s">
        <v>8174</v>
      </c>
      <c r="I553" s="38" t="s">
        <v>8175</v>
      </c>
      <c r="J553" s="39" t="s">
        <v>3870</v>
      </c>
      <c r="K553" s="41">
        <v>4</v>
      </c>
      <c r="L553" s="42" t="s">
        <v>5549</v>
      </c>
      <c r="M553" s="43">
        <v>45105</v>
      </c>
      <c r="N553" s="38">
        <v>6</v>
      </c>
      <c r="O553" s="43">
        <v>45119</v>
      </c>
      <c r="P553" s="43">
        <v>45291</v>
      </c>
      <c r="Q553" s="54" t="s">
        <v>98</v>
      </c>
      <c r="R553" s="29" t="s">
        <v>98</v>
      </c>
      <c r="S553" s="52" t="s">
        <v>8176</v>
      </c>
      <c r="T553" s="39" t="s">
        <v>5488</v>
      </c>
      <c r="U553" s="12" t="s">
        <v>803</v>
      </c>
      <c r="V553" s="39" t="s">
        <v>1562</v>
      </c>
      <c r="W553" s="53">
        <v>20235400001133</v>
      </c>
      <c r="X553" s="38">
        <v>92074</v>
      </c>
      <c r="Y553" s="38">
        <v>1</v>
      </c>
      <c r="Z553" s="46">
        <v>5162000</v>
      </c>
      <c r="AA553" s="42" t="s">
        <v>6860</v>
      </c>
      <c r="AB553" s="42"/>
      <c r="AC553" s="42" t="s">
        <v>6860</v>
      </c>
      <c r="AD553" s="42">
        <v>20235420010883</v>
      </c>
      <c r="AE553" s="47">
        <v>45111</v>
      </c>
      <c r="AF553" s="42" t="s">
        <v>5490</v>
      </c>
      <c r="AG553" s="48" t="s">
        <v>5491</v>
      </c>
      <c r="AH553" s="49">
        <v>45105</v>
      </c>
      <c r="AI553" s="38" t="s">
        <v>8177</v>
      </c>
      <c r="AJ553" s="38">
        <v>-172</v>
      </c>
      <c r="AK553" s="38" t="s">
        <v>5506</v>
      </c>
      <c r="AL553" s="38">
        <v>1266</v>
      </c>
      <c r="AM553" s="43">
        <v>45104</v>
      </c>
      <c r="AN553" s="43">
        <v>45111</v>
      </c>
      <c r="AO553" s="38" t="s">
        <v>5506</v>
      </c>
      <c r="AP553" s="43">
        <v>45111</v>
      </c>
      <c r="AQ553" s="38">
        <v>4</v>
      </c>
      <c r="AR553" s="38"/>
      <c r="AS553" s="38" t="s">
        <v>8178</v>
      </c>
      <c r="AT553" s="38" t="s">
        <v>5508</v>
      </c>
      <c r="AU553" s="43">
        <v>45106</v>
      </c>
      <c r="AV553" s="43" t="s">
        <v>7828</v>
      </c>
      <c r="AW553" s="43" t="s">
        <v>6456</v>
      </c>
      <c r="AX553" s="43"/>
      <c r="AY553" s="38" t="s">
        <v>5492</v>
      </c>
      <c r="AZ553" s="38" t="s">
        <v>5506</v>
      </c>
      <c r="BA553" s="43" t="s">
        <v>5597</v>
      </c>
      <c r="BB553" s="43" t="s">
        <v>5512</v>
      </c>
      <c r="BC553" s="38" t="s">
        <v>5492</v>
      </c>
      <c r="BD553" s="38" t="s">
        <v>35</v>
      </c>
      <c r="BE553" s="38" t="s">
        <v>5494</v>
      </c>
    </row>
    <row r="554" spans="1:57" ht="17.45" customHeight="1" x14ac:dyDescent="0.25">
      <c r="A554" s="81">
        <v>2023</v>
      </c>
      <c r="B554" s="35">
        <v>584</v>
      </c>
      <c r="C554" s="36">
        <v>1870</v>
      </c>
      <c r="D554" s="29" t="s">
        <v>887</v>
      </c>
      <c r="E554" s="37" t="s">
        <v>5497</v>
      </c>
      <c r="F554" s="38" t="s">
        <v>39</v>
      </c>
      <c r="G554" s="35" t="s">
        <v>54</v>
      </c>
      <c r="H554" s="37" t="s">
        <v>8179</v>
      </c>
      <c r="I554" s="38" t="s">
        <v>8180</v>
      </c>
      <c r="J554" s="39" t="s">
        <v>1655</v>
      </c>
      <c r="K554" s="41">
        <v>7</v>
      </c>
      <c r="L554" s="42" t="s">
        <v>5829</v>
      </c>
      <c r="M554" s="43">
        <v>45105</v>
      </c>
      <c r="N554" s="38">
        <v>6</v>
      </c>
      <c r="O554" s="44">
        <v>45111</v>
      </c>
      <c r="P554" s="43">
        <v>45291</v>
      </c>
      <c r="Q554" s="54" t="s">
        <v>98</v>
      </c>
      <c r="R554" s="29" t="s">
        <v>98</v>
      </c>
      <c r="S554" s="74" t="s">
        <v>7665</v>
      </c>
      <c r="T554" s="39" t="s">
        <v>5488</v>
      </c>
      <c r="U554" s="12" t="s">
        <v>5637</v>
      </c>
      <c r="V554" s="39" t="s">
        <v>894</v>
      </c>
      <c r="W554" s="53">
        <v>20235400001193</v>
      </c>
      <c r="X554" s="38">
        <v>91154</v>
      </c>
      <c r="Y554" s="38">
        <v>3</v>
      </c>
      <c r="Z554" s="46">
        <v>4800000</v>
      </c>
      <c r="AA554" s="42" t="s">
        <v>6860</v>
      </c>
      <c r="AB554" s="42" t="s">
        <v>6533</v>
      </c>
      <c r="AC554" s="42" t="s">
        <v>6860</v>
      </c>
      <c r="AD554" s="42">
        <v>20235420010793</v>
      </c>
      <c r="AE554" s="47">
        <v>45111</v>
      </c>
      <c r="AF554" s="42" t="s">
        <v>5490</v>
      </c>
      <c r="AG554" s="48" t="s">
        <v>5491</v>
      </c>
      <c r="AH554" s="49">
        <v>45105</v>
      </c>
      <c r="AI554" s="38" t="s">
        <v>8181</v>
      </c>
      <c r="AJ554" s="38">
        <v>-180</v>
      </c>
      <c r="AK554" s="38" t="s">
        <v>5506</v>
      </c>
      <c r="AL554" s="38">
        <v>1139</v>
      </c>
      <c r="AM554" s="43">
        <v>45086</v>
      </c>
      <c r="AN554" s="43">
        <v>45111</v>
      </c>
      <c r="AO554" s="38" t="s">
        <v>5506</v>
      </c>
      <c r="AP554" s="43">
        <v>45111</v>
      </c>
      <c r="AQ554" s="38">
        <v>1</v>
      </c>
      <c r="AR554" s="38"/>
      <c r="AS554" s="38" t="s">
        <v>8182</v>
      </c>
      <c r="AT554" s="38" t="s">
        <v>5508</v>
      </c>
      <c r="AU554" s="43">
        <v>45106</v>
      </c>
      <c r="AV554" s="43" t="s">
        <v>7828</v>
      </c>
      <c r="AW554" s="43" t="s">
        <v>8007</v>
      </c>
      <c r="AX554" s="43"/>
      <c r="AY554" s="38" t="s">
        <v>5492</v>
      </c>
      <c r="AZ554" s="38" t="s">
        <v>5506</v>
      </c>
      <c r="BA554" s="43" t="s">
        <v>5597</v>
      </c>
      <c r="BB554" s="43" t="s">
        <v>5512</v>
      </c>
      <c r="BC554" s="38" t="s">
        <v>5492</v>
      </c>
      <c r="BD554" s="38" t="s">
        <v>35</v>
      </c>
      <c r="BE554" s="38" t="s">
        <v>5494</v>
      </c>
    </row>
    <row r="555" spans="1:57" ht="17.45" customHeight="1" x14ac:dyDescent="0.25">
      <c r="A555" s="81">
        <v>2023</v>
      </c>
      <c r="B555" s="35">
        <v>585</v>
      </c>
      <c r="C555" s="36">
        <v>1873</v>
      </c>
      <c r="D555" s="102" t="s">
        <v>5496</v>
      </c>
      <c r="E555" s="37" t="s">
        <v>5497</v>
      </c>
      <c r="F555" s="38" t="s">
        <v>39</v>
      </c>
      <c r="G555" s="35" t="s">
        <v>54</v>
      </c>
      <c r="H555" s="37" t="s">
        <v>5380</v>
      </c>
      <c r="I555" s="38" t="s">
        <v>8183</v>
      </c>
      <c r="J555" s="39" t="s">
        <v>8184</v>
      </c>
      <c r="K555" s="41">
        <v>8</v>
      </c>
      <c r="L555" s="42" t="s">
        <v>170</v>
      </c>
      <c r="M555" s="43">
        <v>45105</v>
      </c>
      <c r="N555" s="38">
        <v>6</v>
      </c>
      <c r="O555" s="43">
        <v>45121</v>
      </c>
      <c r="P555" s="43">
        <v>45291</v>
      </c>
      <c r="Q555" s="54" t="s">
        <v>98</v>
      </c>
      <c r="R555" s="29" t="s">
        <v>98</v>
      </c>
      <c r="S555" s="52" t="s">
        <v>7960</v>
      </c>
      <c r="T555" s="39" t="s">
        <v>5488</v>
      </c>
      <c r="U555" s="12" t="s">
        <v>2161</v>
      </c>
      <c r="V555" s="39" t="s">
        <v>2783</v>
      </c>
      <c r="W555" s="51">
        <v>20235400002543</v>
      </c>
      <c r="X555" s="38">
        <v>91174</v>
      </c>
      <c r="Y555" s="38">
        <v>17</v>
      </c>
      <c r="Z555" s="46">
        <v>2400000</v>
      </c>
      <c r="AA555" s="42"/>
      <c r="AB555" s="42"/>
      <c r="AC555" s="43"/>
      <c r="AD555" s="42">
        <v>20235420011173</v>
      </c>
      <c r="AE555" s="47">
        <v>45119</v>
      </c>
      <c r="AF555" s="42" t="s">
        <v>5490</v>
      </c>
      <c r="AG555" s="48" t="s">
        <v>5491</v>
      </c>
      <c r="AH555" s="49">
        <v>45105</v>
      </c>
      <c r="AI555" s="38" t="s">
        <v>8185</v>
      </c>
      <c r="AJ555" s="38">
        <v>-170</v>
      </c>
      <c r="AK555" s="38" t="s">
        <v>5506</v>
      </c>
      <c r="AL555" s="38">
        <v>1235</v>
      </c>
      <c r="AM555" s="43">
        <v>45103</v>
      </c>
      <c r="AN555" s="43">
        <v>45121</v>
      </c>
      <c r="AO555" s="38" t="s">
        <v>5506</v>
      </c>
      <c r="AP555" s="43">
        <v>45111</v>
      </c>
      <c r="AQ555" s="38">
        <v>3</v>
      </c>
      <c r="AR555" s="38"/>
      <c r="AS555" s="38" t="s">
        <v>8186</v>
      </c>
      <c r="AT555" s="38" t="s">
        <v>5518</v>
      </c>
      <c r="AU555" s="43">
        <v>45105</v>
      </c>
      <c r="AV555" s="43" t="s">
        <v>7746</v>
      </c>
      <c r="AW555" s="43" t="s">
        <v>8086</v>
      </c>
      <c r="AX555" s="43"/>
      <c r="AY555" s="38" t="s">
        <v>5492</v>
      </c>
      <c r="AZ555" s="38" t="s">
        <v>5492</v>
      </c>
      <c r="BA555" s="43" t="s">
        <v>5560</v>
      </c>
      <c r="BB555" s="43" t="s">
        <v>5522</v>
      </c>
      <c r="BC555" s="38" t="s">
        <v>5492</v>
      </c>
      <c r="BD555" s="38" t="s">
        <v>35</v>
      </c>
      <c r="BE555" s="38" t="s">
        <v>5494</v>
      </c>
    </row>
    <row r="556" spans="1:57" ht="17.45" customHeight="1" x14ac:dyDescent="0.25">
      <c r="A556" s="81">
        <v>2023</v>
      </c>
      <c r="B556" s="35">
        <v>586</v>
      </c>
      <c r="C556" s="36">
        <v>1871</v>
      </c>
      <c r="D556" s="29" t="s">
        <v>279</v>
      </c>
      <c r="E556" s="37" t="s">
        <v>5497</v>
      </c>
      <c r="F556" s="38" t="s">
        <v>39</v>
      </c>
      <c r="G556" s="35" t="s">
        <v>54</v>
      </c>
      <c r="H556" s="37" t="s">
        <v>2935</v>
      </c>
      <c r="I556" s="38" t="s">
        <v>8187</v>
      </c>
      <c r="J556" s="39" t="s">
        <v>4794</v>
      </c>
      <c r="K556" s="41">
        <v>9</v>
      </c>
      <c r="L556" s="42" t="s">
        <v>170</v>
      </c>
      <c r="M556" s="43">
        <v>45106</v>
      </c>
      <c r="N556" s="38">
        <v>6</v>
      </c>
      <c r="O556" s="43">
        <v>45121</v>
      </c>
      <c r="P556" s="43">
        <v>45291</v>
      </c>
      <c r="Q556" s="54" t="s">
        <v>98</v>
      </c>
      <c r="R556" s="29" t="s">
        <v>98</v>
      </c>
      <c r="S556" s="52" t="s">
        <v>8188</v>
      </c>
      <c r="T556" s="39" t="s">
        <v>5488</v>
      </c>
      <c r="U556" s="12" t="s">
        <v>286</v>
      </c>
      <c r="V556" s="39" t="s">
        <v>287</v>
      </c>
      <c r="W556" s="53">
        <v>20235400001123</v>
      </c>
      <c r="X556" s="38">
        <v>91023</v>
      </c>
      <c r="Y556" s="38">
        <v>2</v>
      </c>
      <c r="Z556" s="46">
        <v>2725000</v>
      </c>
      <c r="AA556" s="42"/>
      <c r="AB556" s="42"/>
      <c r="AC556" s="43"/>
      <c r="AD556" s="42">
        <v>20235420011173</v>
      </c>
      <c r="AE556" s="47">
        <v>45119</v>
      </c>
      <c r="AF556" s="42" t="s">
        <v>5490</v>
      </c>
      <c r="AG556" s="48" t="s">
        <v>5491</v>
      </c>
      <c r="AH556" s="49">
        <v>45106</v>
      </c>
      <c r="AI556" s="38" t="s">
        <v>8189</v>
      </c>
      <c r="AJ556" s="38">
        <v>-170</v>
      </c>
      <c r="AK556" s="38" t="s">
        <v>5506</v>
      </c>
      <c r="AL556" s="38">
        <v>1164</v>
      </c>
      <c r="AM556" s="43">
        <v>45092</v>
      </c>
      <c r="AN556" s="43">
        <v>45121</v>
      </c>
      <c r="AO556" s="38" t="s">
        <v>5506</v>
      </c>
      <c r="AP556" s="43">
        <v>45113</v>
      </c>
      <c r="AQ556" s="38">
        <v>5</v>
      </c>
      <c r="AR556" s="38"/>
      <c r="AS556" s="38" t="s">
        <v>8190</v>
      </c>
      <c r="AT556" s="38" t="s">
        <v>5518</v>
      </c>
      <c r="AU556" s="43">
        <v>45105</v>
      </c>
      <c r="AV556" s="43" t="s">
        <v>7746</v>
      </c>
      <c r="AW556" s="43" t="s">
        <v>7274</v>
      </c>
      <c r="AX556" s="43"/>
      <c r="AY556" s="38" t="s">
        <v>5492</v>
      </c>
      <c r="AZ556" s="38" t="s">
        <v>5492</v>
      </c>
      <c r="BA556" s="43" t="s">
        <v>5560</v>
      </c>
      <c r="BB556" s="43" t="s">
        <v>5522</v>
      </c>
      <c r="BC556" s="38" t="s">
        <v>5492</v>
      </c>
      <c r="BD556" s="38" t="s">
        <v>35</v>
      </c>
      <c r="BE556" s="38" t="s">
        <v>5494</v>
      </c>
    </row>
    <row r="557" spans="1:57" ht="17.45" customHeight="1" x14ac:dyDescent="0.25">
      <c r="A557" s="81">
        <v>2023</v>
      </c>
      <c r="B557" s="35">
        <v>587</v>
      </c>
      <c r="C557" s="36">
        <v>1873</v>
      </c>
      <c r="D557" s="102" t="s">
        <v>5496</v>
      </c>
      <c r="E557" s="37" t="s">
        <v>5497</v>
      </c>
      <c r="F557" s="38" t="s">
        <v>39</v>
      </c>
      <c r="G557" s="35" t="s">
        <v>54</v>
      </c>
      <c r="H557" s="37" t="s">
        <v>5380</v>
      </c>
      <c r="I557" s="38" t="s">
        <v>8191</v>
      </c>
      <c r="J557" s="39" t="s">
        <v>8192</v>
      </c>
      <c r="K557" s="41">
        <v>6</v>
      </c>
      <c r="L557" s="42" t="s">
        <v>170</v>
      </c>
      <c r="M557" s="43">
        <v>45105</v>
      </c>
      <c r="N557" s="38">
        <v>6</v>
      </c>
      <c r="O557" s="43">
        <v>45124</v>
      </c>
      <c r="P557" s="43">
        <v>45291</v>
      </c>
      <c r="Q557" s="54" t="s">
        <v>98</v>
      </c>
      <c r="R557" s="29" t="s">
        <v>98</v>
      </c>
      <c r="S557" s="52" t="s">
        <v>7960</v>
      </c>
      <c r="T557" s="39" t="s">
        <v>5488</v>
      </c>
      <c r="U557" s="12" t="s">
        <v>2161</v>
      </c>
      <c r="V557" s="39" t="s">
        <v>2783</v>
      </c>
      <c r="W557" s="51">
        <v>20235400002543</v>
      </c>
      <c r="X557" s="38">
        <v>91174</v>
      </c>
      <c r="Y557" s="38">
        <v>17</v>
      </c>
      <c r="Z557" s="46">
        <v>2400000</v>
      </c>
      <c r="AA557" s="42"/>
      <c r="AB557" s="42"/>
      <c r="AC557" s="43"/>
      <c r="AD557" s="42">
        <v>20235420011173</v>
      </c>
      <c r="AE557" s="47">
        <v>45119</v>
      </c>
      <c r="AF557" s="42" t="s">
        <v>5490</v>
      </c>
      <c r="AG557" s="48" t="s">
        <v>5491</v>
      </c>
      <c r="AH557" s="49">
        <v>45105</v>
      </c>
      <c r="AI557" s="38" t="s">
        <v>8193</v>
      </c>
      <c r="AJ557" s="38">
        <v>-167</v>
      </c>
      <c r="AK557" s="38" t="s">
        <v>5506</v>
      </c>
      <c r="AL557" s="38">
        <v>1235</v>
      </c>
      <c r="AM557" s="43">
        <v>45103</v>
      </c>
      <c r="AN557" s="43">
        <v>45124</v>
      </c>
      <c r="AO557" s="38" t="s">
        <v>5506</v>
      </c>
      <c r="AP557" s="43">
        <v>45111</v>
      </c>
      <c r="AQ557" s="38">
        <v>3</v>
      </c>
      <c r="AR557" s="38"/>
      <c r="AS557" s="38" t="s">
        <v>8194</v>
      </c>
      <c r="AT557" s="38" t="s">
        <v>5508</v>
      </c>
      <c r="AU557" s="43">
        <v>45106</v>
      </c>
      <c r="AV557" s="43" t="s">
        <v>7828</v>
      </c>
      <c r="AW557" s="43" t="s">
        <v>7364</v>
      </c>
      <c r="AX557" s="43"/>
      <c r="AY557" s="38" t="s">
        <v>5492</v>
      </c>
      <c r="AZ557" s="38" t="s">
        <v>5492</v>
      </c>
      <c r="BA557" s="43" t="s">
        <v>5560</v>
      </c>
      <c r="BB557" s="43" t="s">
        <v>5522</v>
      </c>
      <c r="BC557" s="38" t="s">
        <v>5492</v>
      </c>
      <c r="BD557" s="38" t="s">
        <v>35</v>
      </c>
      <c r="BE557" s="38" t="s">
        <v>5494</v>
      </c>
    </row>
    <row r="558" spans="1:57" ht="17.45" customHeight="1" x14ac:dyDescent="0.25">
      <c r="A558" s="81">
        <v>2023</v>
      </c>
      <c r="B558" s="35">
        <v>588</v>
      </c>
      <c r="C558" s="36">
        <v>1873</v>
      </c>
      <c r="D558" s="102" t="s">
        <v>5496</v>
      </c>
      <c r="E558" s="37" t="s">
        <v>5497</v>
      </c>
      <c r="F558" s="38" t="s">
        <v>39</v>
      </c>
      <c r="G558" s="35" t="s">
        <v>54</v>
      </c>
      <c r="H558" s="37" t="s">
        <v>2154</v>
      </c>
      <c r="I558" s="38" t="s">
        <v>8195</v>
      </c>
      <c r="J558" s="39" t="s">
        <v>8196</v>
      </c>
      <c r="K558" s="41">
        <v>0</v>
      </c>
      <c r="L558" s="42" t="s">
        <v>170</v>
      </c>
      <c r="M558" s="43">
        <v>45105</v>
      </c>
      <c r="N558" s="38">
        <v>6</v>
      </c>
      <c r="O558" s="43">
        <v>45120</v>
      </c>
      <c r="P558" s="43">
        <v>45291</v>
      </c>
      <c r="Q558" s="54" t="s">
        <v>98</v>
      </c>
      <c r="R558" s="29" t="s">
        <v>98</v>
      </c>
      <c r="S558" s="74" t="s">
        <v>7575</v>
      </c>
      <c r="T558" s="39" t="s">
        <v>5488</v>
      </c>
      <c r="U558" s="12" t="s">
        <v>2161</v>
      </c>
      <c r="V558" s="39" t="s">
        <v>2783</v>
      </c>
      <c r="W558" s="51">
        <v>20235400002543</v>
      </c>
      <c r="X558" s="38">
        <v>91081</v>
      </c>
      <c r="Y558" s="38">
        <v>5</v>
      </c>
      <c r="Z558" s="46">
        <v>5700000</v>
      </c>
      <c r="AA558" s="42" t="s">
        <v>6860</v>
      </c>
      <c r="AB558" s="42" t="s">
        <v>6533</v>
      </c>
      <c r="AC558" s="42" t="s">
        <v>6860</v>
      </c>
      <c r="AD558" s="42">
        <v>20235420010923</v>
      </c>
      <c r="AE558" s="47">
        <v>45111</v>
      </c>
      <c r="AF558" s="42" t="s">
        <v>5490</v>
      </c>
      <c r="AG558" s="48" t="s">
        <v>5491</v>
      </c>
      <c r="AH558" s="49">
        <v>45105</v>
      </c>
      <c r="AI558" s="38" t="s">
        <v>8197</v>
      </c>
      <c r="AJ558" s="38">
        <v>-171</v>
      </c>
      <c r="AK558" s="38" t="s">
        <v>5506</v>
      </c>
      <c r="AL558" s="38">
        <v>1170</v>
      </c>
      <c r="AM558" s="43">
        <v>45092</v>
      </c>
      <c r="AN558" s="43">
        <v>45111</v>
      </c>
      <c r="AO558" s="38" t="s">
        <v>5506</v>
      </c>
      <c r="AP558" s="43">
        <v>45111</v>
      </c>
      <c r="AQ558" s="38">
        <v>3</v>
      </c>
      <c r="AR558" s="38"/>
      <c r="AS558" s="38" t="s">
        <v>8198</v>
      </c>
      <c r="AT558" s="38" t="s">
        <v>5508</v>
      </c>
      <c r="AU558" s="43">
        <v>45107</v>
      </c>
      <c r="AV558" s="43" t="s">
        <v>7363</v>
      </c>
      <c r="AW558" s="43" t="s">
        <v>7364</v>
      </c>
      <c r="AX558" s="43"/>
      <c r="AY558" s="38" t="s">
        <v>5492</v>
      </c>
      <c r="AZ558" s="38" t="s">
        <v>5506</v>
      </c>
      <c r="BA558" s="43" t="s">
        <v>5597</v>
      </c>
      <c r="BB558" s="43" t="s">
        <v>5512</v>
      </c>
      <c r="BC558" s="38" t="s">
        <v>5492</v>
      </c>
      <c r="BD558" s="38" t="s">
        <v>35</v>
      </c>
      <c r="BE558" s="38" t="s">
        <v>5494</v>
      </c>
    </row>
    <row r="559" spans="1:57" ht="17.45" customHeight="1" x14ac:dyDescent="0.25">
      <c r="A559" s="81">
        <v>2023</v>
      </c>
      <c r="B559" s="35">
        <v>589</v>
      </c>
      <c r="C559" s="36">
        <v>1873</v>
      </c>
      <c r="D559" s="102" t="s">
        <v>5496</v>
      </c>
      <c r="E559" s="37" t="s">
        <v>5497</v>
      </c>
      <c r="F559" s="38" t="s">
        <v>39</v>
      </c>
      <c r="G559" s="35" t="s">
        <v>54</v>
      </c>
      <c r="H559" s="37" t="s">
        <v>5380</v>
      </c>
      <c r="I559" s="38" t="s">
        <v>8199</v>
      </c>
      <c r="J559" s="39" t="s">
        <v>8200</v>
      </c>
      <c r="K559" s="41">
        <v>1</v>
      </c>
      <c r="L559" s="42" t="s">
        <v>170</v>
      </c>
      <c r="M559" s="43">
        <v>45105</v>
      </c>
      <c r="N559" s="38">
        <v>6</v>
      </c>
      <c r="O559" s="43">
        <v>45121</v>
      </c>
      <c r="P559" s="43">
        <v>45291</v>
      </c>
      <c r="Q559" s="54" t="s">
        <v>98</v>
      </c>
      <c r="R559" s="29" t="s">
        <v>98</v>
      </c>
      <c r="S559" s="52" t="s">
        <v>7960</v>
      </c>
      <c r="T559" s="39" t="s">
        <v>5488</v>
      </c>
      <c r="U559" s="12" t="s">
        <v>2161</v>
      </c>
      <c r="V559" s="39" t="s">
        <v>2783</v>
      </c>
      <c r="W559" s="51">
        <v>20235400002543</v>
      </c>
      <c r="X559" s="38">
        <v>91174</v>
      </c>
      <c r="Y559" s="38">
        <v>17</v>
      </c>
      <c r="Z559" s="46">
        <v>2400000</v>
      </c>
      <c r="AA559" s="42"/>
      <c r="AB559" s="42"/>
      <c r="AC559" s="43"/>
      <c r="AD559" s="42">
        <v>20235420011173</v>
      </c>
      <c r="AE559" s="47">
        <v>45119</v>
      </c>
      <c r="AF559" s="42" t="s">
        <v>5490</v>
      </c>
      <c r="AG559" s="48" t="s">
        <v>5491</v>
      </c>
      <c r="AH559" s="49">
        <v>45105</v>
      </c>
      <c r="AI559" s="38" t="s">
        <v>8201</v>
      </c>
      <c r="AJ559" s="38">
        <v>-170</v>
      </c>
      <c r="AK559" s="38" t="s">
        <v>5506</v>
      </c>
      <c r="AL559" s="38">
        <v>1235</v>
      </c>
      <c r="AM559" s="43">
        <v>45103</v>
      </c>
      <c r="AN559" s="43">
        <v>45121</v>
      </c>
      <c r="AO559" s="38" t="s">
        <v>5506</v>
      </c>
      <c r="AP559" s="43">
        <v>45111</v>
      </c>
      <c r="AQ559" s="38">
        <v>3</v>
      </c>
      <c r="AR559" s="38"/>
      <c r="AS559" s="38" t="s">
        <v>8202</v>
      </c>
      <c r="AT559" s="38" t="s">
        <v>5508</v>
      </c>
      <c r="AU559" s="43">
        <v>45107</v>
      </c>
      <c r="AV559" s="43" t="s">
        <v>7363</v>
      </c>
      <c r="AW559" s="43" t="s">
        <v>7364</v>
      </c>
      <c r="AX559" s="43"/>
      <c r="AY559" s="38" t="s">
        <v>5492</v>
      </c>
      <c r="AZ559" s="38" t="s">
        <v>5492</v>
      </c>
      <c r="BA559" s="43" t="s">
        <v>5560</v>
      </c>
      <c r="BB559" s="43" t="s">
        <v>5522</v>
      </c>
      <c r="BC559" s="38" t="s">
        <v>5492</v>
      </c>
      <c r="BD559" s="38" t="s">
        <v>35</v>
      </c>
      <c r="BE559" s="38" t="s">
        <v>5494</v>
      </c>
    </row>
    <row r="560" spans="1:57" ht="17.45" customHeight="1" x14ac:dyDescent="0.25">
      <c r="A560" s="81">
        <v>2023</v>
      </c>
      <c r="B560" s="35">
        <v>590</v>
      </c>
      <c r="C560" s="36">
        <v>1873</v>
      </c>
      <c r="D560" s="102" t="s">
        <v>5496</v>
      </c>
      <c r="E560" s="37" t="s">
        <v>5497</v>
      </c>
      <c r="F560" s="38" t="s">
        <v>39</v>
      </c>
      <c r="G560" s="35" t="s">
        <v>54</v>
      </c>
      <c r="H560" s="37" t="s">
        <v>5380</v>
      </c>
      <c r="I560" s="38" t="s">
        <v>8203</v>
      </c>
      <c r="J560" s="39" t="s">
        <v>8204</v>
      </c>
      <c r="K560" s="41">
        <v>6</v>
      </c>
      <c r="L560" s="42" t="s">
        <v>170</v>
      </c>
      <c r="M560" s="43">
        <v>45105</v>
      </c>
      <c r="N560" s="38">
        <v>6</v>
      </c>
      <c r="O560" s="43">
        <v>45121</v>
      </c>
      <c r="P560" s="43">
        <v>45291</v>
      </c>
      <c r="Q560" s="54" t="s">
        <v>98</v>
      </c>
      <c r="R560" s="29" t="s">
        <v>98</v>
      </c>
      <c r="S560" s="52" t="s">
        <v>7965</v>
      </c>
      <c r="T560" s="39" t="s">
        <v>5488</v>
      </c>
      <c r="U560" s="12" t="s">
        <v>2161</v>
      </c>
      <c r="V560" s="39" t="s">
        <v>2783</v>
      </c>
      <c r="W560" s="51">
        <v>20235400002543</v>
      </c>
      <c r="X560" s="38">
        <v>91801</v>
      </c>
      <c r="Y560" s="38">
        <v>3</v>
      </c>
      <c r="Z560" s="46">
        <v>1880000</v>
      </c>
      <c r="AA560" s="42"/>
      <c r="AB560" s="42"/>
      <c r="AC560" s="43"/>
      <c r="AD560" s="42">
        <v>20235420011173</v>
      </c>
      <c r="AE560" s="47">
        <v>45119</v>
      </c>
      <c r="AF560" s="42" t="s">
        <v>5490</v>
      </c>
      <c r="AG560" s="48" t="s">
        <v>5491</v>
      </c>
      <c r="AH560" s="49">
        <v>45105</v>
      </c>
      <c r="AI560" s="38" t="s">
        <v>8205</v>
      </c>
      <c r="AJ560" s="38">
        <v>-170</v>
      </c>
      <c r="AK560" s="38" t="s">
        <v>5506</v>
      </c>
      <c r="AL560" s="38">
        <v>1234</v>
      </c>
      <c r="AM560" s="43">
        <v>45103</v>
      </c>
      <c r="AN560" s="43">
        <v>45121</v>
      </c>
      <c r="AO560" s="38" t="s">
        <v>5506</v>
      </c>
      <c r="AP560" s="43">
        <v>45111</v>
      </c>
      <c r="AQ560" s="38">
        <v>3</v>
      </c>
      <c r="AR560" s="38"/>
      <c r="AS560" s="38" t="s">
        <v>8206</v>
      </c>
      <c r="AT560" s="38" t="s">
        <v>5508</v>
      </c>
      <c r="AU560" s="43">
        <v>45111</v>
      </c>
      <c r="AV560" s="43" t="s">
        <v>8093</v>
      </c>
      <c r="AW560" s="43" t="s">
        <v>7274</v>
      </c>
      <c r="AX560" s="43"/>
      <c r="AY560" s="38" t="s">
        <v>5492</v>
      </c>
      <c r="AZ560" s="38" t="s">
        <v>5492</v>
      </c>
      <c r="BA560" s="43" t="s">
        <v>5560</v>
      </c>
      <c r="BB560" s="43" t="s">
        <v>5512</v>
      </c>
      <c r="BC560" s="38" t="s">
        <v>5492</v>
      </c>
      <c r="BD560" s="38" t="s">
        <v>35</v>
      </c>
      <c r="BE560" s="38" t="s">
        <v>5494</v>
      </c>
    </row>
    <row r="561" spans="1:57" ht="17.45" customHeight="1" x14ac:dyDescent="0.25">
      <c r="A561" s="81">
        <v>2023</v>
      </c>
      <c r="B561" s="35">
        <v>591</v>
      </c>
      <c r="C561" s="36">
        <v>1871</v>
      </c>
      <c r="D561" s="29" t="s">
        <v>279</v>
      </c>
      <c r="E561" s="37" t="s">
        <v>5497</v>
      </c>
      <c r="F561" s="38" t="s">
        <v>39</v>
      </c>
      <c r="G561" s="35" t="s">
        <v>54</v>
      </c>
      <c r="H561" s="37" t="s">
        <v>1718</v>
      </c>
      <c r="I561" s="38" t="s">
        <v>8207</v>
      </c>
      <c r="J561" s="39" t="s">
        <v>7350</v>
      </c>
      <c r="K561" s="41">
        <v>1</v>
      </c>
      <c r="L561" s="42" t="s">
        <v>170</v>
      </c>
      <c r="M561" s="43">
        <v>45105</v>
      </c>
      <c r="N561" s="38">
        <v>6</v>
      </c>
      <c r="O561" s="43">
        <v>45121</v>
      </c>
      <c r="P561" s="43">
        <v>45291</v>
      </c>
      <c r="Q561" s="54" t="s">
        <v>98</v>
      </c>
      <c r="R561" s="29" t="s">
        <v>98</v>
      </c>
      <c r="S561" s="52" t="s">
        <v>8038</v>
      </c>
      <c r="T561" s="39" t="s">
        <v>5488</v>
      </c>
      <c r="U561" s="12" t="s">
        <v>286</v>
      </c>
      <c r="V561" s="39" t="s">
        <v>287</v>
      </c>
      <c r="W561" s="53">
        <v>20235400001123</v>
      </c>
      <c r="X561" s="38">
        <v>91817</v>
      </c>
      <c r="Y561" s="38">
        <v>12</v>
      </c>
      <c r="Z561" s="46">
        <v>2400000</v>
      </c>
      <c r="AA561" s="42"/>
      <c r="AB561" s="42"/>
      <c r="AC561" s="43"/>
      <c r="AD561" s="42">
        <v>20235420011173</v>
      </c>
      <c r="AE561" s="47">
        <v>45119</v>
      </c>
      <c r="AF561" s="42" t="s">
        <v>5490</v>
      </c>
      <c r="AG561" s="48" t="s">
        <v>5491</v>
      </c>
      <c r="AH561" s="49">
        <v>45105</v>
      </c>
      <c r="AI561" s="38" t="s">
        <v>8208</v>
      </c>
      <c r="AJ561" s="38">
        <v>-170</v>
      </c>
      <c r="AK561" s="38" t="s">
        <v>5506</v>
      </c>
      <c r="AL561" s="38">
        <v>1250</v>
      </c>
      <c r="AM561" s="43">
        <v>45104</v>
      </c>
      <c r="AN561" s="43">
        <v>45121</v>
      </c>
      <c r="AO561" s="38" t="s">
        <v>5506</v>
      </c>
      <c r="AP561" s="43">
        <v>45111</v>
      </c>
      <c r="AQ561" s="38">
        <v>4</v>
      </c>
      <c r="AR561" s="38"/>
      <c r="AS561" s="38" t="s">
        <v>8209</v>
      </c>
      <c r="AT561" s="38" t="s">
        <v>5508</v>
      </c>
      <c r="AU561" s="43">
        <v>45106</v>
      </c>
      <c r="AV561" s="43" t="s">
        <v>7828</v>
      </c>
      <c r="AW561" s="43" t="s">
        <v>7364</v>
      </c>
      <c r="AX561" s="43"/>
      <c r="AY561" s="38" t="s">
        <v>5492</v>
      </c>
      <c r="AZ561" s="38" t="s">
        <v>5492</v>
      </c>
      <c r="BA561" s="43" t="s">
        <v>5560</v>
      </c>
      <c r="BB561" s="43" t="s">
        <v>5522</v>
      </c>
      <c r="BC561" s="38" t="s">
        <v>5492</v>
      </c>
      <c r="BD561" s="38" t="s">
        <v>35</v>
      </c>
      <c r="BE561" s="38" t="s">
        <v>5494</v>
      </c>
    </row>
    <row r="562" spans="1:57" ht="17.45" customHeight="1" x14ac:dyDescent="0.25">
      <c r="A562" s="81">
        <v>2023</v>
      </c>
      <c r="B562" s="35">
        <v>592</v>
      </c>
      <c r="C562" s="36">
        <v>1871</v>
      </c>
      <c r="D562" s="29" t="s">
        <v>279</v>
      </c>
      <c r="E562" s="37" t="s">
        <v>5497</v>
      </c>
      <c r="F562" s="38" t="s">
        <v>39</v>
      </c>
      <c r="G562" s="35" t="s">
        <v>54</v>
      </c>
      <c r="H562" s="37" t="s">
        <v>1718</v>
      </c>
      <c r="I562" s="38" t="s">
        <v>8210</v>
      </c>
      <c r="J562" s="39" t="s">
        <v>7209</v>
      </c>
      <c r="K562" s="41">
        <v>1</v>
      </c>
      <c r="L562" s="42" t="s">
        <v>170</v>
      </c>
      <c r="M562" s="43">
        <v>45105</v>
      </c>
      <c r="N562" s="38">
        <v>6</v>
      </c>
      <c r="O562" s="43">
        <v>45121</v>
      </c>
      <c r="P562" s="43">
        <v>45291</v>
      </c>
      <c r="Q562" s="54" t="s">
        <v>98</v>
      </c>
      <c r="R562" s="29" t="s">
        <v>98</v>
      </c>
      <c r="S562" s="52" t="s">
        <v>8038</v>
      </c>
      <c r="T562" s="39" t="s">
        <v>5488</v>
      </c>
      <c r="U562" s="12" t="s">
        <v>286</v>
      </c>
      <c r="V562" s="39" t="s">
        <v>287</v>
      </c>
      <c r="W562" s="53">
        <v>20235400001123</v>
      </c>
      <c r="X562" s="38">
        <v>91817</v>
      </c>
      <c r="Y562" s="38">
        <v>12</v>
      </c>
      <c r="Z562" s="46">
        <v>2400000</v>
      </c>
      <c r="AA562" s="42"/>
      <c r="AB562" s="42"/>
      <c r="AC562" s="43"/>
      <c r="AD562" s="42">
        <v>20235420011173</v>
      </c>
      <c r="AE562" s="47">
        <v>45119</v>
      </c>
      <c r="AF562" s="42" t="s">
        <v>5490</v>
      </c>
      <c r="AG562" s="48" t="s">
        <v>5491</v>
      </c>
      <c r="AH562" s="49">
        <v>45105</v>
      </c>
      <c r="AI562" s="38" t="s">
        <v>8211</v>
      </c>
      <c r="AJ562" s="38">
        <v>-170</v>
      </c>
      <c r="AK562" s="38" t="s">
        <v>5506</v>
      </c>
      <c r="AL562" s="38">
        <v>1250</v>
      </c>
      <c r="AM562" s="43">
        <v>45104</v>
      </c>
      <c r="AN562" s="43">
        <v>45121</v>
      </c>
      <c r="AO562" s="38" t="s">
        <v>5506</v>
      </c>
      <c r="AP562" s="43">
        <v>45111</v>
      </c>
      <c r="AQ562" s="38">
        <v>4</v>
      </c>
      <c r="AR562" s="38"/>
      <c r="AS562" s="38" t="s">
        <v>8212</v>
      </c>
      <c r="AT562" s="38" t="s">
        <v>5508</v>
      </c>
      <c r="AU562" s="43">
        <v>45111</v>
      </c>
      <c r="AV562" s="43" t="s">
        <v>8093</v>
      </c>
      <c r="AW562" s="43" t="s">
        <v>7855</v>
      </c>
      <c r="AX562" s="43"/>
      <c r="AY562" s="38" t="s">
        <v>5492</v>
      </c>
      <c r="AZ562" s="38" t="s">
        <v>5492</v>
      </c>
      <c r="BA562" s="43" t="s">
        <v>5560</v>
      </c>
      <c r="BB562" s="43" t="s">
        <v>5522</v>
      </c>
      <c r="BC562" s="38" t="s">
        <v>5492</v>
      </c>
      <c r="BD562" s="38" t="s">
        <v>35</v>
      </c>
      <c r="BE562" s="38" t="s">
        <v>5494</v>
      </c>
    </row>
    <row r="563" spans="1:57" ht="17.45" customHeight="1" x14ac:dyDescent="0.25">
      <c r="A563" s="81">
        <v>2023</v>
      </c>
      <c r="B563" s="35">
        <v>593</v>
      </c>
      <c r="C563" s="36">
        <v>1871</v>
      </c>
      <c r="D563" s="29" t="s">
        <v>279</v>
      </c>
      <c r="E563" s="37" t="s">
        <v>5497</v>
      </c>
      <c r="F563" s="38" t="s">
        <v>39</v>
      </c>
      <c r="G563" s="35" t="s">
        <v>54</v>
      </c>
      <c r="H563" s="37" t="s">
        <v>1718</v>
      </c>
      <c r="I563" s="38" t="s">
        <v>8213</v>
      </c>
      <c r="J563" s="39" t="s">
        <v>8214</v>
      </c>
      <c r="K563" s="41">
        <v>1</v>
      </c>
      <c r="L563" s="42" t="s">
        <v>170</v>
      </c>
      <c r="M563" s="43">
        <v>45105</v>
      </c>
      <c r="N563" s="38">
        <v>6</v>
      </c>
      <c r="O563" s="43">
        <v>45121</v>
      </c>
      <c r="P563" s="43">
        <v>45291</v>
      </c>
      <c r="Q563" s="54" t="s">
        <v>98</v>
      </c>
      <c r="R563" s="29" t="s">
        <v>98</v>
      </c>
      <c r="S563" s="52" t="s">
        <v>8038</v>
      </c>
      <c r="T563" s="39" t="s">
        <v>5488</v>
      </c>
      <c r="U563" s="12" t="s">
        <v>286</v>
      </c>
      <c r="V563" s="39" t="s">
        <v>287</v>
      </c>
      <c r="W563" s="53">
        <v>20235400001123</v>
      </c>
      <c r="X563" s="38">
        <v>91817</v>
      </c>
      <c r="Y563" s="38">
        <v>12</v>
      </c>
      <c r="Z563" s="46">
        <v>2400000</v>
      </c>
      <c r="AA563" s="42"/>
      <c r="AB563" s="42"/>
      <c r="AC563" s="43"/>
      <c r="AD563" s="42">
        <v>20235420011173</v>
      </c>
      <c r="AE563" s="47">
        <v>45119</v>
      </c>
      <c r="AF563" s="42" t="s">
        <v>5490</v>
      </c>
      <c r="AG563" s="48" t="s">
        <v>5491</v>
      </c>
      <c r="AH563" s="49">
        <v>45105</v>
      </c>
      <c r="AI563" s="38" t="s">
        <v>8215</v>
      </c>
      <c r="AJ563" s="38">
        <v>-170</v>
      </c>
      <c r="AK563" s="38" t="s">
        <v>5506</v>
      </c>
      <c r="AL563" s="38">
        <v>1250</v>
      </c>
      <c r="AM563" s="43">
        <v>45104</v>
      </c>
      <c r="AN563" s="43">
        <v>45121</v>
      </c>
      <c r="AO563" s="38" t="s">
        <v>5506</v>
      </c>
      <c r="AP563" s="43">
        <v>45111</v>
      </c>
      <c r="AQ563" s="38">
        <v>4</v>
      </c>
      <c r="AR563" s="38"/>
      <c r="AS563" s="38" t="s">
        <v>8216</v>
      </c>
      <c r="AT563" s="38" t="s">
        <v>5518</v>
      </c>
      <c r="AU563" s="43">
        <v>45105</v>
      </c>
      <c r="AV563" s="43" t="s">
        <v>7746</v>
      </c>
      <c r="AW563" s="43" t="s">
        <v>8217</v>
      </c>
      <c r="AX563" s="43"/>
      <c r="AY563" s="38" t="s">
        <v>5492</v>
      </c>
      <c r="AZ563" s="38" t="s">
        <v>5492</v>
      </c>
      <c r="BA563" s="43" t="s">
        <v>5560</v>
      </c>
      <c r="BB563" s="43" t="s">
        <v>5522</v>
      </c>
      <c r="BC563" s="38" t="s">
        <v>5492</v>
      </c>
      <c r="BD563" s="38" t="s">
        <v>35</v>
      </c>
      <c r="BE563" s="38" t="s">
        <v>5494</v>
      </c>
    </row>
    <row r="564" spans="1:57" ht="17.45" customHeight="1" x14ac:dyDescent="0.25">
      <c r="A564" s="81">
        <v>2023</v>
      </c>
      <c r="B564" s="35">
        <v>594</v>
      </c>
      <c r="C564" s="36">
        <v>1873</v>
      </c>
      <c r="D564" s="102" t="s">
        <v>5496</v>
      </c>
      <c r="E564" s="37" t="s">
        <v>5497</v>
      </c>
      <c r="F564" s="38" t="s">
        <v>39</v>
      </c>
      <c r="G564" s="35" t="s">
        <v>54</v>
      </c>
      <c r="H564" s="37" t="s">
        <v>7059</v>
      </c>
      <c r="I564" s="38" t="s">
        <v>8218</v>
      </c>
      <c r="J564" s="39" t="s">
        <v>8219</v>
      </c>
      <c r="K564" s="41">
        <v>7</v>
      </c>
      <c r="L564" s="42" t="s">
        <v>5829</v>
      </c>
      <c r="M564" s="43">
        <v>45105</v>
      </c>
      <c r="N564" s="38">
        <v>6</v>
      </c>
      <c r="O564" s="44">
        <v>45120</v>
      </c>
      <c r="P564" s="43">
        <v>45291</v>
      </c>
      <c r="Q564" s="54" t="s">
        <v>98</v>
      </c>
      <c r="R564" s="29" t="s">
        <v>98</v>
      </c>
      <c r="S564" s="52" t="s">
        <v>8220</v>
      </c>
      <c r="T564" s="39" t="s">
        <v>5488</v>
      </c>
      <c r="U564" s="12" t="s">
        <v>6178</v>
      </c>
      <c r="V564" s="39" t="s">
        <v>303</v>
      </c>
      <c r="W564" s="51">
        <v>20235400001643</v>
      </c>
      <c r="X564" s="38">
        <v>91281</v>
      </c>
      <c r="Y564" s="38">
        <v>1</v>
      </c>
      <c r="Z564" s="46">
        <v>3900000</v>
      </c>
      <c r="AA564" s="42" t="s">
        <v>6860</v>
      </c>
      <c r="AB564" s="42" t="s">
        <v>6533</v>
      </c>
      <c r="AC564" s="42" t="s">
        <v>6860</v>
      </c>
      <c r="AD564" s="42">
        <v>20235420010793</v>
      </c>
      <c r="AE564" s="47">
        <v>45111</v>
      </c>
      <c r="AF564" s="42" t="s">
        <v>5490</v>
      </c>
      <c r="AG564" s="48" t="s">
        <v>5491</v>
      </c>
      <c r="AH564" s="49">
        <v>45105</v>
      </c>
      <c r="AI564" s="38" t="s">
        <v>8221</v>
      </c>
      <c r="AJ564" s="38">
        <v>-171</v>
      </c>
      <c r="AK564" s="67" t="s">
        <v>5506</v>
      </c>
      <c r="AL564" s="38">
        <v>1203</v>
      </c>
      <c r="AM564" s="43">
        <v>45098</v>
      </c>
      <c r="AN564" s="43">
        <v>45111</v>
      </c>
      <c r="AO564" s="38" t="s">
        <v>5506</v>
      </c>
      <c r="AP564" s="43">
        <v>45112</v>
      </c>
      <c r="AQ564" s="38">
        <v>4</v>
      </c>
      <c r="AR564" s="38"/>
      <c r="AS564" s="38" t="s">
        <v>8222</v>
      </c>
      <c r="AT564" s="38" t="s">
        <v>5508</v>
      </c>
      <c r="AU564" s="43">
        <v>45107</v>
      </c>
      <c r="AV564" s="43" t="s">
        <v>7363</v>
      </c>
      <c r="AW564" s="43" t="s">
        <v>8223</v>
      </c>
      <c r="AX564" s="43"/>
      <c r="AY564" s="38" t="s">
        <v>5492</v>
      </c>
      <c r="AZ564" s="38" t="s">
        <v>5492</v>
      </c>
      <c r="BA564" s="43" t="s">
        <v>5511</v>
      </c>
      <c r="BB564" s="43" t="s">
        <v>5522</v>
      </c>
      <c r="BC564" s="38" t="s">
        <v>5492</v>
      </c>
      <c r="BD564" s="38" t="s">
        <v>35</v>
      </c>
      <c r="BE564" s="38" t="s">
        <v>5494</v>
      </c>
    </row>
    <row r="565" spans="1:57" ht="17.45" customHeight="1" x14ac:dyDescent="0.25">
      <c r="A565" s="81">
        <v>2023</v>
      </c>
      <c r="B565" s="35">
        <v>595</v>
      </c>
      <c r="C565" s="36">
        <v>1873</v>
      </c>
      <c r="D565" s="102" t="s">
        <v>5496</v>
      </c>
      <c r="E565" s="37" t="s">
        <v>5497</v>
      </c>
      <c r="F565" s="38" t="s">
        <v>39</v>
      </c>
      <c r="G565" s="35" t="s">
        <v>54</v>
      </c>
      <c r="H565" s="37" t="s">
        <v>1415</v>
      </c>
      <c r="I565" s="38" t="s">
        <v>8224</v>
      </c>
      <c r="J565" s="39" t="s">
        <v>1618</v>
      </c>
      <c r="K565" s="41">
        <v>9</v>
      </c>
      <c r="L565" s="42" t="s">
        <v>5549</v>
      </c>
      <c r="M565" s="43">
        <v>45106</v>
      </c>
      <c r="N565" s="38">
        <v>6</v>
      </c>
      <c r="O565" s="43">
        <v>45119</v>
      </c>
      <c r="P565" s="43">
        <v>45291</v>
      </c>
      <c r="Q565" s="54" t="s">
        <v>98</v>
      </c>
      <c r="R565" s="29" t="s">
        <v>98</v>
      </c>
      <c r="S565" s="52" t="s">
        <v>8225</v>
      </c>
      <c r="T565" s="39" t="s">
        <v>5488</v>
      </c>
      <c r="U565" s="12" t="s">
        <v>7543</v>
      </c>
      <c r="V565" s="39" t="s">
        <v>1582</v>
      </c>
      <c r="W565" s="53">
        <v>20235400001143</v>
      </c>
      <c r="X565" s="38">
        <v>92147</v>
      </c>
      <c r="Y565" s="38">
        <v>4</v>
      </c>
      <c r="Z565" s="46">
        <v>2500000</v>
      </c>
      <c r="AA565" s="42" t="s">
        <v>6860</v>
      </c>
      <c r="AB565" s="42" t="s">
        <v>6533</v>
      </c>
      <c r="AC565" s="42" t="s">
        <v>6860</v>
      </c>
      <c r="AD565" s="42">
        <v>20235420010883</v>
      </c>
      <c r="AE565" s="47">
        <v>45111</v>
      </c>
      <c r="AF565" s="42" t="s">
        <v>5490</v>
      </c>
      <c r="AG565" s="48" t="s">
        <v>5491</v>
      </c>
      <c r="AH565" s="49">
        <v>45106</v>
      </c>
      <c r="AI565" s="38" t="s">
        <v>8226</v>
      </c>
      <c r="AJ565" s="38">
        <v>-172</v>
      </c>
      <c r="AK565" s="38" t="s">
        <v>5506</v>
      </c>
      <c r="AL565" s="38">
        <v>1294</v>
      </c>
      <c r="AM565" s="43">
        <v>45105</v>
      </c>
      <c r="AN565" s="43">
        <v>45111</v>
      </c>
      <c r="AO565" s="38" t="s">
        <v>5506</v>
      </c>
      <c r="AP565" s="43">
        <v>45114</v>
      </c>
      <c r="AQ565" s="38">
        <v>5</v>
      </c>
      <c r="AR565" s="38"/>
      <c r="AS565" s="38" t="s">
        <v>8227</v>
      </c>
      <c r="AT565" s="38" t="s">
        <v>5508</v>
      </c>
      <c r="AU565" s="43">
        <v>45106</v>
      </c>
      <c r="AV565" s="43" t="s">
        <v>7828</v>
      </c>
      <c r="AW565" s="43" t="s">
        <v>7364</v>
      </c>
      <c r="AX565" s="43"/>
      <c r="AY565" s="38" t="s">
        <v>5492</v>
      </c>
      <c r="AZ565" s="38" t="s">
        <v>5492</v>
      </c>
      <c r="BA565" s="43" t="s">
        <v>5560</v>
      </c>
      <c r="BB565" s="43" t="s">
        <v>5512</v>
      </c>
      <c r="BC565" s="38" t="s">
        <v>5492</v>
      </c>
      <c r="BD565" s="38" t="s">
        <v>35</v>
      </c>
      <c r="BE565" s="38" t="s">
        <v>5494</v>
      </c>
    </row>
    <row r="566" spans="1:57" ht="17.45" customHeight="1" x14ac:dyDescent="0.25">
      <c r="A566" s="81">
        <v>2023</v>
      </c>
      <c r="B566" s="35">
        <v>596</v>
      </c>
      <c r="C566" s="36">
        <v>1873</v>
      </c>
      <c r="D566" s="102" t="s">
        <v>5496</v>
      </c>
      <c r="E566" s="37" t="s">
        <v>5497</v>
      </c>
      <c r="F566" s="38" t="s">
        <v>39</v>
      </c>
      <c r="G566" s="35" t="s">
        <v>54</v>
      </c>
      <c r="H566" s="37" t="s">
        <v>796</v>
      </c>
      <c r="I566" s="38" t="s">
        <v>8228</v>
      </c>
      <c r="J566" s="39" t="s">
        <v>2755</v>
      </c>
      <c r="K566" s="41">
        <v>3</v>
      </c>
      <c r="L566" s="71" t="s">
        <v>5549</v>
      </c>
      <c r="M566" s="43">
        <v>45106</v>
      </c>
      <c r="N566" s="38">
        <v>6</v>
      </c>
      <c r="O566" s="43">
        <v>45119</v>
      </c>
      <c r="P566" s="43">
        <v>45291</v>
      </c>
      <c r="Q566" s="54" t="s">
        <v>98</v>
      </c>
      <c r="R566" s="29" t="s">
        <v>98</v>
      </c>
      <c r="S566" s="52" t="s">
        <v>8229</v>
      </c>
      <c r="T566" s="39" t="s">
        <v>5488</v>
      </c>
      <c r="U566" s="12" t="s">
        <v>803</v>
      </c>
      <c r="V566" s="39" t="s">
        <v>147</v>
      </c>
      <c r="W566" s="53">
        <v>20235400001153</v>
      </c>
      <c r="X566" s="38">
        <v>92039</v>
      </c>
      <c r="Y566" s="38">
        <v>1</v>
      </c>
      <c r="Z566" s="46">
        <v>3900000</v>
      </c>
      <c r="AA566" s="42"/>
      <c r="AB566" s="42"/>
      <c r="AC566" s="43"/>
      <c r="AD566" s="42"/>
      <c r="AE566" s="47"/>
      <c r="AF566" s="42" t="s">
        <v>5490</v>
      </c>
      <c r="AG566" s="48" t="s">
        <v>5491</v>
      </c>
      <c r="AH566" s="49">
        <v>45106</v>
      </c>
      <c r="AI566" s="38" t="s">
        <v>8230</v>
      </c>
      <c r="AJ566" s="38">
        <v>-172</v>
      </c>
      <c r="AK566" s="38" t="s">
        <v>5506</v>
      </c>
      <c r="AL566" s="38">
        <v>1248</v>
      </c>
      <c r="AM566" s="43">
        <v>45104</v>
      </c>
      <c r="AN566" s="43">
        <v>45111</v>
      </c>
      <c r="AO566" s="38" t="s">
        <v>5506</v>
      </c>
      <c r="AP566" s="43">
        <v>45113</v>
      </c>
      <c r="AQ566" s="38">
        <v>3</v>
      </c>
      <c r="AR566" s="38"/>
      <c r="AS566" s="38" t="s">
        <v>8231</v>
      </c>
      <c r="AT566" s="38" t="s">
        <v>5508</v>
      </c>
      <c r="AU566" s="43">
        <v>45106</v>
      </c>
      <c r="AV566" s="43" t="s">
        <v>7828</v>
      </c>
      <c r="AW566" s="43" t="s">
        <v>6456</v>
      </c>
      <c r="AX566" s="43"/>
      <c r="AY566" s="38" t="s">
        <v>5492</v>
      </c>
      <c r="AZ566" s="38" t="s">
        <v>5492</v>
      </c>
      <c r="BA566" s="43" t="s">
        <v>5511</v>
      </c>
      <c r="BB566" s="43" t="s">
        <v>5512</v>
      </c>
      <c r="BC566" s="38" t="s">
        <v>5492</v>
      </c>
      <c r="BD566" s="38" t="s">
        <v>35</v>
      </c>
      <c r="BE566" s="38" t="s">
        <v>5494</v>
      </c>
    </row>
    <row r="567" spans="1:57" ht="17.45" customHeight="1" x14ac:dyDescent="0.25">
      <c r="A567" s="81">
        <v>2023</v>
      </c>
      <c r="B567" s="35">
        <v>597</v>
      </c>
      <c r="C567" s="36">
        <v>1873</v>
      </c>
      <c r="D567" s="102" t="s">
        <v>5496</v>
      </c>
      <c r="E567" s="37" t="s">
        <v>5497</v>
      </c>
      <c r="F567" s="38" t="s">
        <v>39</v>
      </c>
      <c r="G567" s="35" t="s">
        <v>54</v>
      </c>
      <c r="H567" s="37" t="s">
        <v>1415</v>
      </c>
      <c r="I567" s="38" t="s">
        <v>8232</v>
      </c>
      <c r="J567" s="39" t="s">
        <v>8233</v>
      </c>
      <c r="K567" s="41">
        <v>3</v>
      </c>
      <c r="L567" s="42" t="s">
        <v>5549</v>
      </c>
      <c r="M567" s="43">
        <v>45106</v>
      </c>
      <c r="N567" s="38">
        <v>6</v>
      </c>
      <c r="O567" s="43">
        <v>45119</v>
      </c>
      <c r="P567" s="43">
        <v>45291</v>
      </c>
      <c r="Q567" s="54" t="s">
        <v>98</v>
      </c>
      <c r="R567" s="29" t="s">
        <v>98</v>
      </c>
      <c r="S567" s="52" t="s">
        <v>8225</v>
      </c>
      <c r="T567" s="39" t="s">
        <v>5488</v>
      </c>
      <c r="U567" s="12" t="s">
        <v>7543</v>
      </c>
      <c r="V567" s="39" t="s">
        <v>1582</v>
      </c>
      <c r="W567" s="53">
        <v>20235400001143</v>
      </c>
      <c r="X567" s="38">
        <v>92147</v>
      </c>
      <c r="Y567" s="38">
        <v>4</v>
      </c>
      <c r="Z567" s="46">
        <v>2500000</v>
      </c>
      <c r="AA567" s="42" t="s">
        <v>6860</v>
      </c>
      <c r="AB567" s="42" t="s">
        <v>6533</v>
      </c>
      <c r="AC567" s="42" t="s">
        <v>6860</v>
      </c>
      <c r="AD567" s="42">
        <v>20235420010883</v>
      </c>
      <c r="AE567" s="47">
        <v>45111</v>
      </c>
      <c r="AF567" s="42" t="s">
        <v>5490</v>
      </c>
      <c r="AG567" s="48" t="s">
        <v>5491</v>
      </c>
      <c r="AH567" s="49">
        <v>45106</v>
      </c>
      <c r="AI567" s="38" t="s">
        <v>8234</v>
      </c>
      <c r="AJ567" s="38">
        <v>-172</v>
      </c>
      <c r="AK567" s="38" t="s">
        <v>5506</v>
      </c>
      <c r="AL567" s="38">
        <v>1294</v>
      </c>
      <c r="AM567" s="43">
        <v>45105</v>
      </c>
      <c r="AN567" s="43">
        <v>45111</v>
      </c>
      <c r="AO567" s="38" t="s">
        <v>5506</v>
      </c>
      <c r="AP567" s="43">
        <v>45114</v>
      </c>
      <c r="AQ567" s="38">
        <v>5</v>
      </c>
      <c r="AR567" s="38"/>
      <c r="AS567" s="38" t="s">
        <v>8235</v>
      </c>
      <c r="AT567" s="38" t="s">
        <v>5508</v>
      </c>
      <c r="AU567" s="43">
        <v>45106</v>
      </c>
      <c r="AV567" s="43" t="s">
        <v>7828</v>
      </c>
      <c r="AW567" s="43" t="s">
        <v>7274</v>
      </c>
      <c r="AX567" s="43"/>
      <c r="AY567" s="38" t="s">
        <v>5492</v>
      </c>
      <c r="AZ567" s="38" t="s">
        <v>5492</v>
      </c>
      <c r="BA567" s="43" t="s">
        <v>5560</v>
      </c>
      <c r="BB567" s="43" t="s">
        <v>5512</v>
      </c>
      <c r="BC567" s="38" t="s">
        <v>5492</v>
      </c>
      <c r="BD567" s="38" t="s">
        <v>35</v>
      </c>
      <c r="BE567" s="38" t="s">
        <v>5494</v>
      </c>
    </row>
    <row r="568" spans="1:57" ht="17.45" customHeight="1" x14ac:dyDescent="0.25">
      <c r="A568" s="81">
        <v>2023</v>
      </c>
      <c r="B568" s="35">
        <v>598</v>
      </c>
      <c r="C568" s="36">
        <v>1873</v>
      </c>
      <c r="D568" s="102" t="s">
        <v>5496</v>
      </c>
      <c r="E568" s="37" t="s">
        <v>5497</v>
      </c>
      <c r="F568" s="38" t="s">
        <v>39</v>
      </c>
      <c r="G568" s="35" t="s">
        <v>54</v>
      </c>
      <c r="H568" s="37" t="s">
        <v>1273</v>
      </c>
      <c r="I568" s="38" t="s">
        <v>8236</v>
      </c>
      <c r="J568" s="39" t="s">
        <v>8237</v>
      </c>
      <c r="K568" s="41">
        <v>5</v>
      </c>
      <c r="L568" s="42" t="s">
        <v>5549</v>
      </c>
      <c r="M568" s="43">
        <v>45106</v>
      </c>
      <c r="N568" s="38">
        <v>6</v>
      </c>
      <c r="O568" s="43">
        <v>45119</v>
      </c>
      <c r="P568" s="43">
        <v>45291</v>
      </c>
      <c r="Q568" s="54" t="s">
        <v>98</v>
      </c>
      <c r="R568" s="29" t="s">
        <v>98</v>
      </c>
      <c r="S568" s="52" t="s">
        <v>7600</v>
      </c>
      <c r="T568" s="39" t="s">
        <v>5488</v>
      </c>
      <c r="U568" s="12" t="s">
        <v>803</v>
      </c>
      <c r="V568" s="39" t="s">
        <v>511</v>
      </c>
      <c r="W568" s="53">
        <v>20235400002603</v>
      </c>
      <c r="X568" s="38">
        <v>92153</v>
      </c>
      <c r="Y568" s="38">
        <v>6</v>
      </c>
      <c r="Z568" s="46">
        <v>5700000</v>
      </c>
      <c r="AA568" s="42"/>
      <c r="AB568" s="42"/>
      <c r="AC568" s="43"/>
      <c r="AD568" s="42">
        <v>20235420010883</v>
      </c>
      <c r="AE568" s="47">
        <v>45111</v>
      </c>
      <c r="AF568" s="42" t="s">
        <v>5490</v>
      </c>
      <c r="AG568" s="48" t="s">
        <v>5491</v>
      </c>
      <c r="AH568" s="49">
        <v>45106</v>
      </c>
      <c r="AI568" s="38" t="s">
        <v>8238</v>
      </c>
      <c r="AJ568" s="38">
        <v>-172</v>
      </c>
      <c r="AK568" s="38" t="s">
        <v>5506</v>
      </c>
      <c r="AL568" s="38">
        <v>1287</v>
      </c>
      <c r="AM568" s="43">
        <v>45105</v>
      </c>
      <c r="AN568" s="43">
        <v>45111</v>
      </c>
      <c r="AO568" s="38" t="s">
        <v>5506</v>
      </c>
      <c r="AP568" s="43">
        <v>45114</v>
      </c>
      <c r="AQ568" s="38">
        <v>5</v>
      </c>
      <c r="AR568" s="38"/>
      <c r="AS568" s="38" t="s">
        <v>8239</v>
      </c>
      <c r="AT568" s="38" t="s">
        <v>5508</v>
      </c>
      <c r="AU568" s="43">
        <v>45106</v>
      </c>
      <c r="AV568" s="43" t="s">
        <v>7828</v>
      </c>
      <c r="AW568" s="43" t="s">
        <v>7378</v>
      </c>
      <c r="AX568" s="43"/>
      <c r="AY568" s="38" t="s">
        <v>5492</v>
      </c>
      <c r="AZ568" s="38" t="s">
        <v>5492</v>
      </c>
      <c r="BA568" s="43" t="s">
        <v>5597</v>
      </c>
      <c r="BB568" s="43" t="s">
        <v>5512</v>
      </c>
      <c r="BC568" s="38" t="s">
        <v>8240</v>
      </c>
      <c r="BD568" s="38" t="s">
        <v>35</v>
      </c>
      <c r="BE568" s="38" t="s">
        <v>5494</v>
      </c>
    </row>
    <row r="569" spans="1:57" ht="17.45" customHeight="1" x14ac:dyDescent="0.25">
      <c r="A569" s="81">
        <v>2023</v>
      </c>
      <c r="B569" s="35">
        <v>599</v>
      </c>
      <c r="C569" s="36">
        <v>1873</v>
      </c>
      <c r="D569" s="102" t="s">
        <v>5496</v>
      </c>
      <c r="E569" s="37" t="s">
        <v>5497</v>
      </c>
      <c r="F569" s="38" t="s">
        <v>39</v>
      </c>
      <c r="G569" s="35" t="s">
        <v>54</v>
      </c>
      <c r="H569" s="37" t="s">
        <v>1415</v>
      </c>
      <c r="I569" s="38" t="s">
        <v>8241</v>
      </c>
      <c r="J569" s="39" t="s">
        <v>8242</v>
      </c>
      <c r="K569" s="41">
        <v>3</v>
      </c>
      <c r="L569" s="42" t="s">
        <v>5549</v>
      </c>
      <c r="M569" s="43">
        <v>45106</v>
      </c>
      <c r="N569" s="38">
        <v>6</v>
      </c>
      <c r="O569" s="43">
        <v>45119</v>
      </c>
      <c r="P569" s="43">
        <v>45291</v>
      </c>
      <c r="Q569" s="54" t="s">
        <v>98</v>
      </c>
      <c r="R569" s="29" t="s">
        <v>98</v>
      </c>
      <c r="S569" s="52" t="s">
        <v>8225</v>
      </c>
      <c r="T569" s="39" t="s">
        <v>5488</v>
      </c>
      <c r="U569" s="12" t="s">
        <v>803</v>
      </c>
      <c r="V569" s="39" t="s">
        <v>147</v>
      </c>
      <c r="W569" s="53">
        <v>20235400001153</v>
      </c>
      <c r="X569" s="38">
        <v>92147</v>
      </c>
      <c r="Y569" s="38">
        <v>4</v>
      </c>
      <c r="Z569" s="46">
        <v>2500000</v>
      </c>
      <c r="AA569" s="42" t="s">
        <v>6860</v>
      </c>
      <c r="AB569" s="42" t="s">
        <v>6533</v>
      </c>
      <c r="AC569" s="42" t="s">
        <v>6860</v>
      </c>
      <c r="AD569" s="42">
        <v>20235420010883</v>
      </c>
      <c r="AE569" s="47">
        <v>45111</v>
      </c>
      <c r="AF569" s="42" t="s">
        <v>5490</v>
      </c>
      <c r="AG569" s="48" t="s">
        <v>5491</v>
      </c>
      <c r="AH569" s="49">
        <v>45106</v>
      </c>
      <c r="AI569" s="38" t="s">
        <v>8243</v>
      </c>
      <c r="AJ569" s="38">
        <v>-172</v>
      </c>
      <c r="AK569" s="38" t="s">
        <v>5506</v>
      </c>
      <c r="AL569" s="38">
        <v>1294</v>
      </c>
      <c r="AM569" s="43">
        <v>45105</v>
      </c>
      <c r="AN569" s="43">
        <v>45111</v>
      </c>
      <c r="AO569" s="38" t="s">
        <v>5506</v>
      </c>
      <c r="AP569" s="43">
        <v>45111</v>
      </c>
      <c r="AQ569" s="38">
        <v>5</v>
      </c>
      <c r="AR569" s="38"/>
      <c r="AS569" s="38" t="s">
        <v>8244</v>
      </c>
      <c r="AT569" s="38" t="s">
        <v>5508</v>
      </c>
      <c r="AU569" s="43">
        <v>45107</v>
      </c>
      <c r="AV569" s="43" t="s">
        <v>7363</v>
      </c>
      <c r="AW569" s="43" t="s">
        <v>8007</v>
      </c>
      <c r="AX569" s="43"/>
      <c r="AY569" s="38" t="s">
        <v>5492</v>
      </c>
      <c r="AZ569" s="38" t="s">
        <v>5506</v>
      </c>
      <c r="BA569" s="43" t="s">
        <v>5560</v>
      </c>
      <c r="BB569" s="43" t="s">
        <v>5512</v>
      </c>
      <c r="BC569" s="38" t="s">
        <v>5492</v>
      </c>
      <c r="BD569" s="38" t="s">
        <v>35</v>
      </c>
      <c r="BE569" s="38" t="s">
        <v>5494</v>
      </c>
    </row>
    <row r="570" spans="1:57" ht="17.45" customHeight="1" x14ac:dyDescent="0.25">
      <c r="A570" s="81">
        <v>2023</v>
      </c>
      <c r="B570" s="35">
        <v>600</v>
      </c>
      <c r="C570" s="36">
        <v>1873</v>
      </c>
      <c r="D570" s="102" t="s">
        <v>5496</v>
      </c>
      <c r="E570" s="37" t="s">
        <v>5497</v>
      </c>
      <c r="F570" s="38" t="s">
        <v>39</v>
      </c>
      <c r="G570" s="35" t="s">
        <v>54</v>
      </c>
      <c r="H570" s="37" t="s">
        <v>1026</v>
      </c>
      <c r="I570" s="38" t="s">
        <v>8245</v>
      </c>
      <c r="J570" s="39" t="s">
        <v>1953</v>
      </c>
      <c r="K570" s="41">
        <v>4</v>
      </c>
      <c r="L570" s="42" t="s">
        <v>5549</v>
      </c>
      <c r="M570" s="43">
        <v>45105</v>
      </c>
      <c r="N570" s="38">
        <v>6</v>
      </c>
      <c r="O570" s="43">
        <v>45125</v>
      </c>
      <c r="P570" s="43">
        <v>45291</v>
      </c>
      <c r="Q570" s="54" t="s">
        <v>98</v>
      </c>
      <c r="R570" s="29" t="s">
        <v>98</v>
      </c>
      <c r="S570" s="52" t="s">
        <v>8246</v>
      </c>
      <c r="T570" s="39" t="s">
        <v>5488</v>
      </c>
      <c r="U570" s="12" t="s">
        <v>100</v>
      </c>
      <c r="V570" s="39" t="s">
        <v>5577</v>
      </c>
      <c r="W570" s="53">
        <v>20235400001443</v>
      </c>
      <c r="X570" s="38">
        <v>92155</v>
      </c>
      <c r="Y570" s="38">
        <v>1</v>
      </c>
      <c r="Z570" s="46">
        <v>3900000</v>
      </c>
      <c r="AA570" s="42" t="s">
        <v>6860</v>
      </c>
      <c r="AB570" s="42"/>
      <c r="AC570" s="42" t="s">
        <v>6860</v>
      </c>
      <c r="AD570" s="42">
        <v>20235420010653</v>
      </c>
      <c r="AE570" s="47">
        <v>45106</v>
      </c>
      <c r="AF570" s="42" t="s">
        <v>5490</v>
      </c>
      <c r="AG570" s="48" t="s">
        <v>5491</v>
      </c>
      <c r="AH570" s="49">
        <v>45105</v>
      </c>
      <c r="AI570" s="38" t="s">
        <v>8247</v>
      </c>
      <c r="AJ570" s="38">
        <v>-180</v>
      </c>
      <c r="AK570" s="38" t="s">
        <v>5492</v>
      </c>
      <c r="AL570" s="38">
        <v>1288</v>
      </c>
      <c r="AM570" s="43">
        <v>45105</v>
      </c>
      <c r="AN570" s="43">
        <v>45106</v>
      </c>
      <c r="AO570" s="38" t="s">
        <v>5506</v>
      </c>
      <c r="AP570" s="43">
        <v>45107</v>
      </c>
      <c r="AQ570" s="38">
        <v>2</v>
      </c>
      <c r="AR570" s="38"/>
      <c r="AS570" s="38" t="s">
        <v>8248</v>
      </c>
      <c r="AT570" s="38" t="s">
        <v>5508</v>
      </c>
      <c r="AU570" s="43">
        <v>45106</v>
      </c>
      <c r="AV570" s="43" t="s">
        <v>7828</v>
      </c>
      <c r="AW570" s="43" t="s">
        <v>6456</v>
      </c>
      <c r="AX570" s="43"/>
      <c r="AY570" s="38" t="s">
        <v>5492</v>
      </c>
      <c r="AZ570" s="38" t="s">
        <v>5506</v>
      </c>
      <c r="BA570" s="43" t="s">
        <v>5511</v>
      </c>
      <c r="BB570" s="38" t="s">
        <v>5522</v>
      </c>
      <c r="BC570" s="38" t="s">
        <v>5492</v>
      </c>
      <c r="BD570" s="38" t="s">
        <v>35</v>
      </c>
      <c r="BE570" s="38" t="s">
        <v>5494</v>
      </c>
    </row>
    <row r="571" spans="1:57" ht="17.45" customHeight="1" x14ac:dyDescent="0.25">
      <c r="A571" s="81">
        <v>2023</v>
      </c>
      <c r="B571" s="35">
        <v>601</v>
      </c>
      <c r="C571" s="36">
        <v>1873</v>
      </c>
      <c r="D571" s="102" t="s">
        <v>5496</v>
      </c>
      <c r="E571" s="37" t="s">
        <v>5497</v>
      </c>
      <c r="F571" s="38" t="s">
        <v>39</v>
      </c>
      <c r="G571" s="35" t="s">
        <v>54</v>
      </c>
      <c r="H571" s="37" t="s">
        <v>8249</v>
      </c>
      <c r="I571" s="38" t="s">
        <v>8250</v>
      </c>
      <c r="J571" s="39" t="s">
        <v>6691</v>
      </c>
      <c r="K571" s="41">
        <v>9</v>
      </c>
      <c r="L571" s="42" t="s">
        <v>5549</v>
      </c>
      <c r="M571" s="43">
        <v>45106</v>
      </c>
      <c r="N571" s="38">
        <v>6</v>
      </c>
      <c r="O571" s="43">
        <v>45119</v>
      </c>
      <c r="P571" s="43">
        <v>45291</v>
      </c>
      <c r="Q571" s="54" t="s">
        <v>98</v>
      </c>
      <c r="R571" s="29" t="s">
        <v>98</v>
      </c>
      <c r="S571" s="52" t="s">
        <v>8251</v>
      </c>
      <c r="T571" s="39" t="s">
        <v>5488</v>
      </c>
      <c r="U571" s="12" t="s">
        <v>100</v>
      </c>
      <c r="V571" s="39" t="s">
        <v>5577</v>
      </c>
      <c r="W571" s="53">
        <v>20235400001443</v>
      </c>
      <c r="X571" s="38">
        <v>92081</v>
      </c>
      <c r="Y571" s="38">
        <v>2</v>
      </c>
      <c r="Z571" s="46">
        <v>5000000</v>
      </c>
      <c r="AA571" s="42" t="s">
        <v>6860</v>
      </c>
      <c r="AB571" s="42" t="s">
        <v>6533</v>
      </c>
      <c r="AC571" s="42" t="s">
        <v>6860</v>
      </c>
      <c r="AD571" s="42">
        <v>20235420010883</v>
      </c>
      <c r="AE571" s="47">
        <v>45111</v>
      </c>
      <c r="AF571" s="42" t="s">
        <v>5490</v>
      </c>
      <c r="AG571" s="48" t="s">
        <v>5491</v>
      </c>
      <c r="AH571" s="49">
        <v>45105</v>
      </c>
      <c r="AI571" s="38" t="s">
        <v>8252</v>
      </c>
      <c r="AJ571" s="38">
        <v>-166</v>
      </c>
      <c r="AK571" s="38" t="s">
        <v>5506</v>
      </c>
      <c r="AL571" s="38">
        <v>1298</v>
      </c>
      <c r="AM571" s="43">
        <v>45105</v>
      </c>
      <c r="AN571" s="43">
        <v>45111</v>
      </c>
      <c r="AO571" s="38" t="s">
        <v>5506</v>
      </c>
      <c r="AP571" s="43">
        <v>45112</v>
      </c>
      <c r="AQ571" s="38">
        <v>2</v>
      </c>
      <c r="AR571" s="38"/>
      <c r="AS571" s="38" t="s">
        <v>8253</v>
      </c>
      <c r="AT571" s="38" t="s">
        <v>5765</v>
      </c>
      <c r="AU571" s="43">
        <v>45107</v>
      </c>
      <c r="AV571" s="43" t="s">
        <v>7363</v>
      </c>
      <c r="AW571" s="43" t="s">
        <v>7378</v>
      </c>
      <c r="AX571" s="43"/>
      <c r="AY571" s="38" t="s">
        <v>5492</v>
      </c>
      <c r="AZ571" s="38" t="s">
        <v>5506</v>
      </c>
      <c r="BA571" s="43" t="s">
        <v>5597</v>
      </c>
      <c r="BB571" s="43" t="s">
        <v>5522</v>
      </c>
      <c r="BC571" s="38" t="s">
        <v>5492</v>
      </c>
      <c r="BD571" s="38" t="s">
        <v>35</v>
      </c>
      <c r="BE571" s="38" t="s">
        <v>5494</v>
      </c>
    </row>
    <row r="572" spans="1:57" ht="17.45" customHeight="1" x14ac:dyDescent="0.25">
      <c r="A572" s="81">
        <v>2023</v>
      </c>
      <c r="B572" s="35">
        <v>602</v>
      </c>
      <c r="C572" s="36">
        <v>1873</v>
      </c>
      <c r="D572" s="102" t="s">
        <v>5496</v>
      </c>
      <c r="E572" s="37" t="s">
        <v>5497</v>
      </c>
      <c r="F572" s="38" t="s">
        <v>39</v>
      </c>
      <c r="G572" s="35" t="s">
        <v>54</v>
      </c>
      <c r="H572" s="37" t="s">
        <v>7173</v>
      </c>
      <c r="I572" s="38" t="s">
        <v>8254</v>
      </c>
      <c r="J572" s="39" t="s">
        <v>6283</v>
      </c>
      <c r="K572" s="41">
        <v>2</v>
      </c>
      <c r="L572" s="42" t="s">
        <v>5549</v>
      </c>
      <c r="M572" s="43">
        <v>45105</v>
      </c>
      <c r="N572" s="38">
        <v>6</v>
      </c>
      <c r="O572" s="43">
        <v>45119</v>
      </c>
      <c r="P572" s="43">
        <v>45291</v>
      </c>
      <c r="Q572" s="54" t="s">
        <v>98</v>
      </c>
      <c r="R572" s="29" t="s">
        <v>98</v>
      </c>
      <c r="S572" s="52" t="s">
        <v>8255</v>
      </c>
      <c r="T572" s="39" t="s">
        <v>5488</v>
      </c>
      <c r="U572" s="12" t="s">
        <v>100</v>
      </c>
      <c r="V572" s="39" t="s">
        <v>5577</v>
      </c>
      <c r="W572" s="53">
        <v>20235400001443</v>
      </c>
      <c r="X572" s="38">
        <v>91270</v>
      </c>
      <c r="Y572" s="38">
        <v>1</v>
      </c>
      <c r="Z572" s="46">
        <v>2500000</v>
      </c>
      <c r="AA572" s="42"/>
      <c r="AB572" s="42"/>
      <c r="AC572" s="43"/>
      <c r="AD572" s="42">
        <v>20235420010883</v>
      </c>
      <c r="AE572" s="47">
        <v>45111</v>
      </c>
      <c r="AF572" s="42" t="s">
        <v>5490</v>
      </c>
      <c r="AG572" s="48" t="s">
        <v>5491</v>
      </c>
      <c r="AH572" s="49">
        <v>45106</v>
      </c>
      <c r="AI572" s="38" t="s">
        <v>8256</v>
      </c>
      <c r="AJ572" s="38">
        <v>-172</v>
      </c>
      <c r="AK572" s="38" t="s">
        <v>5506</v>
      </c>
      <c r="AL572" s="38">
        <v>1260</v>
      </c>
      <c r="AM572" s="43">
        <v>45104</v>
      </c>
      <c r="AN572" s="43">
        <v>45111</v>
      </c>
      <c r="AO572" s="38" t="s">
        <v>5506</v>
      </c>
      <c r="AP572" s="43">
        <v>45114</v>
      </c>
      <c r="AQ572" s="38">
        <v>1</v>
      </c>
      <c r="AR572" s="38"/>
      <c r="AS572" s="38" t="s">
        <v>8257</v>
      </c>
      <c r="AT572" s="38" t="s">
        <v>5765</v>
      </c>
      <c r="AU572" s="43">
        <v>45107</v>
      </c>
      <c r="AV572" s="43" t="s">
        <v>7363</v>
      </c>
      <c r="AW572" s="43" t="s">
        <v>7378</v>
      </c>
      <c r="AX572" s="43"/>
      <c r="AY572" s="38" t="s">
        <v>5492</v>
      </c>
      <c r="AZ572" s="38" t="s">
        <v>5506</v>
      </c>
      <c r="BA572" s="43" t="s">
        <v>5560</v>
      </c>
      <c r="BB572" s="38" t="s">
        <v>5522</v>
      </c>
      <c r="BC572" s="38" t="s">
        <v>5492</v>
      </c>
      <c r="BD572" s="38" t="s">
        <v>35</v>
      </c>
      <c r="BE572" s="38" t="s">
        <v>5494</v>
      </c>
    </row>
    <row r="573" spans="1:57" ht="17.45" customHeight="1" x14ac:dyDescent="0.25">
      <c r="A573" s="81">
        <v>2023</v>
      </c>
      <c r="B573" s="35">
        <v>603</v>
      </c>
      <c r="C573" s="36">
        <v>1873</v>
      </c>
      <c r="D573" s="102" t="s">
        <v>5496</v>
      </c>
      <c r="E573" s="37" t="s">
        <v>5497</v>
      </c>
      <c r="F573" s="38" t="s">
        <v>39</v>
      </c>
      <c r="G573" s="35" t="s">
        <v>54</v>
      </c>
      <c r="H573" s="37" t="s">
        <v>7173</v>
      </c>
      <c r="I573" s="38" t="s">
        <v>8258</v>
      </c>
      <c r="J573" s="39" t="s">
        <v>8259</v>
      </c>
      <c r="K573" s="41">
        <v>8</v>
      </c>
      <c r="L573" s="42" t="s">
        <v>5549</v>
      </c>
      <c r="M573" s="43">
        <v>45105</v>
      </c>
      <c r="N573" s="38">
        <v>6</v>
      </c>
      <c r="O573" s="43">
        <v>45119</v>
      </c>
      <c r="P573" s="43">
        <v>45291</v>
      </c>
      <c r="Q573" s="54" t="s">
        <v>98</v>
      </c>
      <c r="R573" s="29" t="s">
        <v>98</v>
      </c>
      <c r="S573" s="52" t="s">
        <v>8255</v>
      </c>
      <c r="T573" s="39" t="s">
        <v>5488</v>
      </c>
      <c r="U573" s="12" t="s">
        <v>100</v>
      </c>
      <c r="V573" s="39" t="s">
        <v>5577</v>
      </c>
      <c r="W573" s="53">
        <v>20235400001443</v>
      </c>
      <c r="X573" s="38">
        <v>91267</v>
      </c>
      <c r="Y573" s="38">
        <v>3</v>
      </c>
      <c r="Z573" s="46">
        <v>2500000</v>
      </c>
      <c r="AA573" s="42"/>
      <c r="AB573" s="42"/>
      <c r="AC573" s="43"/>
      <c r="AD573" s="42">
        <v>20235420010883</v>
      </c>
      <c r="AE573" s="47">
        <v>45111</v>
      </c>
      <c r="AF573" s="42" t="s">
        <v>5490</v>
      </c>
      <c r="AG573" s="48" t="s">
        <v>5491</v>
      </c>
      <c r="AH573" s="49">
        <v>45105</v>
      </c>
      <c r="AI573" s="38" t="s">
        <v>8260</v>
      </c>
      <c r="AJ573" s="38">
        <v>-172</v>
      </c>
      <c r="AK573" s="38" t="s">
        <v>5506</v>
      </c>
      <c r="AL573" s="38">
        <v>1160</v>
      </c>
      <c r="AM573" s="43">
        <v>45090</v>
      </c>
      <c r="AN573" s="43">
        <v>45111</v>
      </c>
      <c r="AO573" s="38" t="s">
        <v>5506</v>
      </c>
      <c r="AP573" s="43">
        <v>45112</v>
      </c>
      <c r="AQ573" s="38">
        <v>5</v>
      </c>
      <c r="AR573" s="38"/>
      <c r="AS573" s="38">
        <v>100002668</v>
      </c>
      <c r="AT573" s="38" t="s">
        <v>5765</v>
      </c>
      <c r="AU573" s="43">
        <v>45106</v>
      </c>
      <c r="AV573" s="43" t="s">
        <v>7828</v>
      </c>
      <c r="AW573" s="43" t="s">
        <v>8261</v>
      </c>
      <c r="AX573" s="43"/>
      <c r="AY573" s="38" t="s">
        <v>5492</v>
      </c>
      <c r="AZ573" s="38" t="s">
        <v>5492</v>
      </c>
      <c r="BA573" s="43" t="s">
        <v>5560</v>
      </c>
      <c r="BB573" s="43" t="s">
        <v>5522</v>
      </c>
      <c r="BC573" s="38" t="s">
        <v>5492</v>
      </c>
      <c r="BD573" s="38" t="s">
        <v>35</v>
      </c>
      <c r="BE573" s="38" t="s">
        <v>5494</v>
      </c>
    </row>
    <row r="574" spans="1:57" ht="17.45" customHeight="1" x14ac:dyDescent="0.25">
      <c r="A574" s="81">
        <v>2023</v>
      </c>
      <c r="B574" s="35">
        <v>604</v>
      </c>
      <c r="C574" s="36">
        <v>1873</v>
      </c>
      <c r="D574" s="102" t="s">
        <v>5496</v>
      </c>
      <c r="E574" s="37" t="s">
        <v>5497</v>
      </c>
      <c r="F574" s="38" t="s">
        <v>39</v>
      </c>
      <c r="G574" s="35" t="s">
        <v>54</v>
      </c>
      <c r="H574" s="37" t="s">
        <v>7173</v>
      </c>
      <c r="I574" s="38" t="s">
        <v>8262</v>
      </c>
      <c r="J574" s="39" t="s">
        <v>8263</v>
      </c>
      <c r="K574" s="41">
        <v>7</v>
      </c>
      <c r="L574" s="42" t="s">
        <v>5549</v>
      </c>
      <c r="M574" s="43">
        <v>45105</v>
      </c>
      <c r="N574" s="38">
        <v>6</v>
      </c>
      <c r="O574" s="43">
        <v>45119</v>
      </c>
      <c r="P574" s="43">
        <v>45291</v>
      </c>
      <c r="Q574" s="54" t="s">
        <v>98</v>
      </c>
      <c r="R574" s="29" t="s">
        <v>98</v>
      </c>
      <c r="S574" s="52" t="s">
        <v>8255</v>
      </c>
      <c r="T574" s="39" t="s">
        <v>5488</v>
      </c>
      <c r="U574" s="12" t="s">
        <v>100</v>
      </c>
      <c r="V574" s="39" t="s">
        <v>5577</v>
      </c>
      <c r="W574" s="53">
        <v>20235400001443</v>
      </c>
      <c r="X574" s="38">
        <v>91267</v>
      </c>
      <c r="Y574" s="38">
        <v>3</v>
      </c>
      <c r="Z574" s="46">
        <v>2500000</v>
      </c>
      <c r="AA574" s="42"/>
      <c r="AB574" s="42"/>
      <c r="AC574" s="43"/>
      <c r="AD574" s="42">
        <v>20235420010883</v>
      </c>
      <c r="AE574" s="47">
        <v>45111</v>
      </c>
      <c r="AF574" s="42" t="s">
        <v>5490</v>
      </c>
      <c r="AG574" s="48" t="s">
        <v>5491</v>
      </c>
      <c r="AH574" s="49">
        <v>45105</v>
      </c>
      <c r="AI574" s="38" t="s">
        <v>8264</v>
      </c>
      <c r="AJ574" s="38">
        <v>-172</v>
      </c>
      <c r="AK574" s="38" t="s">
        <v>5506</v>
      </c>
      <c r="AL574" s="38">
        <v>1160</v>
      </c>
      <c r="AM574" s="43">
        <v>45090</v>
      </c>
      <c r="AN574" s="43">
        <v>45111</v>
      </c>
      <c r="AO574" s="38" t="s">
        <v>5506</v>
      </c>
      <c r="AP574" s="43">
        <v>45112</v>
      </c>
      <c r="AQ574" s="38">
        <v>5</v>
      </c>
      <c r="AR574" s="38"/>
      <c r="AS574" s="38" t="s">
        <v>8265</v>
      </c>
      <c r="AT574" s="38" t="s">
        <v>5508</v>
      </c>
      <c r="AU574" s="43">
        <v>45106</v>
      </c>
      <c r="AV574" s="43" t="s">
        <v>7828</v>
      </c>
      <c r="AW574" s="43" t="s">
        <v>6456</v>
      </c>
      <c r="AX574" s="43"/>
      <c r="AY574" s="38" t="s">
        <v>5492</v>
      </c>
      <c r="AZ574" s="38" t="s">
        <v>5492</v>
      </c>
      <c r="BA574" s="43" t="s">
        <v>5560</v>
      </c>
      <c r="BB574" s="43" t="s">
        <v>5512</v>
      </c>
      <c r="BC574" s="38" t="s">
        <v>5492</v>
      </c>
      <c r="BD574" s="38" t="s">
        <v>35</v>
      </c>
      <c r="BE574" s="38" t="s">
        <v>5494</v>
      </c>
    </row>
    <row r="575" spans="1:57" ht="17.45" customHeight="1" x14ac:dyDescent="0.25">
      <c r="A575" s="81">
        <v>2023</v>
      </c>
      <c r="B575" s="35">
        <v>605</v>
      </c>
      <c r="C575" s="36">
        <v>1873</v>
      </c>
      <c r="D575" s="102" t="s">
        <v>5496</v>
      </c>
      <c r="E575" s="37" t="s">
        <v>5497</v>
      </c>
      <c r="F575" s="38" t="s">
        <v>39</v>
      </c>
      <c r="G575" s="35" t="s">
        <v>54</v>
      </c>
      <c r="H575" s="37" t="s">
        <v>1026</v>
      </c>
      <c r="I575" s="38" t="s">
        <v>8266</v>
      </c>
      <c r="J575" s="39" t="s">
        <v>8267</v>
      </c>
      <c r="K575" s="41">
        <v>7</v>
      </c>
      <c r="L575" s="42" t="s">
        <v>5549</v>
      </c>
      <c r="M575" s="43">
        <v>45105</v>
      </c>
      <c r="N575" s="38">
        <v>6</v>
      </c>
      <c r="O575" s="43">
        <v>45124</v>
      </c>
      <c r="P575" s="43">
        <v>45291</v>
      </c>
      <c r="Q575" s="54" t="s">
        <v>98</v>
      </c>
      <c r="R575" s="29" t="s">
        <v>98</v>
      </c>
      <c r="S575" s="52" t="s">
        <v>8268</v>
      </c>
      <c r="T575" s="39" t="s">
        <v>5488</v>
      </c>
      <c r="U575" s="12" t="s">
        <v>100</v>
      </c>
      <c r="V575" s="39" t="s">
        <v>5577</v>
      </c>
      <c r="W575" s="53">
        <v>20235400002243</v>
      </c>
      <c r="X575" s="38">
        <v>92081</v>
      </c>
      <c r="Y575" s="38">
        <v>5</v>
      </c>
      <c r="Z575" s="46">
        <v>3900000</v>
      </c>
      <c r="AA575" s="42" t="s">
        <v>6860</v>
      </c>
      <c r="AB575" s="42" t="s">
        <v>6533</v>
      </c>
      <c r="AC575" s="42" t="s">
        <v>6860</v>
      </c>
      <c r="AD575" s="42">
        <v>20235420011163</v>
      </c>
      <c r="AE575" s="47">
        <v>45119</v>
      </c>
      <c r="AF575" s="42" t="s">
        <v>5490</v>
      </c>
      <c r="AG575" s="48" t="s">
        <v>5491</v>
      </c>
      <c r="AH575" s="49">
        <v>45105</v>
      </c>
      <c r="AI575" s="38" t="s">
        <v>8269</v>
      </c>
      <c r="AJ575" s="38">
        <v>-167</v>
      </c>
      <c r="AK575" s="38" t="s">
        <v>5506</v>
      </c>
      <c r="AL575" s="38">
        <v>1298</v>
      </c>
      <c r="AM575" s="43">
        <v>45105</v>
      </c>
      <c r="AN575" s="43">
        <v>45121</v>
      </c>
      <c r="AO575" s="38" t="s">
        <v>5506</v>
      </c>
      <c r="AP575" s="43">
        <v>45112</v>
      </c>
      <c r="AQ575" s="38">
        <v>2</v>
      </c>
      <c r="AR575" s="38"/>
      <c r="AS575" s="38" t="s">
        <v>8270</v>
      </c>
      <c r="AT575" s="38" t="s">
        <v>5508</v>
      </c>
      <c r="AU575" s="43">
        <v>45107</v>
      </c>
      <c r="AV575" s="43" t="s">
        <v>7363</v>
      </c>
      <c r="AW575" s="43" t="s">
        <v>6456</v>
      </c>
      <c r="AX575" s="43"/>
      <c r="AY575" s="38" t="s">
        <v>5492</v>
      </c>
      <c r="AZ575" s="38" t="s">
        <v>5492</v>
      </c>
      <c r="BA575" s="43" t="s">
        <v>5511</v>
      </c>
      <c r="BB575" s="43" t="s">
        <v>5522</v>
      </c>
      <c r="BC575" s="38" t="s">
        <v>5492</v>
      </c>
      <c r="BD575" s="38" t="s">
        <v>35</v>
      </c>
      <c r="BE575" s="38" t="s">
        <v>5494</v>
      </c>
    </row>
    <row r="576" spans="1:57" ht="17.45" customHeight="1" x14ac:dyDescent="0.25">
      <c r="A576" s="81">
        <v>2023</v>
      </c>
      <c r="B576" s="35">
        <v>606</v>
      </c>
      <c r="C576" s="36">
        <v>1873</v>
      </c>
      <c r="D576" s="102" t="s">
        <v>5496</v>
      </c>
      <c r="E576" s="37" t="s">
        <v>5497</v>
      </c>
      <c r="F576" s="38" t="s">
        <v>39</v>
      </c>
      <c r="G576" s="35" t="s">
        <v>54</v>
      </c>
      <c r="H576" s="37" t="s">
        <v>92</v>
      </c>
      <c r="I576" s="38" t="s">
        <v>8271</v>
      </c>
      <c r="J576" s="39" t="s">
        <v>8272</v>
      </c>
      <c r="K576" s="41">
        <v>6</v>
      </c>
      <c r="L576" s="42" t="s">
        <v>5549</v>
      </c>
      <c r="M576" s="43">
        <v>45106</v>
      </c>
      <c r="N576" s="38">
        <v>6</v>
      </c>
      <c r="O576" s="43">
        <v>45121</v>
      </c>
      <c r="P576" s="43">
        <v>45291</v>
      </c>
      <c r="Q576" s="54" t="s">
        <v>98</v>
      </c>
      <c r="R576" s="29" t="s">
        <v>98</v>
      </c>
      <c r="S576" s="52" t="s">
        <v>8273</v>
      </c>
      <c r="T576" s="39" t="s">
        <v>5488</v>
      </c>
      <c r="U576" s="12" t="s">
        <v>100</v>
      </c>
      <c r="V576" s="39" t="s">
        <v>5577</v>
      </c>
      <c r="W576" s="53">
        <v>20235400001443</v>
      </c>
      <c r="X576" s="38">
        <v>91267</v>
      </c>
      <c r="Y576" s="38">
        <v>3</v>
      </c>
      <c r="Z576" s="46">
        <v>5700000</v>
      </c>
      <c r="AA576" s="42"/>
      <c r="AB576" s="42"/>
      <c r="AC576" s="43"/>
      <c r="AD576" s="42">
        <v>20235420010883</v>
      </c>
      <c r="AE576" s="47">
        <v>45111</v>
      </c>
      <c r="AF576" s="42" t="s">
        <v>5490</v>
      </c>
      <c r="AG576" s="48" t="s">
        <v>5491</v>
      </c>
      <c r="AH576" s="49">
        <v>45105</v>
      </c>
      <c r="AI576" s="38" t="s">
        <v>8274</v>
      </c>
      <c r="AJ576" s="38">
        <v>-172</v>
      </c>
      <c r="AK576" s="38" t="s">
        <v>5506</v>
      </c>
      <c r="AL576" s="38">
        <v>1160</v>
      </c>
      <c r="AM576" s="43">
        <v>45090</v>
      </c>
      <c r="AN576" s="43">
        <v>45111</v>
      </c>
      <c r="AO576" s="38" t="s">
        <v>5506</v>
      </c>
      <c r="AP576" s="43">
        <v>45112</v>
      </c>
      <c r="AQ576" s="38">
        <v>5</v>
      </c>
      <c r="AR576" s="38"/>
      <c r="AS576" s="38" t="s">
        <v>8275</v>
      </c>
      <c r="AT576" s="38" t="s">
        <v>5508</v>
      </c>
      <c r="AU576" s="43">
        <v>45111</v>
      </c>
      <c r="AV576" s="43" t="s">
        <v>8093</v>
      </c>
      <c r="AW576" s="43" t="s">
        <v>7472</v>
      </c>
      <c r="AX576" s="43"/>
      <c r="AY576" s="38" t="s">
        <v>5492</v>
      </c>
      <c r="AZ576" s="38" t="s">
        <v>5506</v>
      </c>
      <c r="BA576" s="43" t="s">
        <v>5597</v>
      </c>
      <c r="BB576" s="43" t="s">
        <v>5512</v>
      </c>
      <c r="BC576" s="38" t="s">
        <v>5492</v>
      </c>
      <c r="BD576" s="38" t="s">
        <v>35</v>
      </c>
      <c r="BE576" s="38" t="s">
        <v>5494</v>
      </c>
    </row>
    <row r="577" spans="1:57" ht="17.45" customHeight="1" x14ac:dyDescent="0.25">
      <c r="A577" s="81">
        <v>2023</v>
      </c>
      <c r="B577" s="35">
        <v>607</v>
      </c>
      <c r="C577" s="36">
        <v>1873</v>
      </c>
      <c r="D577" s="102" t="s">
        <v>5496</v>
      </c>
      <c r="E577" s="37" t="s">
        <v>5497</v>
      </c>
      <c r="F577" s="38" t="s">
        <v>39</v>
      </c>
      <c r="G577" s="35" t="s">
        <v>54</v>
      </c>
      <c r="H577" s="37" t="s">
        <v>8276</v>
      </c>
      <c r="I577" s="38" t="s">
        <v>8277</v>
      </c>
      <c r="J577" s="39" t="s">
        <v>4970</v>
      </c>
      <c r="K577" s="41">
        <v>1</v>
      </c>
      <c r="L577" s="42" t="s">
        <v>5549</v>
      </c>
      <c r="M577" s="43">
        <v>45106</v>
      </c>
      <c r="N577" s="38">
        <v>6</v>
      </c>
      <c r="O577" s="43">
        <v>45119</v>
      </c>
      <c r="P577" s="43">
        <v>45291</v>
      </c>
      <c r="Q577" s="54" t="s">
        <v>98</v>
      </c>
      <c r="R577" s="29" t="s">
        <v>98</v>
      </c>
      <c r="S577" s="52" t="s">
        <v>8278</v>
      </c>
      <c r="T577" s="39" t="s">
        <v>5488</v>
      </c>
      <c r="U577" s="12" t="s">
        <v>1241</v>
      </c>
      <c r="V577" s="39" t="s">
        <v>1238</v>
      </c>
      <c r="W577" s="53">
        <v>20235400001963</v>
      </c>
      <c r="X577" s="38">
        <v>92052</v>
      </c>
      <c r="Y577" s="38">
        <v>1</v>
      </c>
      <c r="Z577" s="46">
        <v>3100000</v>
      </c>
      <c r="AA577" s="42" t="s">
        <v>6860</v>
      </c>
      <c r="AB577" s="42" t="s">
        <v>6533</v>
      </c>
      <c r="AC577" s="42" t="s">
        <v>6860</v>
      </c>
      <c r="AD577" s="42">
        <v>20235420010883</v>
      </c>
      <c r="AE577" s="47">
        <v>45111</v>
      </c>
      <c r="AF577" s="42" t="s">
        <v>5490</v>
      </c>
      <c r="AG577" s="48" t="s">
        <v>5491</v>
      </c>
      <c r="AH577" s="49">
        <v>45106</v>
      </c>
      <c r="AI577" s="38" t="s">
        <v>8279</v>
      </c>
      <c r="AJ577" s="38">
        <v>-172</v>
      </c>
      <c r="AK577" s="38" t="s">
        <v>5506</v>
      </c>
      <c r="AL577" s="38">
        <v>1268</v>
      </c>
      <c r="AM577" s="43">
        <v>45104</v>
      </c>
      <c r="AN577" s="43">
        <v>45111</v>
      </c>
      <c r="AO577" s="38" t="s">
        <v>5506</v>
      </c>
      <c r="AP577" s="43">
        <v>45113</v>
      </c>
      <c r="AQ577" s="38">
        <v>3</v>
      </c>
      <c r="AR577" s="38"/>
      <c r="AS577" s="38" t="s">
        <v>8280</v>
      </c>
      <c r="AT577" s="38" t="s">
        <v>5508</v>
      </c>
      <c r="AU577" s="43">
        <v>45106</v>
      </c>
      <c r="AV577" s="43" t="s">
        <v>7828</v>
      </c>
      <c r="AW577" s="43" t="s">
        <v>7274</v>
      </c>
      <c r="AX577" s="43"/>
      <c r="AY577" s="38" t="s">
        <v>5492</v>
      </c>
      <c r="AZ577" s="38" t="s">
        <v>5492</v>
      </c>
      <c r="BA577" s="43" t="s">
        <v>5511</v>
      </c>
      <c r="BB577" s="43" t="s">
        <v>5512</v>
      </c>
      <c r="BC577" s="38" t="s">
        <v>5492</v>
      </c>
      <c r="BD577" s="38" t="s">
        <v>35</v>
      </c>
      <c r="BE577" s="38" t="s">
        <v>5494</v>
      </c>
    </row>
    <row r="578" spans="1:57" ht="17.45" customHeight="1" x14ac:dyDescent="0.25">
      <c r="A578" s="81">
        <v>2023</v>
      </c>
      <c r="B578" s="35">
        <v>608</v>
      </c>
      <c r="C578" s="36">
        <v>1873</v>
      </c>
      <c r="D578" s="102" t="s">
        <v>5496</v>
      </c>
      <c r="E578" s="37" t="s">
        <v>5497</v>
      </c>
      <c r="F578" s="38" t="s">
        <v>39</v>
      </c>
      <c r="G578" s="35" t="s">
        <v>54</v>
      </c>
      <c r="H578" s="37" t="s">
        <v>8281</v>
      </c>
      <c r="I578" s="38" t="s">
        <v>8282</v>
      </c>
      <c r="J578" s="39" t="s">
        <v>8283</v>
      </c>
      <c r="K578" s="41">
        <v>7</v>
      </c>
      <c r="L578" s="42" t="s">
        <v>5549</v>
      </c>
      <c r="M578" s="43">
        <v>45106</v>
      </c>
      <c r="N578" s="38">
        <v>6</v>
      </c>
      <c r="O578" s="43">
        <v>45119</v>
      </c>
      <c r="P578" s="43">
        <v>45291</v>
      </c>
      <c r="Q578" s="54" t="s">
        <v>98</v>
      </c>
      <c r="R578" s="29" t="s">
        <v>98</v>
      </c>
      <c r="S578" s="52" t="s">
        <v>8284</v>
      </c>
      <c r="T578" s="39" t="s">
        <v>5488</v>
      </c>
      <c r="U578" s="12" t="s">
        <v>1241</v>
      </c>
      <c r="V578" s="39" t="s">
        <v>1238</v>
      </c>
      <c r="W578" s="53">
        <v>20235400001963</v>
      </c>
      <c r="X578" s="38">
        <v>92042</v>
      </c>
      <c r="Y578" s="38">
        <v>1</v>
      </c>
      <c r="Z578" s="46">
        <v>4800000</v>
      </c>
      <c r="AA578" s="42" t="s">
        <v>6860</v>
      </c>
      <c r="AB578" s="42" t="s">
        <v>6533</v>
      </c>
      <c r="AC578" s="42" t="s">
        <v>6860</v>
      </c>
      <c r="AD578" s="42">
        <v>20235420010883</v>
      </c>
      <c r="AE578" s="47">
        <v>45111</v>
      </c>
      <c r="AF578" s="42" t="s">
        <v>5490</v>
      </c>
      <c r="AG578" s="48" t="s">
        <v>5491</v>
      </c>
      <c r="AH578" s="49">
        <v>45106</v>
      </c>
      <c r="AI578" s="38" t="s">
        <v>8285</v>
      </c>
      <c r="AJ578" s="38">
        <v>-172</v>
      </c>
      <c r="AK578" s="38" t="s">
        <v>5506</v>
      </c>
      <c r="AL578" s="38">
        <v>1267</v>
      </c>
      <c r="AM578" s="43">
        <v>45104</v>
      </c>
      <c r="AN578" s="43">
        <v>45111</v>
      </c>
      <c r="AO578" s="38" t="s">
        <v>5506</v>
      </c>
      <c r="AP578" s="43">
        <v>45113</v>
      </c>
      <c r="AQ578" s="38">
        <v>3</v>
      </c>
      <c r="AR578" s="38"/>
      <c r="AS578" s="38" t="s">
        <v>8286</v>
      </c>
      <c r="AT578" s="38" t="s">
        <v>5508</v>
      </c>
      <c r="AU578" s="43">
        <v>45106</v>
      </c>
      <c r="AV578" s="43" t="s">
        <v>7828</v>
      </c>
      <c r="AW578" s="43" t="s">
        <v>8007</v>
      </c>
      <c r="AX578" s="43"/>
      <c r="AY578" s="38" t="s">
        <v>5492</v>
      </c>
      <c r="AZ578" s="38" t="s">
        <v>5492</v>
      </c>
      <c r="BA578" s="43" t="s">
        <v>5597</v>
      </c>
      <c r="BB578" s="43" t="s">
        <v>5522</v>
      </c>
      <c r="BC578" s="38" t="s">
        <v>5492</v>
      </c>
      <c r="BD578" s="38" t="s">
        <v>35</v>
      </c>
      <c r="BE578" s="38" t="s">
        <v>5494</v>
      </c>
    </row>
    <row r="579" spans="1:57" ht="17.45" customHeight="1" x14ac:dyDescent="0.25">
      <c r="A579" s="81">
        <v>2023</v>
      </c>
      <c r="B579" s="35">
        <v>609</v>
      </c>
      <c r="C579" s="36">
        <v>1873</v>
      </c>
      <c r="D579" s="102" t="s">
        <v>5496</v>
      </c>
      <c r="E579" s="37" t="s">
        <v>5497</v>
      </c>
      <c r="F579" s="38" t="s">
        <v>39</v>
      </c>
      <c r="G579" s="35" t="s">
        <v>54</v>
      </c>
      <c r="H579" s="37" t="s">
        <v>8287</v>
      </c>
      <c r="I579" s="38" t="s">
        <v>8288</v>
      </c>
      <c r="J579" s="39" t="s">
        <v>6046</v>
      </c>
      <c r="K579" s="41">
        <v>0</v>
      </c>
      <c r="L579" s="42" t="s">
        <v>5549</v>
      </c>
      <c r="M579" s="43">
        <v>45106</v>
      </c>
      <c r="N579" s="38">
        <v>6</v>
      </c>
      <c r="O579" s="43">
        <v>45111</v>
      </c>
      <c r="P579" s="43">
        <v>45291</v>
      </c>
      <c r="Q579" s="54" t="s">
        <v>98</v>
      </c>
      <c r="R579" s="29" t="s">
        <v>98</v>
      </c>
      <c r="S579" s="52" t="s">
        <v>8289</v>
      </c>
      <c r="T579" s="39" t="s">
        <v>5488</v>
      </c>
      <c r="U579" s="12" t="s">
        <v>74</v>
      </c>
      <c r="V579" s="39" t="s">
        <v>1021</v>
      </c>
      <c r="W579" s="53">
        <v>20235400001973</v>
      </c>
      <c r="X579" s="38">
        <v>92056</v>
      </c>
      <c r="Y579" s="38">
        <v>1</v>
      </c>
      <c r="Z579" s="46">
        <v>7500000</v>
      </c>
      <c r="AA579" s="42" t="s">
        <v>6860</v>
      </c>
      <c r="AB579" s="42" t="s">
        <v>6533</v>
      </c>
      <c r="AC579" s="42" t="s">
        <v>6860</v>
      </c>
      <c r="AD579" s="42">
        <v>20235420010883</v>
      </c>
      <c r="AE579" s="47">
        <v>45111</v>
      </c>
      <c r="AF579" s="42" t="s">
        <v>5490</v>
      </c>
      <c r="AG579" s="48" t="s">
        <v>5491</v>
      </c>
      <c r="AH579" s="49">
        <v>45106</v>
      </c>
      <c r="AI579" s="38" t="s">
        <v>8290</v>
      </c>
      <c r="AJ579" s="38">
        <v>-180</v>
      </c>
      <c r="AK579" s="38" t="s">
        <v>5506</v>
      </c>
      <c r="AL579" s="38">
        <v>1261</v>
      </c>
      <c r="AM579" s="43">
        <v>45104</v>
      </c>
      <c r="AN579" s="43">
        <v>45111</v>
      </c>
      <c r="AO579" s="38" t="s">
        <v>5506</v>
      </c>
      <c r="AP579" s="43">
        <v>45107</v>
      </c>
      <c r="AQ579" s="38">
        <v>3</v>
      </c>
      <c r="AR579" s="38"/>
      <c r="AS579" s="38">
        <v>100002668</v>
      </c>
      <c r="AT579" s="38" t="s">
        <v>7180</v>
      </c>
      <c r="AU579" s="43">
        <v>45198</v>
      </c>
      <c r="AV579" s="43">
        <v>45198</v>
      </c>
      <c r="AW579" s="43">
        <v>45472</v>
      </c>
      <c r="AX579" s="43">
        <v>45111</v>
      </c>
      <c r="AY579" s="38" t="s">
        <v>5492</v>
      </c>
      <c r="AZ579" s="38" t="s">
        <v>5492</v>
      </c>
      <c r="BA579" s="43" t="s">
        <v>5597</v>
      </c>
      <c r="BB579" s="43" t="s">
        <v>5512</v>
      </c>
      <c r="BC579" s="38" t="s">
        <v>5492</v>
      </c>
      <c r="BD579" s="38" t="s">
        <v>35</v>
      </c>
      <c r="BE579" s="38" t="s">
        <v>5494</v>
      </c>
    </row>
    <row r="580" spans="1:57" ht="17.45" customHeight="1" x14ac:dyDescent="0.3">
      <c r="A580" s="81">
        <v>2023</v>
      </c>
      <c r="B580" s="35">
        <v>611</v>
      </c>
      <c r="C580" s="36">
        <v>1873</v>
      </c>
      <c r="D580" s="102" t="s">
        <v>5496</v>
      </c>
      <c r="E580" s="37" t="s">
        <v>5497</v>
      </c>
      <c r="F580" s="38" t="s">
        <v>39</v>
      </c>
      <c r="G580" s="35" t="s">
        <v>54</v>
      </c>
      <c r="H580" s="37" t="s">
        <v>5736</v>
      </c>
      <c r="I580" s="38" t="s">
        <v>8291</v>
      </c>
      <c r="J580" s="39" t="s">
        <v>5828</v>
      </c>
      <c r="K580" s="41">
        <v>5</v>
      </c>
      <c r="L580" s="42" t="s">
        <v>2761</v>
      </c>
      <c r="M580" s="43">
        <v>45105</v>
      </c>
      <c r="N580" s="38">
        <v>6</v>
      </c>
      <c r="O580" s="43">
        <v>45111</v>
      </c>
      <c r="P580" s="43">
        <v>45291</v>
      </c>
      <c r="Q580" s="54" t="s">
        <v>98</v>
      </c>
      <c r="R580" s="29" t="s">
        <v>98</v>
      </c>
      <c r="S580" s="52" t="s">
        <v>8292</v>
      </c>
      <c r="T580" s="39" t="s">
        <v>5488</v>
      </c>
      <c r="U580" s="248" t="s">
        <v>365</v>
      </c>
      <c r="V580" s="39" t="s">
        <v>5740</v>
      </c>
      <c r="W580" s="53">
        <v>20235400001283</v>
      </c>
      <c r="X580" s="38">
        <v>92075</v>
      </c>
      <c r="Y580" s="38">
        <v>2</v>
      </c>
      <c r="Z580" s="46">
        <v>4800000</v>
      </c>
      <c r="AA580" s="42" t="s">
        <v>6860</v>
      </c>
      <c r="AB580" s="42" t="s">
        <v>6533</v>
      </c>
      <c r="AC580" s="42" t="s">
        <v>6860</v>
      </c>
      <c r="AD580" s="42">
        <v>20235420010803</v>
      </c>
      <c r="AE580" s="47">
        <v>45111</v>
      </c>
      <c r="AF580" s="42" t="s">
        <v>5490</v>
      </c>
      <c r="AG580" s="48" t="s">
        <v>5491</v>
      </c>
      <c r="AH580" s="49">
        <v>45105</v>
      </c>
      <c r="AI580" s="38" t="s">
        <v>8293</v>
      </c>
      <c r="AJ580" s="38">
        <v>-180</v>
      </c>
      <c r="AK580" s="38" t="s">
        <v>5506</v>
      </c>
      <c r="AL580" s="38">
        <v>1293</v>
      </c>
      <c r="AM580" s="43">
        <v>45105</v>
      </c>
      <c r="AN580" s="43">
        <v>45111</v>
      </c>
      <c r="AO580" s="38" t="s">
        <v>5506</v>
      </c>
      <c r="AP580" s="43">
        <v>45111</v>
      </c>
      <c r="AQ580" s="38">
        <v>3</v>
      </c>
      <c r="AR580" s="38"/>
      <c r="AS580" s="38" t="s">
        <v>8294</v>
      </c>
      <c r="AT580" s="38" t="s">
        <v>5508</v>
      </c>
      <c r="AU580" s="43">
        <v>45106</v>
      </c>
      <c r="AV580" s="43" t="s">
        <v>7828</v>
      </c>
      <c r="AW580" s="43" t="s">
        <v>7364</v>
      </c>
      <c r="AX580" s="43"/>
      <c r="AY580" s="38" t="s">
        <v>5492</v>
      </c>
      <c r="AZ580" s="38" t="s">
        <v>5506</v>
      </c>
      <c r="BA580" s="43" t="s">
        <v>5597</v>
      </c>
      <c r="BB580" s="43" t="s">
        <v>5512</v>
      </c>
      <c r="BC580" s="38" t="s">
        <v>5492</v>
      </c>
      <c r="BD580" s="38" t="s">
        <v>35</v>
      </c>
      <c r="BE580" s="38" t="s">
        <v>5494</v>
      </c>
    </row>
    <row r="581" spans="1:57" ht="17.45" customHeight="1" x14ac:dyDescent="0.25">
      <c r="A581" s="81">
        <v>2023</v>
      </c>
      <c r="B581" s="35">
        <v>612</v>
      </c>
      <c r="C581" s="36">
        <v>1873</v>
      </c>
      <c r="D581" s="102" t="s">
        <v>5496</v>
      </c>
      <c r="E581" s="37" t="s">
        <v>5497</v>
      </c>
      <c r="F581" s="38" t="s">
        <v>39</v>
      </c>
      <c r="G581" s="35" t="s">
        <v>54</v>
      </c>
      <c r="H581" s="37" t="s">
        <v>8295</v>
      </c>
      <c r="I581" s="38" t="s">
        <v>8296</v>
      </c>
      <c r="J581" s="39" t="s">
        <v>6237</v>
      </c>
      <c r="K581" s="41">
        <v>2</v>
      </c>
      <c r="L581" s="42" t="s">
        <v>345</v>
      </c>
      <c r="M581" s="43">
        <v>45105</v>
      </c>
      <c r="N581" s="38">
        <v>6</v>
      </c>
      <c r="O581" s="43">
        <v>45125</v>
      </c>
      <c r="P581" s="43">
        <v>45291</v>
      </c>
      <c r="Q581" s="54" t="s">
        <v>5504</v>
      </c>
      <c r="R581" s="29" t="s">
        <v>48</v>
      </c>
      <c r="S581" s="52" t="s">
        <v>8297</v>
      </c>
      <c r="T581" s="39" t="s">
        <v>5488</v>
      </c>
      <c r="U581" s="12" t="s">
        <v>74</v>
      </c>
      <c r="V581" s="39" t="s">
        <v>75</v>
      </c>
      <c r="W581" s="51">
        <v>20235400001323</v>
      </c>
      <c r="X581" s="38">
        <v>91187</v>
      </c>
      <c r="Y581" s="38">
        <v>1</v>
      </c>
      <c r="Z581" s="46">
        <v>5700000</v>
      </c>
      <c r="AA581" s="42" t="s">
        <v>6860</v>
      </c>
      <c r="AB581" s="42"/>
      <c r="AC581" s="42" t="s">
        <v>6860</v>
      </c>
      <c r="AD581" s="42">
        <v>20235420010653</v>
      </c>
      <c r="AE581" s="47">
        <v>45106</v>
      </c>
      <c r="AF581" s="42" t="s">
        <v>5490</v>
      </c>
      <c r="AG581" s="48" t="s">
        <v>5491</v>
      </c>
      <c r="AH581" s="49">
        <v>45105</v>
      </c>
      <c r="AI581" s="109" t="s">
        <v>8298</v>
      </c>
      <c r="AJ581" s="109">
        <v>-166</v>
      </c>
      <c r="AK581" s="109" t="s">
        <v>5506</v>
      </c>
      <c r="AL581" s="109">
        <v>1258</v>
      </c>
      <c r="AM581" s="110">
        <v>45104</v>
      </c>
      <c r="AN581" s="110">
        <v>45106</v>
      </c>
      <c r="AO581" s="109" t="s">
        <v>5506</v>
      </c>
      <c r="AP581" s="110">
        <v>45107</v>
      </c>
      <c r="AQ581" s="109">
        <v>1</v>
      </c>
      <c r="AR581" s="109"/>
      <c r="AS581" s="109" t="s">
        <v>8299</v>
      </c>
      <c r="AT581" s="109" t="s">
        <v>5508</v>
      </c>
      <c r="AU581" s="110">
        <v>45106</v>
      </c>
      <c r="AV581" s="110" t="s">
        <v>7828</v>
      </c>
      <c r="AW581" s="110" t="s">
        <v>7378</v>
      </c>
      <c r="AX581" s="110"/>
      <c r="AY581" s="109" t="s">
        <v>5492</v>
      </c>
      <c r="AZ581" s="109" t="s">
        <v>5506</v>
      </c>
      <c r="BA581" s="110" t="s">
        <v>5597</v>
      </c>
      <c r="BB581" s="110" t="s">
        <v>5512</v>
      </c>
      <c r="BC581" s="109" t="s">
        <v>5492</v>
      </c>
      <c r="BD581" s="109" t="s">
        <v>35</v>
      </c>
      <c r="BE581" s="38" t="s">
        <v>5494</v>
      </c>
    </row>
    <row r="582" spans="1:57" ht="17.45" customHeight="1" x14ac:dyDescent="0.3">
      <c r="A582" s="81">
        <v>2023</v>
      </c>
      <c r="B582" s="35">
        <v>613</v>
      </c>
      <c r="C582" s="36">
        <v>1873</v>
      </c>
      <c r="D582" s="102" t="s">
        <v>5496</v>
      </c>
      <c r="E582" s="37" t="s">
        <v>5497</v>
      </c>
      <c r="F582" s="38" t="s">
        <v>39</v>
      </c>
      <c r="G582" s="35" t="s">
        <v>54</v>
      </c>
      <c r="H582" s="37" t="s">
        <v>5736</v>
      </c>
      <c r="I582" s="38" t="s">
        <v>8300</v>
      </c>
      <c r="J582" s="39" t="s">
        <v>8301</v>
      </c>
      <c r="K582" s="41">
        <v>5</v>
      </c>
      <c r="L582" s="42" t="s">
        <v>2761</v>
      </c>
      <c r="M582" s="43">
        <v>45105</v>
      </c>
      <c r="N582" s="38">
        <v>6</v>
      </c>
      <c r="O582" s="43">
        <v>45111</v>
      </c>
      <c r="P582" s="43">
        <v>45291</v>
      </c>
      <c r="Q582" s="54" t="s">
        <v>98</v>
      </c>
      <c r="R582" s="29" t="s">
        <v>98</v>
      </c>
      <c r="S582" s="52" t="s">
        <v>8292</v>
      </c>
      <c r="T582" s="39" t="s">
        <v>5488</v>
      </c>
      <c r="U582" s="248" t="s">
        <v>365</v>
      </c>
      <c r="V582" s="39" t="s">
        <v>5740</v>
      </c>
      <c r="W582" s="197">
        <v>20235400001283</v>
      </c>
      <c r="X582" s="38">
        <v>92075</v>
      </c>
      <c r="Y582" s="38">
        <v>2</v>
      </c>
      <c r="Z582" s="46">
        <v>4800000</v>
      </c>
      <c r="AA582" s="42" t="s">
        <v>6860</v>
      </c>
      <c r="AB582" s="42" t="s">
        <v>6533</v>
      </c>
      <c r="AC582" s="42" t="s">
        <v>6860</v>
      </c>
      <c r="AD582" s="42">
        <v>20235420010803</v>
      </c>
      <c r="AE582" s="47">
        <v>45111</v>
      </c>
      <c r="AF582" s="42" t="s">
        <v>5490</v>
      </c>
      <c r="AG582" s="48" t="s">
        <v>5491</v>
      </c>
      <c r="AH582" s="49">
        <v>45105</v>
      </c>
      <c r="AI582" s="38" t="s">
        <v>8302</v>
      </c>
      <c r="AJ582" s="38">
        <v>-180</v>
      </c>
      <c r="AK582" s="38" t="s">
        <v>5506</v>
      </c>
      <c r="AL582" s="38">
        <v>1293</v>
      </c>
      <c r="AM582" s="43">
        <v>45105</v>
      </c>
      <c r="AN582" s="43">
        <v>45111</v>
      </c>
      <c r="AO582" s="38" t="s">
        <v>5506</v>
      </c>
      <c r="AP582" s="43">
        <v>45111</v>
      </c>
      <c r="AQ582" s="38">
        <v>3</v>
      </c>
      <c r="AR582" s="38"/>
      <c r="AS582" s="38" t="s">
        <v>8270</v>
      </c>
      <c r="AT582" s="38" t="s">
        <v>5508</v>
      </c>
      <c r="AU582" s="43">
        <v>45107</v>
      </c>
      <c r="AV582" s="43">
        <v>45106</v>
      </c>
      <c r="AW582" s="43">
        <v>45478</v>
      </c>
      <c r="AX582" s="43">
        <v>45111</v>
      </c>
      <c r="AY582" s="38" t="s">
        <v>5492</v>
      </c>
      <c r="AZ582" s="38" t="s">
        <v>5492</v>
      </c>
      <c r="BA582" s="43" t="s">
        <v>5597</v>
      </c>
      <c r="BB582" s="43" t="s">
        <v>5512</v>
      </c>
      <c r="BC582" s="38" t="s">
        <v>5492</v>
      </c>
      <c r="BD582" s="38" t="s">
        <v>35</v>
      </c>
      <c r="BE582" s="38" t="s">
        <v>5494</v>
      </c>
    </row>
    <row r="583" spans="1:57" ht="17.45" customHeight="1" x14ac:dyDescent="0.25">
      <c r="A583" s="81">
        <v>2023</v>
      </c>
      <c r="B583" s="35">
        <v>614</v>
      </c>
      <c r="C583" s="36">
        <v>1819</v>
      </c>
      <c r="D583" s="29" t="s">
        <v>53</v>
      </c>
      <c r="E583" s="37" t="s">
        <v>5497</v>
      </c>
      <c r="F583" s="38" t="s">
        <v>39</v>
      </c>
      <c r="G583" s="35" t="s">
        <v>54</v>
      </c>
      <c r="H583" s="37" t="s">
        <v>4544</v>
      </c>
      <c r="I583" s="38" t="s">
        <v>8303</v>
      </c>
      <c r="J583" s="39" t="s">
        <v>8304</v>
      </c>
      <c r="K583" s="41">
        <v>1</v>
      </c>
      <c r="L583" s="42" t="s">
        <v>5829</v>
      </c>
      <c r="M583" s="43">
        <v>45111</v>
      </c>
      <c r="N583" s="38">
        <v>6</v>
      </c>
      <c r="O583" s="43">
        <v>45128</v>
      </c>
      <c r="P583" s="43">
        <v>45291</v>
      </c>
      <c r="Q583" s="54" t="s">
        <v>5504</v>
      </c>
      <c r="R583" s="29" t="s">
        <v>8305</v>
      </c>
      <c r="S583" s="74" t="s">
        <v>7648</v>
      </c>
      <c r="T583" s="39" t="s">
        <v>5488</v>
      </c>
      <c r="U583" s="12" t="s">
        <v>62</v>
      </c>
      <c r="V583" s="39" t="s">
        <v>63</v>
      </c>
      <c r="W583" s="51">
        <v>20235400001603</v>
      </c>
      <c r="X583" s="38">
        <v>91078</v>
      </c>
      <c r="Y583" s="38">
        <v>10</v>
      </c>
      <c r="Z583" s="46">
        <v>2400000</v>
      </c>
      <c r="AA583" s="42" t="s">
        <v>6860</v>
      </c>
      <c r="AB583" s="42" t="s">
        <v>6533</v>
      </c>
      <c r="AC583" s="42" t="s">
        <v>6860</v>
      </c>
      <c r="AD583" s="42">
        <v>20235420011493</v>
      </c>
      <c r="AE583" s="47">
        <v>45125</v>
      </c>
      <c r="AF583" s="42"/>
      <c r="AG583" s="48" t="s">
        <v>5491</v>
      </c>
      <c r="AH583" s="49">
        <v>45111</v>
      </c>
      <c r="AI583" s="38" t="s">
        <v>8306</v>
      </c>
      <c r="AJ583" s="38">
        <v>-163</v>
      </c>
      <c r="AK583" s="38" t="s">
        <v>5506</v>
      </c>
      <c r="AL583" s="38">
        <v>1186</v>
      </c>
      <c r="AM583" s="43">
        <v>45092</v>
      </c>
      <c r="AN583" s="43">
        <v>45128</v>
      </c>
      <c r="AO583" s="38" t="s">
        <v>5506</v>
      </c>
      <c r="AP583" s="43">
        <v>45112</v>
      </c>
      <c r="AQ583" s="38">
        <v>3</v>
      </c>
      <c r="AR583" s="38"/>
      <c r="AS583" s="38" t="s">
        <v>8307</v>
      </c>
      <c r="AT583" s="38" t="s">
        <v>5508</v>
      </c>
      <c r="AU583" s="43">
        <v>45106</v>
      </c>
      <c r="AV583" s="43" t="s">
        <v>7828</v>
      </c>
      <c r="AW583" s="43" t="s">
        <v>7364</v>
      </c>
      <c r="AX583" s="43"/>
      <c r="AY583" s="38" t="s">
        <v>5492</v>
      </c>
      <c r="AZ583" s="38" t="s">
        <v>5492</v>
      </c>
      <c r="BA583" s="43" t="s">
        <v>5560</v>
      </c>
      <c r="BB583" s="43" t="s">
        <v>5522</v>
      </c>
      <c r="BC583" s="38" t="s">
        <v>5492</v>
      </c>
      <c r="BD583" s="38" t="s">
        <v>35</v>
      </c>
      <c r="BE583" s="38" t="s">
        <v>5494</v>
      </c>
    </row>
    <row r="584" spans="1:57" ht="17.45" customHeight="1" x14ac:dyDescent="0.25">
      <c r="A584" s="81">
        <v>2023</v>
      </c>
      <c r="B584" s="35">
        <v>615</v>
      </c>
      <c r="C584" s="36">
        <v>1819</v>
      </c>
      <c r="D584" s="29" t="s">
        <v>53</v>
      </c>
      <c r="E584" s="37" t="s">
        <v>5497</v>
      </c>
      <c r="F584" s="38" t="s">
        <v>39</v>
      </c>
      <c r="G584" s="35" t="s">
        <v>54</v>
      </c>
      <c r="H584" s="37" t="s">
        <v>4544</v>
      </c>
      <c r="I584" s="38" t="s">
        <v>8308</v>
      </c>
      <c r="J584" s="39" t="s">
        <v>8309</v>
      </c>
      <c r="K584" s="41">
        <v>1</v>
      </c>
      <c r="L584" s="42" t="s">
        <v>5829</v>
      </c>
      <c r="M584" s="43">
        <v>45105</v>
      </c>
      <c r="N584" s="38">
        <v>6</v>
      </c>
      <c r="O584" s="43">
        <v>45124</v>
      </c>
      <c r="P584" s="43">
        <v>45291</v>
      </c>
      <c r="Q584" s="54" t="s">
        <v>98</v>
      </c>
      <c r="R584" s="29" t="s">
        <v>98</v>
      </c>
      <c r="S584" s="74" t="s">
        <v>7648</v>
      </c>
      <c r="T584" s="39" t="s">
        <v>5488</v>
      </c>
      <c r="U584" s="12" t="s">
        <v>62</v>
      </c>
      <c r="V584" s="39" t="s">
        <v>63</v>
      </c>
      <c r="W584" s="53">
        <v>20235400001383</v>
      </c>
      <c r="X584" s="38">
        <v>91078</v>
      </c>
      <c r="Y584" s="38">
        <v>10</v>
      </c>
      <c r="Z584" s="46">
        <v>2400000</v>
      </c>
      <c r="AA584" s="42" t="s">
        <v>6860</v>
      </c>
      <c r="AB584" s="42" t="s">
        <v>6533</v>
      </c>
      <c r="AC584" s="42" t="s">
        <v>6860</v>
      </c>
      <c r="AD584" s="42">
        <v>20235420011193</v>
      </c>
      <c r="AE584" s="47">
        <v>45119</v>
      </c>
      <c r="AF584" s="42" t="s">
        <v>5490</v>
      </c>
      <c r="AG584" s="48" t="s">
        <v>5491</v>
      </c>
      <c r="AH584" s="49">
        <v>45105</v>
      </c>
      <c r="AI584" s="38" t="s">
        <v>8310</v>
      </c>
      <c r="AJ584" s="38">
        <v>-167</v>
      </c>
      <c r="AK584" s="38" t="s">
        <v>5506</v>
      </c>
      <c r="AL584" s="38">
        <v>1186</v>
      </c>
      <c r="AM584" s="43">
        <v>45092</v>
      </c>
      <c r="AN584" s="43">
        <v>45124</v>
      </c>
      <c r="AO584" s="38" t="s">
        <v>5506</v>
      </c>
      <c r="AP584" s="43">
        <v>45111</v>
      </c>
      <c r="AQ584" s="38">
        <v>3</v>
      </c>
      <c r="AR584" s="38"/>
      <c r="AS584" s="38" t="s">
        <v>8311</v>
      </c>
      <c r="AT584" s="38" t="s">
        <v>5508</v>
      </c>
      <c r="AU584" s="43">
        <v>45106</v>
      </c>
      <c r="AV584" s="43" t="s">
        <v>7828</v>
      </c>
      <c r="AW584" s="43" t="s">
        <v>7274</v>
      </c>
      <c r="AX584" s="43"/>
      <c r="AY584" s="38" t="s">
        <v>5492</v>
      </c>
      <c r="AZ584" s="38" t="s">
        <v>5492</v>
      </c>
      <c r="BA584" s="43" t="s">
        <v>5560</v>
      </c>
      <c r="BB584" s="43" t="s">
        <v>5522</v>
      </c>
      <c r="BC584" s="38" t="s">
        <v>5492</v>
      </c>
      <c r="BD584" s="38" t="s">
        <v>35</v>
      </c>
      <c r="BE584" s="38" t="s">
        <v>5494</v>
      </c>
    </row>
    <row r="585" spans="1:57" ht="17.45" customHeight="1" x14ac:dyDescent="0.25">
      <c r="A585" s="81">
        <v>2023</v>
      </c>
      <c r="B585" s="35">
        <v>616</v>
      </c>
      <c r="C585" s="36">
        <v>1871</v>
      </c>
      <c r="D585" s="29" t="s">
        <v>279</v>
      </c>
      <c r="E585" s="37" t="s">
        <v>5497</v>
      </c>
      <c r="F585" s="38" t="s">
        <v>39</v>
      </c>
      <c r="G585" s="35" t="s">
        <v>54</v>
      </c>
      <c r="H585" s="37" t="s">
        <v>1718</v>
      </c>
      <c r="I585" s="38" t="s">
        <v>8312</v>
      </c>
      <c r="J585" s="39" t="s">
        <v>8313</v>
      </c>
      <c r="K585" s="41">
        <v>7</v>
      </c>
      <c r="L585" s="42" t="s">
        <v>170</v>
      </c>
      <c r="M585" s="43">
        <v>45105</v>
      </c>
      <c r="N585" s="38">
        <v>6</v>
      </c>
      <c r="O585" s="43">
        <v>45124</v>
      </c>
      <c r="P585" s="43">
        <v>45291</v>
      </c>
      <c r="Q585" s="54" t="s">
        <v>98</v>
      </c>
      <c r="R585" s="29" t="s">
        <v>98</v>
      </c>
      <c r="S585" s="52" t="s">
        <v>8038</v>
      </c>
      <c r="T585" s="39" t="s">
        <v>5488</v>
      </c>
      <c r="U585" s="12" t="s">
        <v>286</v>
      </c>
      <c r="V585" s="39" t="s">
        <v>287</v>
      </c>
      <c r="W585" s="53">
        <v>20235400001123</v>
      </c>
      <c r="X585" s="38">
        <v>91817</v>
      </c>
      <c r="Y585" s="38">
        <v>12</v>
      </c>
      <c r="Z585" s="46">
        <v>2400000</v>
      </c>
      <c r="AA585" s="42"/>
      <c r="AB585" s="42"/>
      <c r="AC585" s="43"/>
      <c r="AD585" s="42">
        <v>20235420011353</v>
      </c>
      <c r="AE585" s="47">
        <v>45121</v>
      </c>
      <c r="AF585" s="42" t="s">
        <v>5490</v>
      </c>
      <c r="AG585" s="48" t="s">
        <v>5491</v>
      </c>
      <c r="AH585" s="49">
        <v>45105</v>
      </c>
      <c r="AI585" s="38" t="s">
        <v>8314</v>
      </c>
      <c r="AJ585" s="38">
        <v>-167</v>
      </c>
      <c r="AK585" s="38" t="s">
        <v>5506</v>
      </c>
      <c r="AL585" s="38">
        <v>1250</v>
      </c>
      <c r="AM585" s="43">
        <v>45104</v>
      </c>
      <c r="AN585" s="43">
        <v>45124</v>
      </c>
      <c r="AO585" s="38" t="s">
        <v>5506</v>
      </c>
      <c r="AP585" s="43">
        <v>45114</v>
      </c>
      <c r="AQ585" s="38">
        <v>4</v>
      </c>
      <c r="AR585" s="38"/>
      <c r="AS585" s="38" t="s">
        <v>8315</v>
      </c>
      <c r="AT585" s="38" t="s">
        <v>5508</v>
      </c>
      <c r="AU585" s="43">
        <v>45106</v>
      </c>
      <c r="AV585" s="43" t="s">
        <v>7828</v>
      </c>
      <c r="AW585" s="43" t="s">
        <v>8007</v>
      </c>
      <c r="AX585" s="43"/>
      <c r="AY585" s="38" t="s">
        <v>5492</v>
      </c>
      <c r="AZ585" s="38" t="s">
        <v>5492</v>
      </c>
      <c r="BA585" s="43" t="s">
        <v>5560</v>
      </c>
      <c r="BB585" s="43" t="s">
        <v>5522</v>
      </c>
      <c r="BC585" s="38" t="s">
        <v>5492</v>
      </c>
      <c r="BD585" s="38" t="s">
        <v>35</v>
      </c>
      <c r="BE585" s="38" t="s">
        <v>5494</v>
      </c>
    </row>
    <row r="586" spans="1:57" ht="17.45" customHeight="1" x14ac:dyDescent="0.25">
      <c r="A586" s="81">
        <v>2023</v>
      </c>
      <c r="B586" s="35">
        <v>617</v>
      </c>
      <c r="C586" s="36">
        <v>1871</v>
      </c>
      <c r="D586" s="29" t="s">
        <v>279</v>
      </c>
      <c r="E586" s="37" t="s">
        <v>5497</v>
      </c>
      <c r="F586" s="38" t="s">
        <v>39</v>
      </c>
      <c r="G586" s="35" t="s">
        <v>54</v>
      </c>
      <c r="H586" s="37" t="s">
        <v>1718</v>
      </c>
      <c r="I586" s="38" t="s">
        <v>8316</v>
      </c>
      <c r="J586" s="39" t="s">
        <v>8317</v>
      </c>
      <c r="K586" s="41">
        <v>1</v>
      </c>
      <c r="L586" s="42" t="s">
        <v>170</v>
      </c>
      <c r="M586" s="43">
        <v>45105</v>
      </c>
      <c r="N586" s="38">
        <v>6</v>
      </c>
      <c r="O586" s="43">
        <v>45121</v>
      </c>
      <c r="P586" s="43">
        <v>45291</v>
      </c>
      <c r="Q586" s="54" t="s">
        <v>98</v>
      </c>
      <c r="R586" s="29" t="s">
        <v>98</v>
      </c>
      <c r="S586" s="52" t="s">
        <v>8318</v>
      </c>
      <c r="T586" s="39" t="s">
        <v>5488</v>
      </c>
      <c r="U586" s="12" t="s">
        <v>286</v>
      </c>
      <c r="V586" s="39" t="s">
        <v>287</v>
      </c>
      <c r="W586" s="53">
        <v>20235400001123</v>
      </c>
      <c r="X586" s="38">
        <v>92145</v>
      </c>
      <c r="Y586" s="38">
        <v>1</v>
      </c>
      <c r="Z586" s="46">
        <v>1880000</v>
      </c>
      <c r="AA586" s="42"/>
      <c r="AB586" s="42"/>
      <c r="AC586" s="43"/>
      <c r="AD586" s="42">
        <v>20235420011173</v>
      </c>
      <c r="AE586" s="47">
        <v>45119</v>
      </c>
      <c r="AF586" s="42" t="s">
        <v>5490</v>
      </c>
      <c r="AG586" s="48" t="s">
        <v>5491</v>
      </c>
      <c r="AH586" s="49">
        <v>45105</v>
      </c>
      <c r="AI586" s="38" t="s">
        <v>8319</v>
      </c>
      <c r="AJ586" s="38">
        <v>-170</v>
      </c>
      <c r="AK586" s="38" t="s">
        <v>5506</v>
      </c>
      <c r="AL586" s="38">
        <v>1283</v>
      </c>
      <c r="AM586" s="43">
        <v>45105</v>
      </c>
      <c r="AN586" s="43">
        <v>45121</v>
      </c>
      <c r="AO586" s="38" t="s">
        <v>5506</v>
      </c>
      <c r="AP586" s="43">
        <v>45112</v>
      </c>
      <c r="AQ586" s="38">
        <v>5</v>
      </c>
      <c r="AR586" s="38"/>
      <c r="AS586" s="38" t="s">
        <v>8320</v>
      </c>
      <c r="AT586" s="38" t="s">
        <v>5508</v>
      </c>
      <c r="AU586" s="43">
        <v>45106</v>
      </c>
      <c r="AV586" s="43" t="s">
        <v>7828</v>
      </c>
      <c r="AW586" s="43" t="s">
        <v>8007</v>
      </c>
      <c r="AX586" s="43"/>
      <c r="AY586" s="38" t="s">
        <v>5492</v>
      </c>
      <c r="AZ586" s="38" t="s">
        <v>5492</v>
      </c>
      <c r="BA586" s="43" t="s">
        <v>5560</v>
      </c>
      <c r="BB586" s="35" t="s">
        <v>5522</v>
      </c>
      <c r="BC586" s="38" t="s">
        <v>5492</v>
      </c>
      <c r="BD586" s="38" t="s">
        <v>35</v>
      </c>
      <c r="BE586" s="38" t="s">
        <v>5494</v>
      </c>
    </row>
    <row r="587" spans="1:57" ht="17.45" customHeight="1" x14ac:dyDescent="0.25">
      <c r="A587" s="81">
        <v>2023</v>
      </c>
      <c r="B587" s="35">
        <v>618</v>
      </c>
      <c r="C587" s="36">
        <v>1871</v>
      </c>
      <c r="D587" s="29" t="s">
        <v>279</v>
      </c>
      <c r="E587" s="37" t="s">
        <v>5497</v>
      </c>
      <c r="F587" s="38" t="s">
        <v>39</v>
      </c>
      <c r="G587" s="35" t="s">
        <v>54</v>
      </c>
      <c r="H587" s="37" t="s">
        <v>8321</v>
      </c>
      <c r="I587" s="38" t="s">
        <v>8322</v>
      </c>
      <c r="J587" s="39" t="s">
        <v>7204</v>
      </c>
      <c r="K587" s="41">
        <v>1</v>
      </c>
      <c r="L587" s="42" t="s">
        <v>170</v>
      </c>
      <c r="M587" s="43">
        <v>45105</v>
      </c>
      <c r="N587" s="38">
        <v>6</v>
      </c>
      <c r="O587" s="43">
        <v>45121</v>
      </c>
      <c r="P587" s="43">
        <v>45291</v>
      </c>
      <c r="Q587" s="54" t="s">
        <v>98</v>
      </c>
      <c r="R587" s="29" t="s">
        <v>98</v>
      </c>
      <c r="S587" s="52" t="s">
        <v>8323</v>
      </c>
      <c r="T587" s="39" t="s">
        <v>5488</v>
      </c>
      <c r="U587" s="12" t="s">
        <v>286</v>
      </c>
      <c r="V587" s="39" t="s">
        <v>287</v>
      </c>
      <c r="W587" s="53">
        <v>20235400001123</v>
      </c>
      <c r="X587" s="38">
        <v>92085</v>
      </c>
      <c r="Y587" s="38">
        <v>1</v>
      </c>
      <c r="Z587" s="46">
        <v>2400000</v>
      </c>
      <c r="AA587" s="42"/>
      <c r="AB587" s="42"/>
      <c r="AC587" s="43"/>
      <c r="AD587" s="42">
        <v>20235420011173</v>
      </c>
      <c r="AE587" s="47">
        <v>45119</v>
      </c>
      <c r="AF587" s="42" t="s">
        <v>5490</v>
      </c>
      <c r="AG587" s="48" t="s">
        <v>5491</v>
      </c>
      <c r="AH587" s="49">
        <v>45105</v>
      </c>
      <c r="AI587" s="38" t="s">
        <v>8324</v>
      </c>
      <c r="AJ587" s="38">
        <v>-170</v>
      </c>
      <c r="AK587" s="35" t="s">
        <v>5506</v>
      </c>
      <c r="AL587" s="38">
        <v>1254</v>
      </c>
      <c r="AM587" s="43">
        <v>45104</v>
      </c>
      <c r="AN587" s="43">
        <v>45121</v>
      </c>
      <c r="AO587" s="38" t="s">
        <v>5506</v>
      </c>
      <c r="AP587" s="43">
        <v>45112</v>
      </c>
      <c r="AQ587" s="38">
        <v>4</v>
      </c>
      <c r="AR587" s="38"/>
      <c r="AS587" s="38" t="s">
        <v>8325</v>
      </c>
      <c r="AT587" s="38" t="s">
        <v>5508</v>
      </c>
      <c r="AU587" s="43">
        <v>45107</v>
      </c>
      <c r="AV587" s="43" t="s">
        <v>7363</v>
      </c>
      <c r="AW587" s="43" t="s">
        <v>7274</v>
      </c>
      <c r="AX587" s="43"/>
      <c r="AY587" s="38" t="s">
        <v>5492</v>
      </c>
      <c r="AZ587" s="38" t="s">
        <v>5506</v>
      </c>
      <c r="BA587" s="43" t="s">
        <v>5560</v>
      </c>
      <c r="BB587" s="43" t="s">
        <v>5522</v>
      </c>
      <c r="BC587" s="38" t="s">
        <v>5492</v>
      </c>
      <c r="BD587" s="38" t="s">
        <v>35</v>
      </c>
      <c r="BE587" s="38" t="s">
        <v>5494</v>
      </c>
    </row>
    <row r="588" spans="1:57" ht="17.45" customHeight="1" x14ac:dyDescent="0.25">
      <c r="A588" s="81">
        <v>2023</v>
      </c>
      <c r="B588" s="35">
        <v>619</v>
      </c>
      <c r="C588" s="36">
        <v>1801</v>
      </c>
      <c r="D588" s="29" t="s">
        <v>2219</v>
      </c>
      <c r="E588" s="37" t="s">
        <v>5497</v>
      </c>
      <c r="F588" s="38" t="s">
        <v>39</v>
      </c>
      <c r="G588" s="35" t="s">
        <v>54</v>
      </c>
      <c r="H588" s="37" t="s">
        <v>2672</v>
      </c>
      <c r="I588" s="38" t="s">
        <v>8326</v>
      </c>
      <c r="J588" s="39" t="s">
        <v>6789</v>
      </c>
      <c r="K588" s="41">
        <v>3</v>
      </c>
      <c r="L588" s="42" t="s">
        <v>170</v>
      </c>
      <c r="M588" s="43">
        <v>45105</v>
      </c>
      <c r="N588" s="38">
        <v>6</v>
      </c>
      <c r="O588" s="43">
        <v>45121</v>
      </c>
      <c r="P588" s="43">
        <v>45291</v>
      </c>
      <c r="Q588" s="54" t="s">
        <v>98</v>
      </c>
      <c r="R588" s="29" t="s">
        <v>98</v>
      </c>
      <c r="S588" s="52" t="s">
        <v>8327</v>
      </c>
      <c r="T588" s="39" t="s">
        <v>5488</v>
      </c>
      <c r="U588" s="12" t="s">
        <v>1753</v>
      </c>
      <c r="V588" s="39" t="s">
        <v>2287</v>
      </c>
      <c r="W588" s="53">
        <v>20235400001083</v>
      </c>
      <c r="X588" s="38">
        <v>92146</v>
      </c>
      <c r="Y588" s="38">
        <v>2</v>
      </c>
      <c r="Z588" s="46">
        <v>4800000</v>
      </c>
      <c r="AA588" s="42"/>
      <c r="AB588" s="42"/>
      <c r="AC588" s="43"/>
      <c r="AD588" s="42">
        <v>20235420011173</v>
      </c>
      <c r="AE588" s="47">
        <v>45119</v>
      </c>
      <c r="AF588" s="42" t="s">
        <v>5490</v>
      </c>
      <c r="AG588" s="48" t="s">
        <v>5491</v>
      </c>
      <c r="AH588" s="49">
        <v>45105</v>
      </c>
      <c r="AI588" s="38" t="s">
        <v>8328</v>
      </c>
      <c r="AJ588" s="38">
        <v>-170</v>
      </c>
      <c r="AK588" s="38" t="s">
        <v>5506</v>
      </c>
      <c r="AL588" s="38">
        <v>1284</v>
      </c>
      <c r="AM588" s="43">
        <v>45105</v>
      </c>
      <c r="AN588" s="43">
        <v>45121</v>
      </c>
      <c r="AO588" s="38" t="s">
        <v>5506</v>
      </c>
      <c r="AP588" s="43">
        <v>45112</v>
      </c>
      <c r="AQ588" s="38">
        <v>1</v>
      </c>
      <c r="AR588" s="38"/>
      <c r="AS588" s="38" t="s">
        <v>8329</v>
      </c>
      <c r="AT588" s="38" t="s">
        <v>5508</v>
      </c>
      <c r="AU588" s="43">
        <v>45107</v>
      </c>
      <c r="AV588" s="43" t="s">
        <v>7363</v>
      </c>
      <c r="AW588" s="43" t="s">
        <v>7364</v>
      </c>
      <c r="AX588" s="43"/>
      <c r="AY588" s="38" t="s">
        <v>5492</v>
      </c>
      <c r="AZ588" s="38" t="s">
        <v>5506</v>
      </c>
      <c r="BA588" s="43" t="s">
        <v>5597</v>
      </c>
      <c r="BB588" s="43" t="s">
        <v>5512</v>
      </c>
      <c r="BC588" s="38" t="s">
        <v>5492</v>
      </c>
      <c r="BD588" s="38" t="s">
        <v>35</v>
      </c>
      <c r="BE588" s="38" t="s">
        <v>5494</v>
      </c>
    </row>
    <row r="589" spans="1:57" ht="17.45" customHeight="1" x14ac:dyDescent="0.25">
      <c r="A589" s="81">
        <v>2023</v>
      </c>
      <c r="B589" s="35">
        <v>620</v>
      </c>
      <c r="C589" s="36">
        <v>1801</v>
      </c>
      <c r="D589" s="29" t="s">
        <v>2219</v>
      </c>
      <c r="E589" s="37" t="s">
        <v>5497</v>
      </c>
      <c r="F589" s="38" t="s">
        <v>39</v>
      </c>
      <c r="G589" s="35" t="s">
        <v>54</v>
      </c>
      <c r="H589" s="37" t="s">
        <v>2672</v>
      </c>
      <c r="I589" s="38" t="s">
        <v>8330</v>
      </c>
      <c r="J589" s="39" t="s">
        <v>8331</v>
      </c>
      <c r="K589" s="41">
        <v>5</v>
      </c>
      <c r="L589" s="42" t="s">
        <v>170</v>
      </c>
      <c r="M589" s="43">
        <v>45105</v>
      </c>
      <c r="N589" s="38">
        <v>6</v>
      </c>
      <c r="O589" s="43">
        <v>45124</v>
      </c>
      <c r="P589" s="43">
        <v>45291</v>
      </c>
      <c r="Q589" s="54" t="s">
        <v>98</v>
      </c>
      <c r="R589" s="29" t="s">
        <v>98</v>
      </c>
      <c r="S589" s="52" t="s">
        <v>8327</v>
      </c>
      <c r="T589" s="39" t="s">
        <v>5488</v>
      </c>
      <c r="U589" s="12" t="s">
        <v>1753</v>
      </c>
      <c r="V589" s="39" t="s">
        <v>2287</v>
      </c>
      <c r="W589" s="53">
        <v>20235400001083</v>
      </c>
      <c r="X589" s="38">
        <v>92146</v>
      </c>
      <c r="Y589" s="38">
        <v>2</v>
      </c>
      <c r="Z589" s="46">
        <v>4800000</v>
      </c>
      <c r="AA589" s="42"/>
      <c r="AB589" s="42"/>
      <c r="AC589" s="43"/>
      <c r="AD589" s="42">
        <v>20235420011353</v>
      </c>
      <c r="AE589" s="47">
        <v>45121</v>
      </c>
      <c r="AF589" s="42" t="s">
        <v>5490</v>
      </c>
      <c r="AG589" s="48" t="s">
        <v>5491</v>
      </c>
      <c r="AH589" s="49">
        <v>45105</v>
      </c>
      <c r="AI589" s="38" t="s">
        <v>8332</v>
      </c>
      <c r="AJ589" s="38">
        <v>-167</v>
      </c>
      <c r="AK589" s="38" t="s">
        <v>5506</v>
      </c>
      <c r="AL589" s="38">
        <v>1284</v>
      </c>
      <c r="AM589" s="43">
        <v>45105</v>
      </c>
      <c r="AN589" s="43">
        <v>45121</v>
      </c>
      <c r="AO589" s="38" t="s">
        <v>5506</v>
      </c>
      <c r="AP589" s="43">
        <v>45112</v>
      </c>
      <c r="AQ589" s="38">
        <v>1</v>
      </c>
      <c r="AR589" s="38"/>
      <c r="AS589" s="38" t="s">
        <v>8333</v>
      </c>
      <c r="AT589" s="38" t="s">
        <v>5508</v>
      </c>
      <c r="AU589" s="43">
        <v>45107</v>
      </c>
      <c r="AV589" s="43" t="s">
        <v>7363</v>
      </c>
      <c r="AW589" s="43" t="s">
        <v>7364</v>
      </c>
      <c r="AX589" s="43"/>
      <c r="AY589" s="38" t="s">
        <v>5492</v>
      </c>
      <c r="AZ589" s="38" t="s">
        <v>5492</v>
      </c>
      <c r="BA589" s="43" t="s">
        <v>5597</v>
      </c>
      <c r="BB589" s="43" t="s">
        <v>5522</v>
      </c>
      <c r="BC589" s="38" t="s">
        <v>5492</v>
      </c>
      <c r="BD589" s="38" t="s">
        <v>35</v>
      </c>
      <c r="BE589" s="38" t="s">
        <v>5494</v>
      </c>
    </row>
    <row r="590" spans="1:57" ht="17.45" customHeight="1" x14ac:dyDescent="0.25">
      <c r="A590" s="81">
        <v>2023</v>
      </c>
      <c r="B590" s="35">
        <v>621</v>
      </c>
      <c r="C590" s="36">
        <v>1873</v>
      </c>
      <c r="D590" s="102" t="s">
        <v>5496</v>
      </c>
      <c r="E590" s="37" t="s">
        <v>5497</v>
      </c>
      <c r="F590" s="38" t="s">
        <v>39</v>
      </c>
      <c r="G590" s="35" t="s">
        <v>54</v>
      </c>
      <c r="H590" s="37" t="s">
        <v>8334</v>
      </c>
      <c r="I590" s="38" t="s">
        <v>8335</v>
      </c>
      <c r="J590" s="39" t="s">
        <v>2338</v>
      </c>
      <c r="K590" s="41">
        <v>1</v>
      </c>
      <c r="L590" s="42" t="s">
        <v>170</v>
      </c>
      <c r="M590" s="43">
        <v>45105</v>
      </c>
      <c r="N590" s="38">
        <v>6</v>
      </c>
      <c r="O590" s="43">
        <v>45121</v>
      </c>
      <c r="P590" s="43">
        <v>45291</v>
      </c>
      <c r="Q590" s="54" t="s">
        <v>98</v>
      </c>
      <c r="R590" s="29" t="s">
        <v>98</v>
      </c>
      <c r="S590" s="52" t="s">
        <v>8336</v>
      </c>
      <c r="T590" s="39" t="s">
        <v>5488</v>
      </c>
      <c r="U590" s="12" t="s">
        <v>655</v>
      </c>
      <c r="V590" s="39" t="s">
        <v>1699</v>
      </c>
      <c r="W590" s="53">
        <v>20235400001313</v>
      </c>
      <c r="X590" s="38">
        <v>91781</v>
      </c>
      <c r="Y590" s="38">
        <v>1</v>
      </c>
      <c r="Z590" s="46">
        <v>3900000</v>
      </c>
      <c r="AA590" s="42"/>
      <c r="AB590" s="42"/>
      <c r="AC590" s="43"/>
      <c r="AD590" s="42">
        <v>20235420011173</v>
      </c>
      <c r="AE590" s="47">
        <v>45119</v>
      </c>
      <c r="AF590" s="42" t="s">
        <v>5490</v>
      </c>
      <c r="AG590" s="48" t="s">
        <v>5491</v>
      </c>
      <c r="AH590" s="49">
        <v>45105</v>
      </c>
      <c r="AI590" s="38" t="s">
        <v>8337</v>
      </c>
      <c r="AJ590" s="38">
        <v>-170</v>
      </c>
      <c r="AK590" s="38" t="s">
        <v>5506</v>
      </c>
      <c r="AL590" s="38">
        <v>1240</v>
      </c>
      <c r="AM590" s="43">
        <v>45103</v>
      </c>
      <c r="AN590" s="43">
        <v>45121</v>
      </c>
      <c r="AO590" s="38" t="s">
        <v>5506</v>
      </c>
      <c r="AP590" s="43">
        <v>45112</v>
      </c>
      <c r="AQ590" s="38">
        <v>1</v>
      </c>
      <c r="AR590" s="38"/>
      <c r="AS590" s="38" t="s">
        <v>8338</v>
      </c>
      <c r="AT590" s="38" t="s">
        <v>5508</v>
      </c>
      <c r="AU590" s="43">
        <v>45107</v>
      </c>
      <c r="AV590" s="43" t="s">
        <v>7363</v>
      </c>
      <c r="AW590" s="43" t="s">
        <v>7378</v>
      </c>
      <c r="AX590" s="43"/>
      <c r="AY590" s="38" t="s">
        <v>5492</v>
      </c>
      <c r="AZ590" s="38" t="s">
        <v>5492</v>
      </c>
      <c r="BA590" s="43" t="s">
        <v>5511</v>
      </c>
      <c r="BB590" s="43" t="s">
        <v>5512</v>
      </c>
      <c r="BC590" s="38" t="s">
        <v>5492</v>
      </c>
      <c r="BD590" s="38" t="s">
        <v>35</v>
      </c>
      <c r="BE590" s="38" t="s">
        <v>5494</v>
      </c>
    </row>
    <row r="591" spans="1:57" ht="17.45" customHeight="1" x14ac:dyDescent="0.25">
      <c r="A591" s="81">
        <v>2023</v>
      </c>
      <c r="B591" s="35">
        <v>622</v>
      </c>
      <c r="C591" s="36">
        <v>1801</v>
      </c>
      <c r="D591" s="29" t="s">
        <v>2219</v>
      </c>
      <c r="E591" s="37" t="s">
        <v>5497</v>
      </c>
      <c r="F591" s="38" t="s">
        <v>39</v>
      </c>
      <c r="G591" s="35" t="s">
        <v>54</v>
      </c>
      <c r="H591" s="37" t="s">
        <v>2220</v>
      </c>
      <c r="I591" s="38" t="s">
        <v>8339</v>
      </c>
      <c r="J591" s="39" t="s">
        <v>8340</v>
      </c>
      <c r="K591" s="41">
        <v>6</v>
      </c>
      <c r="L591" s="42" t="s">
        <v>170</v>
      </c>
      <c r="M591" s="43">
        <v>45105</v>
      </c>
      <c r="N591" s="38">
        <v>6</v>
      </c>
      <c r="O591" s="43">
        <v>45121</v>
      </c>
      <c r="P591" s="43">
        <v>45291</v>
      </c>
      <c r="Q591" s="54" t="s">
        <v>98</v>
      </c>
      <c r="R591" s="29" t="s">
        <v>98</v>
      </c>
      <c r="S591" s="52" t="s">
        <v>8341</v>
      </c>
      <c r="T591" s="39" t="s">
        <v>5488</v>
      </c>
      <c r="U591" s="12" t="s">
        <v>1753</v>
      </c>
      <c r="V591" s="39" t="s">
        <v>2287</v>
      </c>
      <c r="W591" s="53">
        <v>20235400001083</v>
      </c>
      <c r="X591" s="38">
        <v>92143</v>
      </c>
      <c r="Y591" s="38">
        <v>1</v>
      </c>
      <c r="Z591" s="46">
        <v>2725000</v>
      </c>
      <c r="AA591" s="42" t="s">
        <v>7063</v>
      </c>
      <c r="AB591" s="42" t="s">
        <v>6533</v>
      </c>
      <c r="AC591" s="43">
        <v>45063</v>
      </c>
      <c r="AD591" s="42">
        <v>20235420011173</v>
      </c>
      <c r="AE591" s="47">
        <v>45119</v>
      </c>
      <c r="AF591" s="42" t="s">
        <v>5490</v>
      </c>
      <c r="AG591" s="48" t="s">
        <v>5491</v>
      </c>
      <c r="AH591" s="49">
        <v>45105</v>
      </c>
      <c r="AI591" s="38" t="s">
        <v>8342</v>
      </c>
      <c r="AJ591" s="38">
        <v>-170</v>
      </c>
      <c r="AK591" s="38" t="s">
        <v>5506</v>
      </c>
      <c r="AL591" s="38">
        <v>1282</v>
      </c>
      <c r="AM591" s="43">
        <v>45105</v>
      </c>
      <c r="AN591" s="43">
        <v>45121</v>
      </c>
      <c r="AO591" s="38" t="s">
        <v>5506</v>
      </c>
      <c r="AP591" s="43">
        <v>45105</v>
      </c>
      <c r="AQ591" s="38">
        <v>3</v>
      </c>
      <c r="AR591" s="38"/>
      <c r="AS591" s="38" t="s">
        <v>7392</v>
      </c>
      <c r="AT591" s="38" t="s">
        <v>5518</v>
      </c>
      <c r="AU591" s="43">
        <v>45098</v>
      </c>
      <c r="AV591" s="43" t="s">
        <v>7393</v>
      </c>
      <c r="AW591" s="43" t="s">
        <v>7394</v>
      </c>
      <c r="AX591" s="43"/>
      <c r="AY591" s="38" t="s">
        <v>5492</v>
      </c>
      <c r="AZ591" s="38" t="s">
        <v>5492</v>
      </c>
      <c r="BA591" s="43" t="s">
        <v>5560</v>
      </c>
      <c r="BB591" s="43" t="s">
        <v>5522</v>
      </c>
      <c r="BC591" s="38" t="s">
        <v>5492</v>
      </c>
      <c r="BD591" s="38" t="s">
        <v>35</v>
      </c>
      <c r="BE591" s="38" t="s">
        <v>5494</v>
      </c>
    </row>
    <row r="592" spans="1:57" ht="17.45" customHeight="1" x14ac:dyDescent="0.25">
      <c r="A592" s="81">
        <v>2023</v>
      </c>
      <c r="B592" s="35">
        <v>623</v>
      </c>
      <c r="C592" s="36">
        <v>1871</v>
      </c>
      <c r="D592" s="29" t="s">
        <v>279</v>
      </c>
      <c r="E592" s="37" t="s">
        <v>5497</v>
      </c>
      <c r="F592" s="38" t="s">
        <v>39</v>
      </c>
      <c r="G592" s="35" t="s">
        <v>54</v>
      </c>
      <c r="H592" s="37" t="s">
        <v>280</v>
      </c>
      <c r="I592" s="38" t="s">
        <v>8343</v>
      </c>
      <c r="J592" s="39" t="s">
        <v>8344</v>
      </c>
      <c r="K592" s="41">
        <v>0</v>
      </c>
      <c r="L592" s="42" t="s">
        <v>170</v>
      </c>
      <c r="M592" s="43">
        <v>45106</v>
      </c>
      <c r="N592" s="38">
        <v>6</v>
      </c>
      <c r="O592" s="43">
        <v>45124</v>
      </c>
      <c r="P592" s="43">
        <v>45291</v>
      </c>
      <c r="Q592" s="54" t="s">
        <v>98</v>
      </c>
      <c r="R592" s="29" t="s">
        <v>98</v>
      </c>
      <c r="S592" s="52" t="s">
        <v>8345</v>
      </c>
      <c r="T592" s="39" t="s">
        <v>5488</v>
      </c>
      <c r="U592" s="12" t="s">
        <v>286</v>
      </c>
      <c r="V592" s="39" t="s">
        <v>287</v>
      </c>
      <c r="W592" s="53">
        <v>20235400001123</v>
      </c>
      <c r="X592" s="38">
        <v>91025</v>
      </c>
      <c r="Y592" s="38">
        <v>4</v>
      </c>
      <c r="Z592" s="46">
        <v>3900000</v>
      </c>
      <c r="AA592" s="42"/>
      <c r="AB592" s="42"/>
      <c r="AC592" s="43"/>
      <c r="AD592" s="42">
        <v>20235420011353</v>
      </c>
      <c r="AE592" s="47">
        <v>45121</v>
      </c>
      <c r="AF592" s="42" t="s">
        <v>5490</v>
      </c>
      <c r="AG592" s="48" t="s">
        <v>5491</v>
      </c>
      <c r="AH592" s="49">
        <v>45106</v>
      </c>
      <c r="AI592" s="38" t="s">
        <v>8346</v>
      </c>
      <c r="AJ592" s="38">
        <v>-167</v>
      </c>
      <c r="AK592" s="38" t="s">
        <v>5506</v>
      </c>
      <c r="AL592" s="38">
        <v>1225</v>
      </c>
      <c r="AM592" s="43">
        <v>45103</v>
      </c>
      <c r="AN592" s="43">
        <v>45121</v>
      </c>
      <c r="AO592" s="38" t="s">
        <v>5506</v>
      </c>
      <c r="AP592" s="43">
        <v>45114</v>
      </c>
      <c r="AQ592" s="38">
        <v>5</v>
      </c>
      <c r="AR592" s="38"/>
      <c r="AS592" s="38" t="s">
        <v>8347</v>
      </c>
      <c r="AT592" s="38" t="s">
        <v>5508</v>
      </c>
      <c r="AU592" s="43">
        <v>45106</v>
      </c>
      <c r="AV592" s="43" t="s">
        <v>7828</v>
      </c>
      <c r="AW592" s="43" t="s">
        <v>7364</v>
      </c>
      <c r="AX592" s="43"/>
      <c r="AY592" s="38" t="s">
        <v>5492</v>
      </c>
      <c r="AZ592" s="38" t="s">
        <v>5492</v>
      </c>
      <c r="BA592" s="43" t="s">
        <v>5511</v>
      </c>
      <c r="BB592" s="43" t="s">
        <v>5522</v>
      </c>
      <c r="BC592" s="38" t="s">
        <v>5492</v>
      </c>
      <c r="BD592" s="38" t="s">
        <v>35</v>
      </c>
      <c r="BE592" s="38" t="s">
        <v>5494</v>
      </c>
    </row>
    <row r="593" spans="1:57" ht="17.45" customHeight="1" x14ac:dyDescent="0.25">
      <c r="A593" s="81">
        <v>2023</v>
      </c>
      <c r="B593" s="35">
        <v>624</v>
      </c>
      <c r="C593" s="36">
        <v>1871</v>
      </c>
      <c r="D593" s="29" t="s">
        <v>279</v>
      </c>
      <c r="E593" s="37" t="s">
        <v>5497</v>
      </c>
      <c r="F593" s="38" t="s">
        <v>39</v>
      </c>
      <c r="G593" s="35" t="s">
        <v>54</v>
      </c>
      <c r="H593" s="37" t="s">
        <v>280</v>
      </c>
      <c r="I593" s="38" t="s">
        <v>8348</v>
      </c>
      <c r="J593" s="39" t="s">
        <v>7146</v>
      </c>
      <c r="K593" s="41">
        <v>3</v>
      </c>
      <c r="L593" s="42" t="s">
        <v>170</v>
      </c>
      <c r="M593" s="43">
        <v>45106</v>
      </c>
      <c r="N593" s="38">
        <v>6</v>
      </c>
      <c r="O593" s="43">
        <v>45124</v>
      </c>
      <c r="P593" s="43">
        <v>45291</v>
      </c>
      <c r="Q593" s="54" t="s">
        <v>98</v>
      </c>
      <c r="R593" s="29" t="s">
        <v>98</v>
      </c>
      <c r="S593" s="52" t="s">
        <v>8345</v>
      </c>
      <c r="T593" s="39" t="s">
        <v>5488</v>
      </c>
      <c r="U593" s="12" t="s">
        <v>286</v>
      </c>
      <c r="V593" s="39" t="s">
        <v>287</v>
      </c>
      <c r="W593" s="53">
        <v>20235400001123</v>
      </c>
      <c r="X593" s="38">
        <v>91025</v>
      </c>
      <c r="Y593" s="38">
        <v>4</v>
      </c>
      <c r="Z593" s="46">
        <v>3900000</v>
      </c>
      <c r="AA593" s="42"/>
      <c r="AB593" s="42"/>
      <c r="AC593" s="43"/>
      <c r="AD593" s="42">
        <v>20235420011353</v>
      </c>
      <c r="AE593" s="47">
        <v>45121</v>
      </c>
      <c r="AF593" s="42" t="s">
        <v>5490</v>
      </c>
      <c r="AG593" s="48" t="s">
        <v>5491</v>
      </c>
      <c r="AH593" s="49">
        <v>45106</v>
      </c>
      <c r="AI593" s="38" t="s">
        <v>8349</v>
      </c>
      <c r="AJ593" s="38">
        <v>-167</v>
      </c>
      <c r="AK593" s="38" t="s">
        <v>5506</v>
      </c>
      <c r="AL593" s="38">
        <v>1225</v>
      </c>
      <c r="AM593" s="43">
        <v>45103</v>
      </c>
      <c r="AN593" s="43">
        <v>45124</v>
      </c>
      <c r="AO593" s="38" t="s">
        <v>5506</v>
      </c>
      <c r="AP593" s="43">
        <v>45114</v>
      </c>
      <c r="AQ593" s="38">
        <v>5</v>
      </c>
      <c r="AR593" s="38"/>
      <c r="AS593" s="38" t="s">
        <v>8350</v>
      </c>
      <c r="AT593" s="38" t="s">
        <v>5765</v>
      </c>
      <c r="AU593" s="43">
        <v>45106</v>
      </c>
      <c r="AV593" s="43" t="s">
        <v>7828</v>
      </c>
      <c r="AW593" s="43" t="s">
        <v>8007</v>
      </c>
      <c r="AX593" s="43"/>
      <c r="AY593" s="38" t="s">
        <v>5492</v>
      </c>
      <c r="AZ593" s="38" t="s">
        <v>5492</v>
      </c>
      <c r="BA593" s="43" t="s">
        <v>5511</v>
      </c>
      <c r="BB593" s="43" t="s">
        <v>5522</v>
      </c>
      <c r="BC593" s="38" t="s">
        <v>5492</v>
      </c>
      <c r="BD593" s="38" t="s">
        <v>35</v>
      </c>
      <c r="BE593" s="38" t="s">
        <v>5494</v>
      </c>
    </row>
    <row r="594" spans="1:57" ht="17.45" customHeight="1" x14ac:dyDescent="0.25">
      <c r="A594" s="81">
        <v>2023</v>
      </c>
      <c r="B594" s="35">
        <v>625</v>
      </c>
      <c r="C594" s="36">
        <v>1873</v>
      </c>
      <c r="D594" s="102" t="s">
        <v>5496</v>
      </c>
      <c r="E594" s="37" t="s">
        <v>5497</v>
      </c>
      <c r="F594" s="38" t="s">
        <v>39</v>
      </c>
      <c r="G594" s="35" t="s">
        <v>54</v>
      </c>
      <c r="H594" s="37" t="s">
        <v>8351</v>
      </c>
      <c r="I594" s="38" t="s">
        <v>8352</v>
      </c>
      <c r="J594" s="39" t="s">
        <v>4936</v>
      </c>
      <c r="K594" s="41">
        <v>2</v>
      </c>
      <c r="L594" s="42" t="s">
        <v>170</v>
      </c>
      <c r="M594" s="43">
        <v>45106</v>
      </c>
      <c r="N594" s="38">
        <v>6</v>
      </c>
      <c r="O594" s="43">
        <v>45121</v>
      </c>
      <c r="P594" s="43">
        <v>45291</v>
      </c>
      <c r="Q594" s="54" t="s">
        <v>98</v>
      </c>
      <c r="R594" s="29" t="s">
        <v>98</v>
      </c>
      <c r="S594" s="52" t="s">
        <v>8353</v>
      </c>
      <c r="T594" s="39" t="s">
        <v>5488</v>
      </c>
      <c r="U594" s="12" t="s">
        <v>74</v>
      </c>
      <c r="V594" s="39" t="s">
        <v>2368</v>
      </c>
      <c r="W594" s="51">
        <v>20235400002023</v>
      </c>
      <c r="X594" s="38">
        <v>91486</v>
      </c>
      <c r="Y594" s="38">
        <v>1</v>
      </c>
      <c r="Z594" s="46">
        <v>4500000</v>
      </c>
      <c r="AA594" s="42"/>
      <c r="AB594" s="42"/>
      <c r="AC594" s="43"/>
      <c r="AD594" s="42">
        <v>20235420011173</v>
      </c>
      <c r="AE594" s="47">
        <v>45119</v>
      </c>
      <c r="AF594" s="42" t="s">
        <v>5490</v>
      </c>
      <c r="AG594" s="48" t="s">
        <v>5491</v>
      </c>
      <c r="AH594" s="49">
        <v>45106</v>
      </c>
      <c r="AI594" s="38" t="s">
        <v>8354</v>
      </c>
      <c r="AJ594" s="38">
        <v>-170</v>
      </c>
      <c r="AK594" s="38" t="s">
        <v>5506</v>
      </c>
      <c r="AL594" s="38">
        <v>1221</v>
      </c>
      <c r="AM594" s="43">
        <v>45103</v>
      </c>
      <c r="AN594" s="43">
        <v>45121</v>
      </c>
      <c r="AO594" s="38" t="s">
        <v>5506</v>
      </c>
      <c r="AP594" s="43">
        <v>45112</v>
      </c>
      <c r="AQ594" s="38">
        <v>2</v>
      </c>
      <c r="AR594" s="38"/>
      <c r="AS594" s="38" t="s">
        <v>8355</v>
      </c>
      <c r="AT594" s="38" t="s">
        <v>5508</v>
      </c>
      <c r="AU594" s="43">
        <v>45111</v>
      </c>
      <c r="AV594" s="43" t="s">
        <v>8093</v>
      </c>
      <c r="AW594" s="43" t="s">
        <v>7274</v>
      </c>
      <c r="AX594" s="43"/>
      <c r="AY594" s="38" t="s">
        <v>5492</v>
      </c>
      <c r="AZ594" s="38" t="s">
        <v>5506</v>
      </c>
      <c r="BA594" s="43" t="s">
        <v>5511</v>
      </c>
      <c r="BB594" s="43" t="s">
        <v>5522</v>
      </c>
      <c r="BC594" s="38" t="s">
        <v>5492</v>
      </c>
      <c r="BD594" s="38" t="s">
        <v>35</v>
      </c>
      <c r="BE594" s="38" t="s">
        <v>5494</v>
      </c>
    </row>
    <row r="595" spans="1:57" ht="17.45" customHeight="1" x14ac:dyDescent="0.25">
      <c r="A595" s="81">
        <v>2023</v>
      </c>
      <c r="B595" s="35">
        <v>626</v>
      </c>
      <c r="C595" s="36">
        <v>1873</v>
      </c>
      <c r="D595" s="102" t="s">
        <v>5496</v>
      </c>
      <c r="E595" s="37" t="s">
        <v>5497</v>
      </c>
      <c r="F595" s="38" t="s">
        <v>39</v>
      </c>
      <c r="G595" s="35" t="s">
        <v>54</v>
      </c>
      <c r="H595" s="37" t="s">
        <v>2220</v>
      </c>
      <c r="I595" s="38" t="s">
        <v>8356</v>
      </c>
      <c r="J595" s="39" t="s">
        <v>8357</v>
      </c>
      <c r="K595" s="41">
        <v>7</v>
      </c>
      <c r="L595" s="42" t="s">
        <v>170</v>
      </c>
      <c r="M595" s="43">
        <v>45106</v>
      </c>
      <c r="N595" s="38">
        <v>6</v>
      </c>
      <c r="O595" s="43">
        <v>45121</v>
      </c>
      <c r="P595" s="43">
        <v>45291</v>
      </c>
      <c r="Q595" s="54" t="s">
        <v>98</v>
      </c>
      <c r="R595" s="29" t="s">
        <v>98</v>
      </c>
      <c r="S595" s="74" t="s">
        <v>8358</v>
      </c>
      <c r="T595" s="39" t="s">
        <v>5488</v>
      </c>
      <c r="U595" s="12" t="s">
        <v>1753</v>
      </c>
      <c r="V595" s="39" t="s">
        <v>2287</v>
      </c>
      <c r="W595" s="53">
        <v>20235400001083</v>
      </c>
      <c r="X595" s="38">
        <v>91177</v>
      </c>
      <c r="Y595" s="38">
        <v>2</v>
      </c>
      <c r="Z595" s="46">
        <v>2725000</v>
      </c>
      <c r="AA595" s="42"/>
      <c r="AB595" s="42"/>
      <c r="AC595" s="43"/>
      <c r="AD595" s="42">
        <v>20235420011173</v>
      </c>
      <c r="AE595" s="47">
        <v>45119</v>
      </c>
      <c r="AF595" s="42" t="s">
        <v>5490</v>
      </c>
      <c r="AG595" s="48" t="s">
        <v>5491</v>
      </c>
      <c r="AH595" s="49">
        <v>45106</v>
      </c>
      <c r="AI595" s="38" t="s">
        <v>8359</v>
      </c>
      <c r="AJ595" s="38">
        <v>-170</v>
      </c>
      <c r="AK595" s="38" t="s">
        <v>5506</v>
      </c>
      <c r="AL595" s="38">
        <v>1152</v>
      </c>
      <c r="AM595" s="43">
        <v>45090</v>
      </c>
      <c r="AN595" s="43">
        <v>45121</v>
      </c>
      <c r="AO595" s="38" t="s">
        <v>5506</v>
      </c>
      <c r="AP595" s="43">
        <v>45112</v>
      </c>
      <c r="AQ595" s="38">
        <v>3</v>
      </c>
      <c r="AR595" s="38"/>
      <c r="AS595" s="38" t="s">
        <v>8360</v>
      </c>
      <c r="AT595" s="38" t="s">
        <v>5508</v>
      </c>
      <c r="AU595" s="43">
        <v>45106</v>
      </c>
      <c r="AV595" s="43" t="s">
        <v>7828</v>
      </c>
      <c r="AW595" s="43" t="s">
        <v>8007</v>
      </c>
      <c r="AX595" s="43"/>
      <c r="AY595" s="38" t="s">
        <v>5492</v>
      </c>
      <c r="AZ595" s="38" t="s">
        <v>5506</v>
      </c>
      <c r="BA595" s="43" t="s">
        <v>5560</v>
      </c>
      <c r="BB595" s="43" t="s">
        <v>5522</v>
      </c>
      <c r="BC595" s="38" t="s">
        <v>8361</v>
      </c>
      <c r="BD595" s="38" t="s">
        <v>35</v>
      </c>
      <c r="BE595" s="38" t="s">
        <v>5494</v>
      </c>
    </row>
    <row r="596" spans="1:57" ht="17.45" customHeight="1" x14ac:dyDescent="0.25">
      <c r="A596" s="81">
        <v>2023</v>
      </c>
      <c r="B596" s="35">
        <v>627</v>
      </c>
      <c r="C596" s="36">
        <v>1803</v>
      </c>
      <c r="D596" s="29" t="s">
        <v>1933</v>
      </c>
      <c r="E596" s="37" t="s">
        <v>5497</v>
      </c>
      <c r="F596" s="38" t="s">
        <v>39</v>
      </c>
      <c r="G596" s="35" t="s">
        <v>54</v>
      </c>
      <c r="H596" s="37" t="s">
        <v>2108</v>
      </c>
      <c r="I596" s="38" t="s">
        <v>8362</v>
      </c>
      <c r="J596" s="39" t="s">
        <v>425</v>
      </c>
      <c r="K596" s="41">
        <v>1</v>
      </c>
      <c r="L596" s="42" t="s">
        <v>170</v>
      </c>
      <c r="M596" s="43">
        <v>45106</v>
      </c>
      <c r="N596" s="38">
        <v>6</v>
      </c>
      <c r="O596" s="43">
        <v>45121</v>
      </c>
      <c r="P596" s="43">
        <v>45291</v>
      </c>
      <c r="Q596" s="54" t="s">
        <v>98</v>
      </c>
      <c r="R596" s="29" t="s">
        <v>98</v>
      </c>
      <c r="S596" s="39" t="s">
        <v>6300</v>
      </c>
      <c r="T596" s="39" t="s">
        <v>5488</v>
      </c>
      <c r="U596" s="12" t="s">
        <v>655</v>
      </c>
      <c r="V596" s="39" t="s">
        <v>7281</v>
      </c>
      <c r="W596" s="51">
        <v>20235400002423</v>
      </c>
      <c r="X596" s="38">
        <v>85364</v>
      </c>
      <c r="Y596" s="38">
        <v>5</v>
      </c>
      <c r="Z596" s="46">
        <v>3900000</v>
      </c>
      <c r="AA596" s="42"/>
      <c r="AB596" s="42"/>
      <c r="AC596" s="43"/>
      <c r="AD596" s="42">
        <v>20235420010923</v>
      </c>
      <c r="AE596" s="47">
        <v>45111</v>
      </c>
      <c r="AF596" s="42" t="s">
        <v>5490</v>
      </c>
      <c r="AG596" s="48" t="s">
        <v>5491</v>
      </c>
      <c r="AH596" s="49">
        <v>45106</v>
      </c>
      <c r="AI596" s="38" t="s">
        <v>8363</v>
      </c>
      <c r="AJ596" s="38">
        <v>-170</v>
      </c>
      <c r="AK596" s="38" t="s">
        <v>5506</v>
      </c>
      <c r="AL596" s="38">
        <v>520</v>
      </c>
      <c r="AM596" s="43">
        <v>44957</v>
      </c>
      <c r="AN596" s="43">
        <v>45121</v>
      </c>
      <c r="AO596" s="38" t="s">
        <v>5506</v>
      </c>
      <c r="AP596" s="43">
        <v>45112</v>
      </c>
      <c r="AQ596" s="38">
        <v>5</v>
      </c>
      <c r="AR596" s="38"/>
      <c r="AS596" s="38" t="s">
        <v>8364</v>
      </c>
      <c r="AT596" s="38" t="s">
        <v>5508</v>
      </c>
      <c r="AU596" s="43">
        <v>45106</v>
      </c>
      <c r="AV596" s="43" t="s">
        <v>7828</v>
      </c>
      <c r="AW596" s="43" t="s">
        <v>7378</v>
      </c>
      <c r="AX596" s="43"/>
      <c r="AY596" s="38" t="s">
        <v>5492</v>
      </c>
      <c r="AZ596" s="38" t="s">
        <v>5492</v>
      </c>
      <c r="BA596" s="43" t="s">
        <v>5511</v>
      </c>
      <c r="BB596" s="43" t="s">
        <v>5522</v>
      </c>
      <c r="BC596" s="38" t="s">
        <v>5492</v>
      </c>
      <c r="BD596" s="38" t="s">
        <v>35</v>
      </c>
      <c r="BE596" s="38" t="s">
        <v>5494</v>
      </c>
    </row>
    <row r="597" spans="1:57" ht="17.45" customHeight="1" x14ac:dyDescent="0.25">
      <c r="A597" s="81">
        <v>2023</v>
      </c>
      <c r="B597" s="35">
        <v>628</v>
      </c>
      <c r="C597" s="36">
        <v>1803</v>
      </c>
      <c r="D597" s="29" t="s">
        <v>1933</v>
      </c>
      <c r="E597" s="37" t="s">
        <v>5497</v>
      </c>
      <c r="F597" s="38" t="s">
        <v>39</v>
      </c>
      <c r="G597" s="35" t="s">
        <v>54</v>
      </c>
      <c r="H597" s="37" t="s">
        <v>6370</v>
      </c>
      <c r="I597" s="38" t="s">
        <v>8365</v>
      </c>
      <c r="J597" s="39" t="s">
        <v>8366</v>
      </c>
      <c r="K597" s="41">
        <v>5</v>
      </c>
      <c r="L597" s="42" t="s">
        <v>170</v>
      </c>
      <c r="M597" s="43">
        <v>45106</v>
      </c>
      <c r="N597" s="38">
        <v>6</v>
      </c>
      <c r="O597" s="43">
        <v>45121</v>
      </c>
      <c r="P597" s="43">
        <v>45291</v>
      </c>
      <c r="Q597" s="54" t="s">
        <v>98</v>
      </c>
      <c r="R597" s="29" t="s">
        <v>98</v>
      </c>
      <c r="S597" s="39" t="s">
        <v>6372</v>
      </c>
      <c r="T597" s="39" t="s">
        <v>5488</v>
      </c>
      <c r="U597" s="12" t="s">
        <v>655</v>
      </c>
      <c r="V597" s="39" t="s">
        <v>7281</v>
      </c>
      <c r="W597" s="51">
        <v>20235400002423</v>
      </c>
      <c r="X597" s="38">
        <v>88125</v>
      </c>
      <c r="Y597" s="38">
        <v>2</v>
      </c>
      <c r="Z597" s="46">
        <v>5700000</v>
      </c>
      <c r="AA597" s="42"/>
      <c r="AB597" s="42"/>
      <c r="AC597" s="43"/>
      <c r="AD597" s="42">
        <v>20235420011173</v>
      </c>
      <c r="AE597" s="47">
        <v>45119</v>
      </c>
      <c r="AF597" s="42" t="s">
        <v>5490</v>
      </c>
      <c r="AG597" s="48" t="s">
        <v>5491</v>
      </c>
      <c r="AH597" s="49">
        <v>45106</v>
      </c>
      <c r="AI597" s="38" t="s">
        <v>8367</v>
      </c>
      <c r="AJ597" s="38">
        <v>-170</v>
      </c>
      <c r="AK597" s="38" t="s">
        <v>5506</v>
      </c>
      <c r="AL597" s="38">
        <v>747</v>
      </c>
      <c r="AM597" s="43">
        <v>44992</v>
      </c>
      <c r="AN597" s="43">
        <v>45121</v>
      </c>
      <c r="AO597" s="38" t="s">
        <v>5506</v>
      </c>
      <c r="AP597" s="43">
        <v>45112</v>
      </c>
      <c r="AQ597" s="38">
        <v>1</v>
      </c>
      <c r="AR597" s="38"/>
      <c r="AS597" s="38" t="s">
        <v>8368</v>
      </c>
      <c r="AT597" s="38" t="s">
        <v>5508</v>
      </c>
      <c r="AU597" s="43">
        <v>45107</v>
      </c>
      <c r="AV597" s="43" t="s">
        <v>7363</v>
      </c>
      <c r="AW597" s="43" t="s">
        <v>7364</v>
      </c>
      <c r="AX597" s="43"/>
      <c r="AY597" s="38" t="s">
        <v>5492</v>
      </c>
      <c r="AZ597" s="38" t="s">
        <v>5506</v>
      </c>
      <c r="BA597" s="43" t="s">
        <v>5597</v>
      </c>
      <c r="BB597" s="43" t="s">
        <v>5512</v>
      </c>
      <c r="BC597" s="38" t="s">
        <v>5492</v>
      </c>
      <c r="BD597" s="38" t="s">
        <v>35</v>
      </c>
      <c r="BE597" s="38" t="s">
        <v>5494</v>
      </c>
    </row>
    <row r="598" spans="1:57" ht="17.45" customHeight="1" x14ac:dyDescent="0.25">
      <c r="A598" s="81">
        <v>2023</v>
      </c>
      <c r="B598" s="35">
        <v>629</v>
      </c>
      <c r="C598" s="36">
        <v>1866</v>
      </c>
      <c r="D598" s="29" t="s">
        <v>1267</v>
      </c>
      <c r="E598" s="37" t="s">
        <v>5497</v>
      </c>
      <c r="F598" s="38" t="s">
        <v>39</v>
      </c>
      <c r="G598" s="35" t="s">
        <v>54</v>
      </c>
      <c r="H598" s="37" t="s">
        <v>5554</v>
      </c>
      <c r="I598" s="38" t="s">
        <v>8369</v>
      </c>
      <c r="J598" s="39" t="s">
        <v>8370</v>
      </c>
      <c r="K598" s="41">
        <v>6</v>
      </c>
      <c r="L598" s="42" t="s">
        <v>5829</v>
      </c>
      <c r="M598" s="43">
        <v>45105</v>
      </c>
      <c r="N598" s="38">
        <v>6</v>
      </c>
      <c r="O598" s="44">
        <v>45111</v>
      </c>
      <c r="P598" s="43">
        <v>45291</v>
      </c>
      <c r="Q598" s="54" t="s">
        <v>98</v>
      </c>
      <c r="R598" s="29" t="s">
        <v>98</v>
      </c>
      <c r="S598" s="52" t="s">
        <v>7533</v>
      </c>
      <c r="T598" s="39" t="s">
        <v>5488</v>
      </c>
      <c r="U598" s="12" t="s">
        <v>811</v>
      </c>
      <c r="V598" s="39" t="s">
        <v>808</v>
      </c>
      <c r="W598" s="53">
        <v>20235400001253</v>
      </c>
      <c r="X598" s="38">
        <v>91065</v>
      </c>
      <c r="Y598" s="38">
        <v>14</v>
      </c>
      <c r="Z598" s="46">
        <v>2500000</v>
      </c>
      <c r="AA598" s="42" t="s">
        <v>6860</v>
      </c>
      <c r="AB598" s="42"/>
      <c r="AC598" s="42" t="s">
        <v>6860</v>
      </c>
      <c r="AD598" s="42">
        <v>20235420010793</v>
      </c>
      <c r="AE598" s="47">
        <v>45111</v>
      </c>
      <c r="AF598" s="42" t="s">
        <v>5490</v>
      </c>
      <c r="AG598" s="48" t="s">
        <v>5491</v>
      </c>
      <c r="AH598" s="49">
        <v>45105</v>
      </c>
      <c r="AI598" s="38" t="s">
        <v>8371</v>
      </c>
      <c r="AJ598" s="38">
        <v>-171</v>
      </c>
      <c r="AK598" s="72" t="s">
        <v>5506</v>
      </c>
      <c r="AL598" s="38">
        <v>1168</v>
      </c>
      <c r="AM598" s="43">
        <v>45092</v>
      </c>
      <c r="AN598" s="43">
        <v>45111</v>
      </c>
      <c r="AO598" s="38" t="s">
        <v>5506</v>
      </c>
      <c r="AP598" s="43">
        <v>45111</v>
      </c>
      <c r="AQ598" s="38">
        <v>3</v>
      </c>
      <c r="AR598" s="38"/>
      <c r="AS598" s="38" t="s">
        <v>8372</v>
      </c>
      <c r="AT598" s="38" t="s">
        <v>5508</v>
      </c>
      <c r="AU598" s="43">
        <v>45106</v>
      </c>
      <c r="AV598" s="43" t="s">
        <v>7828</v>
      </c>
      <c r="AW598" s="43" t="s">
        <v>8217</v>
      </c>
      <c r="AX598" s="43"/>
      <c r="AY598" s="38" t="s">
        <v>5492</v>
      </c>
      <c r="AZ598" s="38" t="s">
        <v>5492</v>
      </c>
      <c r="BA598" s="43" t="s">
        <v>5560</v>
      </c>
      <c r="BB598" s="43" t="s">
        <v>5512</v>
      </c>
      <c r="BC598" s="38" t="s">
        <v>5492</v>
      </c>
      <c r="BD598" s="38" t="s">
        <v>35</v>
      </c>
      <c r="BE598" s="38" t="s">
        <v>5494</v>
      </c>
    </row>
    <row r="599" spans="1:57" ht="17.45" customHeight="1" x14ac:dyDescent="0.25">
      <c r="A599" s="81">
        <v>2023</v>
      </c>
      <c r="B599" s="35">
        <v>630</v>
      </c>
      <c r="C599" s="36">
        <v>1873</v>
      </c>
      <c r="D599" s="102" t="s">
        <v>5496</v>
      </c>
      <c r="E599" s="37" t="s">
        <v>5497</v>
      </c>
      <c r="F599" s="38" t="s">
        <v>39</v>
      </c>
      <c r="G599" s="35" t="s">
        <v>54</v>
      </c>
      <c r="H599" s="37" t="s">
        <v>6900</v>
      </c>
      <c r="I599" s="38" t="s">
        <v>8373</v>
      </c>
      <c r="J599" s="39" t="s">
        <v>8374</v>
      </c>
      <c r="K599" s="41">
        <v>6</v>
      </c>
      <c r="L599" s="42" t="s">
        <v>2761</v>
      </c>
      <c r="M599" s="43">
        <v>45105</v>
      </c>
      <c r="N599" s="38">
        <v>6</v>
      </c>
      <c r="O599" s="43">
        <v>45124</v>
      </c>
      <c r="P599" s="43">
        <v>45291</v>
      </c>
      <c r="Q599" s="54" t="s">
        <v>98</v>
      </c>
      <c r="R599" s="29" t="s">
        <v>98</v>
      </c>
      <c r="S599" s="52" t="s">
        <v>8375</v>
      </c>
      <c r="T599" s="39" t="s">
        <v>5488</v>
      </c>
      <c r="U599" s="12" t="s">
        <v>579</v>
      </c>
      <c r="V599" s="39" t="s">
        <v>90</v>
      </c>
      <c r="W599" s="53">
        <v>20235400001413</v>
      </c>
      <c r="X599" s="38">
        <v>91835</v>
      </c>
      <c r="Y599" s="38">
        <v>1</v>
      </c>
      <c r="Z599" s="46">
        <v>2500000</v>
      </c>
      <c r="AA599" s="42" t="s">
        <v>6860</v>
      </c>
      <c r="AB599" s="42" t="s">
        <v>6533</v>
      </c>
      <c r="AC599" s="42" t="s">
        <v>6860</v>
      </c>
      <c r="AD599" s="42">
        <v>20235420010803</v>
      </c>
      <c r="AE599" s="47">
        <v>45119</v>
      </c>
      <c r="AF599" s="42" t="s">
        <v>5490</v>
      </c>
      <c r="AG599" s="48" t="s">
        <v>5491</v>
      </c>
      <c r="AH599" s="49">
        <v>45105</v>
      </c>
      <c r="AI599" s="38" t="s">
        <v>8376</v>
      </c>
      <c r="AJ599" s="38">
        <v>-167</v>
      </c>
      <c r="AK599" s="38" t="s">
        <v>5506</v>
      </c>
      <c r="AL599" s="38">
        <v>1232</v>
      </c>
      <c r="AM599" s="43">
        <v>45103</v>
      </c>
      <c r="AN599" s="43">
        <v>45124</v>
      </c>
      <c r="AO599" s="38" t="s">
        <v>5506</v>
      </c>
      <c r="AP599" s="43">
        <v>45111</v>
      </c>
      <c r="AQ599" s="38">
        <v>1</v>
      </c>
      <c r="AR599" s="38"/>
      <c r="AS599" s="38" t="s">
        <v>8377</v>
      </c>
      <c r="AT599" s="38" t="s">
        <v>5508</v>
      </c>
      <c r="AU599" s="43">
        <v>45107</v>
      </c>
      <c r="AV599" s="43" t="s">
        <v>7363</v>
      </c>
      <c r="AW599" s="43" t="s">
        <v>7364</v>
      </c>
      <c r="AX599" s="43"/>
      <c r="AY599" s="38" t="s">
        <v>5492</v>
      </c>
      <c r="AZ599" s="38" t="s">
        <v>5506</v>
      </c>
      <c r="BA599" s="43" t="s">
        <v>5560</v>
      </c>
      <c r="BB599" s="43" t="s">
        <v>5512</v>
      </c>
      <c r="BC599" s="38" t="s">
        <v>5492</v>
      </c>
      <c r="BD599" s="38" t="s">
        <v>35</v>
      </c>
      <c r="BE599" s="38" t="s">
        <v>5494</v>
      </c>
    </row>
    <row r="600" spans="1:57" ht="17.45" customHeight="1" x14ac:dyDescent="0.25">
      <c r="A600" s="81">
        <v>2023</v>
      </c>
      <c r="B600" s="35">
        <v>631</v>
      </c>
      <c r="C600" s="36">
        <v>1869</v>
      </c>
      <c r="D600" s="29" t="s">
        <v>1755</v>
      </c>
      <c r="E600" s="37" t="s">
        <v>5497</v>
      </c>
      <c r="F600" s="38" t="s">
        <v>39</v>
      </c>
      <c r="G600" s="35" t="s">
        <v>54</v>
      </c>
      <c r="H600" s="37" t="s">
        <v>2130</v>
      </c>
      <c r="I600" s="38" t="s">
        <v>8378</v>
      </c>
      <c r="J600" s="39" t="s">
        <v>8379</v>
      </c>
      <c r="K600" s="41">
        <v>4</v>
      </c>
      <c r="L600" s="42" t="s">
        <v>2761</v>
      </c>
      <c r="M600" s="43">
        <v>45105</v>
      </c>
      <c r="N600" s="38">
        <v>6</v>
      </c>
      <c r="O600" s="43">
        <v>45106</v>
      </c>
      <c r="P600" s="43">
        <v>45288</v>
      </c>
      <c r="Q600" s="54" t="s">
        <v>98</v>
      </c>
      <c r="R600" s="29" t="s">
        <v>98</v>
      </c>
      <c r="S600" s="52" t="s">
        <v>8380</v>
      </c>
      <c r="T600" s="39" t="s">
        <v>5488</v>
      </c>
      <c r="U600" s="12" t="s">
        <v>5630</v>
      </c>
      <c r="V600" s="39" t="s">
        <v>1759</v>
      </c>
      <c r="W600" s="53">
        <v>20235400001433</v>
      </c>
      <c r="X600" s="38">
        <v>92082</v>
      </c>
      <c r="Y600" s="38">
        <v>2</v>
      </c>
      <c r="Z600" s="46">
        <v>5700000</v>
      </c>
      <c r="AA600" s="42" t="s">
        <v>6860</v>
      </c>
      <c r="AB600" s="42"/>
      <c r="AC600" s="42" t="s">
        <v>6860</v>
      </c>
      <c r="AD600" s="42">
        <v>20235420010643</v>
      </c>
      <c r="AE600" s="47">
        <v>45106</v>
      </c>
      <c r="AF600" s="42" t="s">
        <v>5490</v>
      </c>
      <c r="AG600" s="48" t="s">
        <v>5491</v>
      </c>
      <c r="AH600" s="49">
        <v>45105</v>
      </c>
      <c r="AI600" s="38" t="s">
        <v>8381</v>
      </c>
      <c r="AJ600" s="38">
        <v>-182</v>
      </c>
      <c r="AK600" s="38" t="s">
        <v>5506</v>
      </c>
      <c r="AL600" s="38">
        <v>1263</v>
      </c>
      <c r="AM600" s="43">
        <v>45104</v>
      </c>
      <c r="AN600" s="43">
        <v>45106</v>
      </c>
      <c r="AO600" s="38" t="s">
        <v>5506</v>
      </c>
      <c r="AP600" s="43">
        <v>45106</v>
      </c>
      <c r="AQ600" s="38">
        <v>1</v>
      </c>
      <c r="AR600" s="38"/>
      <c r="AS600" s="38" t="s">
        <v>8382</v>
      </c>
      <c r="AT600" s="38" t="s">
        <v>5508</v>
      </c>
      <c r="AU600" s="43">
        <v>45111</v>
      </c>
      <c r="AV600" s="43" t="s">
        <v>8093</v>
      </c>
      <c r="AW600" s="43" t="s">
        <v>8261</v>
      </c>
      <c r="AX600" s="43"/>
      <c r="AY600" s="38" t="s">
        <v>5492</v>
      </c>
      <c r="AZ600" s="38" t="s">
        <v>5506</v>
      </c>
      <c r="BA600" s="43" t="s">
        <v>5597</v>
      </c>
      <c r="BB600" s="43" t="s">
        <v>5522</v>
      </c>
      <c r="BC600" s="38" t="s">
        <v>8383</v>
      </c>
      <c r="BD600" s="38" t="s">
        <v>35</v>
      </c>
      <c r="BE600" s="38" t="s">
        <v>5494</v>
      </c>
    </row>
    <row r="601" spans="1:57" ht="17.45" customHeight="1" x14ac:dyDescent="0.25">
      <c r="A601" s="81">
        <v>2023</v>
      </c>
      <c r="B601" s="35">
        <v>632</v>
      </c>
      <c r="C601" s="36">
        <v>1873</v>
      </c>
      <c r="D601" s="102" t="s">
        <v>5496</v>
      </c>
      <c r="E601" s="37" t="s">
        <v>5497</v>
      </c>
      <c r="F601" s="38" t="s">
        <v>39</v>
      </c>
      <c r="G601" s="35" t="s">
        <v>54</v>
      </c>
      <c r="H601" s="37" t="s">
        <v>8295</v>
      </c>
      <c r="I601" s="38" t="s">
        <v>8384</v>
      </c>
      <c r="J601" s="39" t="s">
        <v>8385</v>
      </c>
      <c r="K601" s="41">
        <v>6</v>
      </c>
      <c r="L601" s="42" t="s">
        <v>345</v>
      </c>
      <c r="M601" s="43">
        <v>45105</v>
      </c>
      <c r="N601" s="38">
        <v>6</v>
      </c>
      <c r="O601" s="43">
        <v>45120</v>
      </c>
      <c r="P601" s="43">
        <v>45291</v>
      </c>
      <c r="Q601" s="54" t="s">
        <v>98</v>
      </c>
      <c r="R601" s="29" t="s">
        <v>98</v>
      </c>
      <c r="S601" s="52" t="s">
        <v>8386</v>
      </c>
      <c r="T601" s="39" t="s">
        <v>5488</v>
      </c>
      <c r="U601" s="12" t="s">
        <v>175</v>
      </c>
      <c r="V601" s="39" t="s">
        <v>5501</v>
      </c>
      <c r="W601" s="53">
        <v>20235400001333</v>
      </c>
      <c r="X601" s="38">
        <v>92028</v>
      </c>
      <c r="Y601" s="38">
        <v>1</v>
      </c>
      <c r="Z601" s="46">
        <v>5500000</v>
      </c>
      <c r="AA601" s="42" t="s">
        <v>6860</v>
      </c>
      <c r="AB601" s="42"/>
      <c r="AC601" s="42" t="s">
        <v>6860</v>
      </c>
      <c r="AD601" s="42">
        <v>20235420010653</v>
      </c>
      <c r="AE601" s="47">
        <v>45106</v>
      </c>
      <c r="AF601" s="42" t="s">
        <v>5490</v>
      </c>
      <c r="AG601" s="48" t="s">
        <v>5491</v>
      </c>
      <c r="AH601" s="49">
        <v>45105</v>
      </c>
      <c r="AI601" s="38" t="s">
        <v>8387</v>
      </c>
      <c r="AJ601" s="38">
        <v>-171</v>
      </c>
      <c r="AK601" s="38" t="s">
        <v>5506</v>
      </c>
      <c r="AL601" s="38">
        <v>1246</v>
      </c>
      <c r="AM601" s="43">
        <v>45104</v>
      </c>
      <c r="AN601" s="43">
        <v>45106</v>
      </c>
      <c r="AO601" s="38" t="s">
        <v>5506</v>
      </c>
      <c r="AP601" s="43">
        <v>45107</v>
      </c>
      <c r="AQ601" s="38">
        <v>1</v>
      </c>
      <c r="AR601" s="38"/>
      <c r="AS601" s="38" t="s">
        <v>8388</v>
      </c>
      <c r="AT601" s="38" t="s">
        <v>5508</v>
      </c>
      <c r="AU601" s="43">
        <v>45107</v>
      </c>
      <c r="AV601" s="43" t="s">
        <v>7363</v>
      </c>
      <c r="AW601" s="43" t="s">
        <v>7274</v>
      </c>
      <c r="AX601" s="43"/>
      <c r="AY601" s="38" t="s">
        <v>5492</v>
      </c>
      <c r="AZ601" s="38" t="s">
        <v>5506</v>
      </c>
      <c r="BA601" s="43" t="s">
        <v>5597</v>
      </c>
      <c r="BB601" s="43" t="s">
        <v>5512</v>
      </c>
      <c r="BC601" s="38" t="s">
        <v>5492</v>
      </c>
      <c r="BD601" s="38" t="s">
        <v>35</v>
      </c>
      <c r="BE601" s="38" t="s">
        <v>5494</v>
      </c>
    </row>
    <row r="602" spans="1:57" ht="17.45" customHeight="1" x14ac:dyDescent="0.25">
      <c r="A602" s="81">
        <v>2023</v>
      </c>
      <c r="B602" s="35">
        <v>633</v>
      </c>
      <c r="C602" s="36">
        <v>1873</v>
      </c>
      <c r="D602" s="102" t="s">
        <v>5496</v>
      </c>
      <c r="E602" s="37" t="s">
        <v>5497</v>
      </c>
      <c r="F602" s="38" t="s">
        <v>39</v>
      </c>
      <c r="G602" s="35" t="s">
        <v>54</v>
      </c>
      <c r="H602" s="37" t="s">
        <v>1837</v>
      </c>
      <c r="I602" s="38" t="s">
        <v>8389</v>
      </c>
      <c r="J602" s="39" t="s">
        <v>8390</v>
      </c>
      <c r="K602" s="41">
        <v>9</v>
      </c>
      <c r="L602" s="42" t="s">
        <v>345</v>
      </c>
      <c r="M602" s="43">
        <v>45105</v>
      </c>
      <c r="N602" s="38">
        <v>6</v>
      </c>
      <c r="O602" s="43">
        <v>45120</v>
      </c>
      <c r="P602" s="43">
        <v>45291</v>
      </c>
      <c r="Q602" s="54" t="s">
        <v>98</v>
      </c>
      <c r="R602" s="29" t="s">
        <v>98</v>
      </c>
      <c r="S602" s="52" t="s">
        <v>7725</v>
      </c>
      <c r="T602" s="39" t="s">
        <v>5488</v>
      </c>
      <c r="U602" s="12" t="s">
        <v>7555</v>
      </c>
      <c r="V602" s="70" t="s">
        <v>5278</v>
      </c>
      <c r="W602" s="51">
        <v>20235400002533</v>
      </c>
      <c r="X602" s="38">
        <v>91087</v>
      </c>
      <c r="Y602" s="38">
        <v>2</v>
      </c>
      <c r="Z602" s="46">
        <v>6800000</v>
      </c>
      <c r="AA602" s="42" t="s">
        <v>6860</v>
      </c>
      <c r="AB602" s="42" t="s">
        <v>7726</v>
      </c>
      <c r="AC602" s="42" t="s">
        <v>6860</v>
      </c>
      <c r="AD602" s="42">
        <v>20235420010653</v>
      </c>
      <c r="AE602" s="47">
        <v>45106</v>
      </c>
      <c r="AF602" s="42" t="s">
        <v>5490</v>
      </c>
      <c r="AG602" s="48" t="s">
        <v>5491</v>
      </c>
      <c r="AH602" s="49">
        <v>45105</v>
      </c>
      <c r="AI602" s="38" t="s">
        <v>8391</v>
      </c>
      <c r="AJ602" s="38">
        <v>-171</v>
      </c>
      <c r="AK602" s="38" t="s">
        <v>5506</v>
      </c>
      <c r="AL602" s="38">
        <v>1171</v>
      </c>
      <c r="AM602" s="43">
        <v>45092</v>
      </c>
      <c r="AN602" s="43">
        <v>45106</v>
      </c>
      <c r="AO602" s="38" t="s">
        <v>5506</v>
      </c>
      <c r="AP602" s="43">
        <v>45120</v>
      </c>
      <c r="AQ602" s="38">
        <v>2</v>
      </c>
      <c r="AR602" s="38"/>
      <c r="AS602" s="38" t="s">
        <v>8392</v>
      </c>
      <c r="AT602" s="38" t="s">
        <v>5508</v>
      </c>
      <c r="AU602" s="43">
        <v>45106</v>
      </c>
      <c r="AV602" s="43" t="s">
        <v>7828</v>
      </c>
      <c r="AW602" s="43" t="s">
        <v>7364</v>
      </c>
      <c r="AX602" s="43"/>
      <c r="AY602" s="38" t="s">
        <v>5492</v>
      </c>
      <c r="AZ602" s="38" t="s">
        <v>5506</v>
      </c>
      <c r="BA602" s="43" t="s">
        <v>5597</v>
      </c>
      <c r="BB602" s="43" t="s">
        <v>5512</v>
      </c>
      <c r="BC602" s="38" t="s">
        <v>8393</v>
      </c>
      <c r="BD602" s="38" t="s">
        <v>35</v>
      </c>
      <c r="BE602" s="38" t="s">
        <v>5494</v>
      </c>
    </row>
    <row r="603" spans="1:57" ht="17.45" customHeight="1" x14ac:dyDescent="0.25">
      <c r="A603" s="81">
        <v>2023</v>
      </c>
      <c r="B603" s="35">
        <v>634</v>
      </c>
      <c r="C603" s="36">
        <v>1873</v>
      </c>
      <c r="D603" s="102" t="s">
        <v>5496</v>
      </c>
      <c r="E603" s="37" t="s">
        <v>5497</v>
      </c>
      <c r="F603" s="38" t="s">
        <v>39</v>
      </c>
      <c r="G603" s="35" t="s">
        <v>54</v>
      </c>
      <c r="H603" s="37" t="s">
        <v>1823</v>
      </c>
      <c r="I603" s="38" t="s">
        <v>8394</v>
      </c>
      <c r="J603" s="39" t="s">
        <v>1521</v>
      </c>
      <c r="K603" s="41">
        <v>2</v>
      </c>
      <c r="L603" s="42" t="s">
        <v>345</v>
      </c>
      <c r="M603" s="43">
        <v>45106</v>
      </c>
      <c r="N603" s="38">
        <v>6</v>
      </c>
      <c r="O603" s="43">
        <v>45111</v>
      </c>
      <c r="P603" s="43">
        <v>45291</v>
      </c>
      <c r="Q603" s="54" t="s">
        <v>98</v>
      </c>
      <c r="R603" s="29" t="s">
        <v>98</v>
      </c>
      <c r="S603" s="74" t="s">
        <v>7682</v>
      </c>
      <c r="T603" s="39" t="s">
        <v>5488</v>
      </c>
      <c r="U603" s="12" t="s">
        <v>7555</v>
      </c>
      <c r="V603" s="70" t="s">
        <v>5278</v>
      </c>
      <c r="W603" s="51">
        <v>20235400002533</v>
      </c>
      <c r="X603" s="38">
        <v>91085</v>
      </c>
      <c r="Y603" s="38">
        <v>3</v>
      </c>
      <c r="Z603" s="46">
        <v>5700000</v>
      </c>
      <c r="AA603" s="42" t="s">
        <v>6860</v>
      </c>
      <c r="AB603" s="42" t="s">
        <v>6533</v>
      </c>
      <c r="AC603" s="42" t="s">
        <v>6860</v>
      </c>
      <c r="AD603" s="42">
        <v>20235420010653</v>
      </c>
      <c r="AE603" s="47">
        <v>45106</v>
      </c>
      <c r="AF603" s="42" t="s">
        <v>5490</v>
      </c>
      <c r="AG603" s="48" t="s">
        <v>5491</v>
      </c>
      <c r="AH603" s="49">
        <v>45106</v>
      </c>
      <c r="AI603" s="38" t="s">
        <v>8395</v>
      </c>
      <c r="AJ603" s="38">
        <v>-180</v>
      </c>
      <c r="AK603" s="38" t="s">
        <v>5506</v>
      </c>
      <c r="AL603" s="38">
        <v>1135</v>
      </c>
      <c r="AM603" s="43">
        <v>45086</v>
      </c>
      <c r="AN603" s="43">
        <v>45106</v>
      </c>
      <c r="AO603" s="38" t="s">
        <v>5506</v>
      </c>
      <c r="AP603" s="43">
        <v>45107</v>
      </c>
      <c r="AQ603" s="38">
        <v>2</v>
      </c>
      <c r="AR603" s="38"/>
      <c r="AS603" s="38" t="s">
        <v>8396</v>
      </c>
      <c r="AT603" s="38" t="s">
        <v>5508</v>
      </c>
      <c r="AU603" s="43">
        <v>45107</v>
      </c>
      <c r="AV603" s="43" t="s">
        <v>7363</v>
      </c>
      <c r="AW603" s="43" t="s">
        <v>7401</v>
      </c>
      <c r="AX603" s="43"/>
      <c r="AY603" s="38" t="s">
        <v>5492</v>
      </c>
      <c r="AZ603" s="38" t="s">
        <v>5506</v>
      </c>
      <c r="BA603" s="43" t="s">
        <v>5597</v>
      </c>
      <c r="BB603" s="43" t="s">
        <v>5512</v>
      </c>
      <c r="BC603" s="38" t="s">
        <v>5492</v>
      </c>
      <c r="BD603" s="38" t="s">
        <v>35</v>
      </c>
      <c r="BE603" s="38" t="s">
        <v>5494</v>
      </c>
    </row>
    <row r="604" spans="1:57" ht="17.45" customHeight="1" x14ac:dyDescent="0.25">
      <c r="A604" s="81">
        <v>2023</v>
      </c>
      <c r="B604" s="35">
        <v>635</v>
      </c>
      <c r="C604" s="36">
        <v>1873</v>
      </c>
      <c r="D604" s="102" t="s">
        <v>5496</v>
      </c>
      <c r="E604" s="37" t="s">
        <v>5497</v>
      </c>
      <c r="F604" s="38" t="s">
        <v>39</v>
      </c>
      <c r="G604" s="35" t="s">
        <v>54</v>
      </c>
      <c r="H604" s="37" t="s">
        <v>1823</v>
      </c>
      <c r="I604" s="38" t="s">
        <v>8397</v>
      </c>
      <c r="J604" s="39" t="s">
        <v>8398</v>
      </c>
      <c r="K604" s="41">
        <v>2</v>
      </c>
      <c r="L604" s="42" t="s">
        <v>345</v>
      </c>
      <c r="M604" s="43">
        <v>45106</v>
      </c>
      <c r="N604" s="38">
        <v>6</v>
      </c>
      <c r="O604" s="43">
        <v>45120</v>
      </c>
      <c r="P604" s="43">
        <v>45291</v>
      </c>
      <c r="Q604" s="54" t="s">
        <v>98</v>
      </c>
      <c r="R604" s="29" t="s">
        <v>98</v>
      </c>
      <c r="S604" s="74" t="s">
        <v>7682</v>
      </c>
      <c r="T604" s="39" t="s">
        <v>5488</v>
      </c>
      <c r="U604" s="12" t="s">
        <v>7555</v>
      </c>
      <c r="V604" s="70" t="s">
        <v>5278</v>
      </c>
      <c r="W604" s="51">
        <v>20235400002533</v>
      </c>
      <c r="X604" s="38">
        <v>91085</v>
      </c>
      <c r="Y604" s="38">
        <v>3</v>
      </c>
      <c r="Z604" s="46">
        <v>5700000</v>
      </c>
      <c r="AA604" s="42" t="s">
        <v>6860</v>
      </c>
      <c r="AB604" s="42" t="s">
        <v>6533</v>
      </c>
      <c r="AC604" s="42" t="s">
        <v>6860</v>
      </c>
      <c r="AD604" s="42">
        <v>20235420010863</v>
      </c>
      <c r="AE604" s="47">
        <v>45111</v>
      </c>
      <c r="AF604" s="42" t="s">
        <v>5490</v>
      </c>
      <c r="AG604" s="48" t="s">
        <v>5491</v>
      </c>
      <c r="AH604" s="49">
        <v>45106</v>
      </c>
      <c r="AI604" s="38" t="s">
        <v>8399</v>
      </c>
      <c r="AJ604" s="38">
        <v>-171</v>
      </c>
      <c r="AK604" s="38" t="s">
        <v>5506</v>
      </c>
      <c r="AL604" s="38">
        <v>1135</v>
      </c>
      <c r="AM604" s="43">
        <v>45086</v>
      </c>
      <c r="AN604" s="43">
        <v>45111</v>
      </c>
      <c r="AO604" s="38" t="s">
        <v>5506</v>
      </c>
      <c r="AP604" s="43">
        <v>45118</v>
      </c>
      <c r="AQ604" s="38">
        <v>2</v>
      </c>
      <c r="AR604" s="38"/>
      <c r="AS604" s="38" t="s">
        <v>8400</v>
      </c>
      <c r="AT604" s="38" t="s">
        <v>5508</v>
      </c>
      <c r="AU604" s="43">
        <v>45106</v>
      </c>
      <c r="AV604" s="43" t="s">
        <v>7828</v>
      </c>
      <c r="AW604" s="43" t="s">
        <v>7401</v>
      </c>
      <c r="AX604" s="43"/>
      <c r="AY604" s="38" t="s">
        <v>5492</v>
      </c>
      <c r="AZ604" s="38" t="s">
        <v>5506</v>
      </c>
      <c r="BA604" s="43" t="s">
        <v>5597</v>
      </c>
      <c r="BB604" s="43" t="s">
        <v>5512</v>
      </c>
      <c r="BC604" s="38" t="s">
        <v>5492</v>
      </c>
      <c r="BD604" s="38" t="s">
        <v>35</v>
      </c>
      <c r="BE604" s="38" t="s">
        <v>5494</v>
      </c>
    </row>
    <row r="605" spans="1:57" ht="17.45" customHeight="1" x14ac:dyDescent="0.25">
      <c r="A605" s="81">
        <v>2023</v>
      </c>
      <c r="B605" s="35">
        <v>636</v>
      </c>
      <c r="C605" s="36">
        <v>1873</v>
      </c>
      <c r="D605" s="102" t="s">
        <v>5496</v>
      </c>
      <c r="E605" s="37" t="s">
        <v>5497</v>
      </c>
      <c r="F605" s="38" t="s">
        <v>39</v>
      </c>
      <c r="G605" s="35" t="s">
        <v>54</v>
      </c>
      <c r="H605" s="37" t="s">
        <v>6005</v>
      </c>
      <c r="I605" s="38" t="s">
        <v>8401</v>
      </c>
      <c r="J605" s="39" t="s">
        <v>8402</v>
      </c>
      <c r="K605" s="41">
        <v>4</v>
      </c>
      <c r="L605" s="42" t="s">
        <v>345</v>
      </c>
      <c r="M605" s="43">
        <v>45106</v>
      </c>
      <c r="N605" s="38">
        <v>6</v>
      </c>
      <c r="O605" s="43">
        <v>45111</v>
      </c>
      <c r="P605" s="43">
        <v>45291</v>
      </c>
      <c r="Q605" s="54" t="s">
        <v>98</v>
      </c>
      <c r="R605" s="29" t="s">
        <v>98</v>
      </c>
      <c r="S605" s="52" t="s">
        <v>8118</v>
      </c>
      <c r="T605" s="39" t="s">
        <v>5488</v>
      </c>
      <c r="U605" s="12" t="s">
        <v>175</v>
      </c>
      <c r="V605" s="39" t="s">
        <v>75</v>
      </c>
      <c r="W605" s="53">
        <v>20235400001663</v>
      </c>
      <c r="X605" s="38">
        <v>91192</v>
      </c>
      <c r="Y605" s="38">
        <v>4</v>
      </c>
      <c r="Z605" s="46">
        <v>5500000</v>
      </c>
      <c r="AA605" s="42"/>
      <c r="AB605" s="42"/>
      <c r="AC605" s="43"/>
      <c r="AD605" s="42">
        <v>20235420010653</v>
      </c>
      <c r="AE605" s="47">
        <v>45106</v>
      </c>
      <c r="AF605" s="42" t="s">
        <v>5490</v>
      </c>
      <c r="AG605" s="48" t="s">
        <v>5491</v>
      </c>
      <c r="AH605" s="49">
        <v>45106</v>
      </c>
      <c r="AI605" s="38" t="s">
        <v>8403</v>
      </c>
      <c r="AJ605" s="38">
        <v>-180</v>
      </c>
      <c r="AK605" s="38" t="s">
        <v>5506</v>
      </c>
      <c r="AL605" s="38">
        <v>1259</v>
      </c>
      <c r="AM605" s="43">
        <v>45104</v>
      </c>
      <c r="AN605" s="43">
        <v>45106</v>
      </c>
      <c r="AO605" s="38" t="s">
        <v>5506</v>
      </c>
      <c r="AP605" s="43">
        <v>45107</v>
      </c>
      <c r="AQ605" s="38">
        <v>1</v>
      </c>
      <c r="AR605" s="38"/>
      <c r="AS605" s="38" t="s">
        <v>8404</v>
      </c>
      <c r="AT605" s="38" t="s">
        <v>5508</v>
      </c>
      <c r="AU605" s="43">
        <v>45106</v>
      </c>
      <c r="AV605" s="43" t="s">
        <v>7828</v>
      </c>
      <c r="AW605" s="43" t="s">
        <v>7401</v>
      </c>
      <c r="AX605" s="43"/>
      <c r="AY605" s="38" t="s">
        <v>5492</v>
      </c>
      <c r="AZ605" s="38" t="s">
        <v>5492</v>
      </c>
      <c r="BA605" s="43" t="s">
        <v>5597</v>
      </c>
      <c r="BB605" s="43" t="s">
        <v>5512</v>
      </c>
      <c r="BC605" s="38" t="s">
        <v>5492</v>
      </c>
      <c r="BD605" s="38" t="s">
        <v>35</v>
      </c>
      <c r="BE605" s="38" t="s">
        <v>5494</v>
      </c>
    </row>
    <row r="606" spans="1:57" ht="17.45" customHeight="1" x14ac:dyDescent="0.25">
      <c r="A606" s="81">
        <v>2023</v>
      </c>
      <c r="B606" s="35">
        <v>637</v>
      </c>
      <c r="C606" s="36">
        <v>1873</v>
      </c>
      <c r="D606" s="102" t="s">
        <v>5496</v>
      </c>
      <c r="E606" s="37" t="s">
        <v>5497</v>
      </c>
      <c r="F606" s="38" t="s">
        <v>39</v>
      </c>
      <c r="G606" s="35" t="s">
        <v>54</v>
      </c>
      <c r="H606" s="37" t="s">
        <v>6005</v>
      </c>
      <c r="I606" s="38" t="s">
        <v>8405</v>
      </c>
      <c r="J606" s="39" t="s">
        <v>8406</v>
      </c>
      <c r="K606" s="41">
        <v>4</v>
      </c>
      <c r="L606" s="42" t="s">
        <v>5829</v>
      </c>
      <c r="M606" s="43">
        <v>45106</v>
      </c>
      <c r="N606" s="38">
        <v>6</v>
      </c>
      <c r="O606" s="43">
        <v>45120</v>
      </c>
      <c r="P606" s="43">
        <v>45291</v>
      </c>
      <c r="Q606" s="54" t="s">
        <v>98</v>
      </c>
      <c r="R606" s="29" t="s">
        <v>98</v>
      </c>
      <c r="S606" s="52" t="s">
        <v>8118</v>
      </c>
      <c r="T606" s="39" t="s">
        <v>5488</v>
      </c>
      <c r="U606" s="12" t="s">
        <v>175</v>
      </c>
      <c r="V606" s="39" t="s">
        <v>5501</v>
      </c>
      <c r="W606" s="53">
        <v>20235400001333</v>
      </c>
      <c r="X606" s="38">
        <v>91192</v>
      </c>
      <c r="Y606" s="38">
        <v>4</v>
      </c>
      <c r="Z606" s="46">
        <v>5500000</v>
      </c>
      <c r="AA606" s="42"/>
      <c r="AB606" s="42"/>
      <c r="AC606" s="43"/>
      <c r="AD606" s="42">
        <v>20235420010793</v>
      </c>
      <c r="AE606" s="47">
        <v>45111</v>
      </c>
      <c r="AF606" s="42" t="s">
        <v>5490</v>
      </c>
      <c r="AG606" s="48" t="s">
        <v>5491</v>
      </c>
      <c r="AH606" s="49">
        <v>45106</v>
      </c>
      <c r="AI606" s="109" t="s">
        <v>8407</v>
      </c>
      <c r="AJ606" s="109">
        <v>-171</v>
      </c>
      <c r="AK606" s="109" t="s">
        <v>5506</v>
      </c>
      <c r="AL606" s="109">
        <v>1259</v>
      </c>
      <c r="AM606" s="110">
        <v>45104</v>
      </c>
      <c r="AN606" s="110">
        <v>45111</v>
      </c>
      <c r="AO606" s="109" t="s">
        <v>5506</v>
      </c>
      <c r="AP606" s="110">
        <v>45112</v>
      </c>
      <c r="AQ606" s="109">
        <v>1</v>
      </c>
      <c r="AR606" s="109"/>
      <c r="AS606" s="109" t="s">
        <v>8408</v>
      </c>
      <c r="AT606" s="109" t="s">
        <v>5508</v>
      </c>
      <c r="AU606" s="110">
        <v>45107</v>
      </c>
      <c r="AV606" s="110" t="s">
        <v>7363</v>
      </c>
      <c r="AW606" s="110" t="s">
        <v>7364</v>
      </c>
      <c r="AX606" s="110"/>
      <c r="AY606" s="109" t="s">
        <v>5492</v>
      </c>
      <c r="AZ606" s="109" t="s">
        <v>5506</v>
      </c>
      <c r="BA606" s="110" t="s">
        <v>5597</v>
      </c>
      <c r="BB606" s="110" t="s">
        <v>5522</v>
      </c>
      <c r="BC606" s="109" t="s">
        <v>5492</v>
      </c>
      <c r="BD606" s="109" t="s">
        <v>35</v>
      </c>
      <c r="BE606" s="109" t="s">
        <v>5494</v>
      </c>
    </row>
    <row r="607" spans="1:57" ht="17.45" customHeight="1" x14ac:dyDescent="0.25">
      <c r="A607" s="81">
        <v>2023</v>
      </c>
      <c r="B607" s="35">
        <v>638</v>
      </c>
      <c r="C607" s="36">
        <v>1873</v>
      </c>
      <c r="D607" s="102" t="s">
        <v>5496</v>
      </c>
      <c r="E607" s="37" t="s">
        <v>5497</v>
      </c>
      <c r="F607" s="38" t="s">
        <v>39</v>
      </c>
      <c r="G607" s="35" t="s">
        <v>54</v>
      </c>
      <c r="H607" s="37" t="s">
        <v>5498</v>
      </c>
      <c r="I607" s="38" t="s">
        <v>8409</v>
      </c>
      <c r="J607" s="39" t="s">
        <v>8410</v>
      </c>
      <c r="K607" s="41">
        <v>5</v>
      </c>
      <c r="L607" s="42" t="s">
        <v>345</v>
      </c>
      <c r="M607" s="43">
        <v>45106</v>
      </c>
      <c r="N607" s="38">
        <v>6</v>
      </c>
      <c r="O607" s="43">
        <v>45111</v>
      </c>
      <c r="P607" s="43">
        <v>45291</v>
      </c>
      <c r="Q607" s="54" t="s">
        <v>98</v>
      </c>
      <c r="R607" s="29" t="s">
        <v>98</v>
      </c>
      <c r="S607" s="74" t="s">
        <v>7499</v>
      </c>
      <c r="T607" s="39" t="s">
        <v>5488</v>
      </c>
      <c r="U607" s="12" t="s">
        <v>175</v>
      </c>
      <c r="V607" s="39" t="s">
        <v>5501</v>
      </c>
      <c r="W607" s="53">
        <v>20235400001333</v>
      </c>
      <c r="X607" s="38">
        <v>91181</v>
      </c>
      <c r="Y607" s="38">
        <v>3</v>
      </c>
      <c r="Z607" s="46">
        <v>4500000</v>
      </c>
      <c r="AA607" s="42" t="s">
        <v>6860</v>
      </c>
      <c r="AB607" s="42" t="s">
        <v>6533</v>
      </c>
      <c r="AC607" s="42" t="s">
        <v>6860</v>
      </c>
      <c r="AD607" s="42">
        <v>20235420010863</v>
      </c>
      <c r="AE607" s="47">
        <v>45111</v>
      </c>
      <c r="AF607" s="42" t="s">
        <v>5490</v>
      </c>
      <c r="AG607" s="48" t="s">
        <v>5491</v>
      </c>
      <c r="AH607" s="49">
        <v>45106</v>
      </c>
      <c r="AI607" s="109" t="s">
        <v>8411</v>
      </c>
      <c r="AJ607" s="109">
        <v>-180</v>
      </c>
      <c r="AK607" s="109" t="s">
        <v>5506</v>
      </c>
      <c r="AL607" s="109">
        <v>1145</v>
      </c>
      <c r="AM607" s="110">
        <v>45086</v>
      </c>
      <c r="AN607" s="110">
        <v>45111</v>
      </c>
      <c r="AO607" s="109" t="s">
        <v>5506</v>
      </c>
      <c r="AP607" s="110">
        <v>45111</v>
      </c>
      <c r="AQ607" s="109">
        <v>1</v>
      </c>
      <c r="AR607" s="109"/>
      <c r="AS607" s="109" t="s">
        <v>8382</v>
      </c>
      <c r="AT607" s="109" t="s">
        <v>5508</v>
      </c>
      <c r="AU607" s="110">
        <v>45111</v>
      </c>
      <c r="AV607" s="110">
        <v>45106</v>
      </c>
      <c r="AW607" s="110">
        <v>45472</v>
      </c>
      <c r="AX607" s="110">
        <v>45111</v>
      </c>
      <c r="AY607" s="109" t="s">
        <v>5492</v>
      </c>
      <c r="AZ607" s="109" t="s">
        <v>5492</v>
      </c>
      <c r="BA607" s="110" t="s">
        <v>5511</v>
      </c>
      <c r="BB607" s="110" t="s">
        <v>5512</v>
      </c>
      <c r="BC607" s="109" t="s">
        <v>5492</v>
      </c>
      <c r="BD607" s="109" t="s">
        <v>35</v>
      </c>
      <c r="BE607" s="109" t="s">
        <v>5494</v>
      </c>
    </row>
    <row r="608" spans="1:57" ht="17.45" customHeight="1" x14ac:dyDescent="0.25">
      <c r="A608" s="81">
        <v>2023</v>
      </c>
      <c r="B608" s="35">
        <v>639</v>
      </c>
      <c r="C608" s="36">
        <v>1873</v>
      </c>
      <c r="D608" s="102" t="s">
        <v>5496</v>
      </c>
      <c r="E608" s="37" t="s">
        <v>5497</v>
      </c>
      <c r="F608" s="38" t="s">
        <v>39</v>
      </c>
      <c r="G608" s="35" t="s">
        <v>54</v>
      </c>
      <c r="H608" s="37" t="s">
        <v>1071</v>
      </c>
      <c r="I608" s="38" t="s">
        <v>8412</v>
      </c>
      <c r="J608" s="39" t="s">
        <v>8413</v>
      </c>
      <c r="K608" s="41">
        <v>7</v>
      </c>
      <c r="L608" s="42" t="s">
        <v>345</v>
      </c>
      <c r="M608" s="43">
        <v>45106</v>
      </c>
      <c r="N608" s="38">
        <v>6</v>
      </c>
      <c r="O608" s="43">
        <v>45124</v>
      </c>
      <c r="P608" s="43">
        <v>45291</v>
      </c>
      <c r="Q608" s="54" t="s">
        <v>98</v>
      </c>
      <c r="R608" s="29" t="s">
        <v>98</v>
      </c>
      <c r="S608" s="52" t="s">
        <v>8414</v>
      </c>
      <c r="T608" s="39" t="s">
        <v>5488</v>
      </c>
      <c r="U608" s="12" t="s">
        <v>5543</v>
      </c>
      <c r="V608" s="39" t="s">
        <v>264</v>
      </c>
      <c r="W608" s="53">
        <v>20235400001233</v>
      </c>
      <c r="X608" s="38">
        <v>92072</v>
      </c>
      <c r="Y608" s="38">
        <v>4</v>
      </c>
      <c r="Z608" s="46">
        <v>2500000</v>
      </c>
      <c r="AA608" s="42"/>
      <c r="AB608" s="42"/>
      <c r="AC608" s="43"/>
      <c r="AD608" s="42">
        <v>20235420011293</v>
      </c>
      <c r="AE608" s="47">
        <v>45121</v>
      </c>
      <c r="AF608" s="42" t="s">
        <v>5490</v>
      </c>
      <c r="AG608" s="48" t="s">
        <v>5491</v>
      </c>
      <c r="AH608" s="49">
        <v>45106</v>
      </c>
      <c r="AI608" s="38" t="s">
        <v>8415</v>
      </c>
      <c r="AJ608" s="38">
        <v>-167</v>
      </c>
      <c r="AK608" s="38" t="s">
        <v>5506</v>
      </c>
      <c r="AL608" s="38">
        <v>1297</v>
      </c>
      <c r="AM608" s="43">
        <v>45105</v>
      </c>
      <c r="AN608" s="43">
        <v>45124</v>
      </c>
      <c r="AO608" s="38" t="s">
        <v>5506</v>
      </c>
      <c r="AP608" s="43">
        <v>45112</v>
      </c>
      <c r="AQ608" s="38">
        <v>2</v>
      </c>
      <c r="AR608" s="38"/>
      <c r="AS608" s="38" t="s">
        <v>8416</v>
      </c>
      <c r="AT608" s="38" t="s">
        <v>5508</v>
      </c>
      <c r="AU608" s="43">
        <v>45107</v>
      </c>
      <c r="AV608" s="43" t="s">
        <v>7363</v>
      </c>
      <c r="AW608" s="43" t="s">
        <v>6456</v>
      </c>
      <c r="AX608" s="43"/>
      <c r="AY608" s="38" t="s">
        <v>5492</v>
      </c>
      <c r="AZ608" s="38" t="s">
        <v>5506</v>
      </c>
      <c r="BA608" s="43" t="s">
        <v>5560</v>
      </c>
      <c r="BB608" s="43" t="s">
        <v>5512</v>
      </c>
      <c r="BC608" s="38" t="s">
        <v>5492</v>
      </c>
      <c r="BD608" s="38" t="s">
        <v>35</v>
      </c>
      <c r="BE608" s="38" t="s">
        <v>5494</v>
      </c>
    </row>
    <row r="609" spans="1:57" ht="17.45" customHeight="1" x14ac:dyDescent="0.25">
      <c r="A609" s="81">
        <v>2023</v>
      </c>
      <c r="B609" s="35">
        <v>640</v>
      </c>
      <c r="C609" s="36">
        <v>1866</v>
      </c>
      <c r="D609" s="29" t="s">
        <v>1267</v>
      </c>
      <c r="E609" s="37" t="s">
        <v>5497</v>
      </c>
      <c r="F609" s="38" t="s">
        <v>39</v>
      </c>
      <c r="G609" s="35" t="s">
        <v>54</v>
      </c>
      <c r="H609" s="37" t="s">
        <v>5554</v>
      </c>
      <c r="I609" s="38" t="s">
        <v>8417</v>
      </c>
      <c r="J609" s="39" t="s">
        <v>8418</v>
      </c>
      <c r="K609" s="41">
        <v>6</v>
      </c>
      <c r="L609" s="42" t="s">
        <v>5829</v>
      </c>
      <c r="M609" s="43">
        <v>45106</v>
      </c>
      <c r="N609" s="38">
        <v>6</v>
      </c>
      <c r="O609" s="44">
        <v>45111</v>
      </c>
      <c r="P609" s="43">
        <v>45291</v>
      </c>
      <c r="Q609" s="54" t="s">
        <v>98</v>
      </c>
      <c r="R609" s="29" t="s">
        <v>98</v>
      </c>
      <c r="S609" s="52" t="s">
        <v>7533</v>
      </c>
      <c r="T609" s="39" t="s">
        <v>5488</v>
      </c>
      <c r="U609" s="12" t="s">
        <v>811</v>
      </c>
      <c r="V609" s="39" t="s">
        <v>808</v>
      </c>
      <c r="W609" s="53">
        <v>20235400001253</v>
      </c>
      <c r="X609" s="38">
        <v>91065</v>
      </c>
      <c r="Y609" s="38">
        <v>14</v>
      </c>
      <c r="Z609" s="46">
        <v>2500000</v>
      </c>
      <c r="AA609" s="42" t="s">
        <v>6860</v>
      </c>
      <c r="AB609" s="42"/>
      <c r="AC609" s="42" t="s">
        <v>6860</v>
      </c>
      <c r="AD609" s="42">
        <v>20235420010793</v>
      </c>
      <c r="AE609" s="47">
        <v>45111</v>
      </c>
      <c r="AF609" s="42" t="s">
        <v>5490</v>
      </c>
      <c r="AG609" s="48" t="s">
        <v>5491</v>
      </c>
      <c r="AH609" s="49">
        <v>45106</v>
      </c>
      <c r="AI609" s="38" t="s">
        <v>8419</v>
      </c>
      <c r="AJ609" s="38">
        <v>-171</v>
      </c>
      <c r="AK609" s="72" t="s">
        <v>5506</v>
      </c>
      <c r="AL609" s="38">
        <v>1168</v>
      </c>
      <c r="AM609" s="43">
        <v>45092</v>
      </c>
      <c r="AN609" s="43">
        <v>45111</v>
      </c>
      <c r="AO609" s="38" t="s">
        <v>5506</v>
      </c>
      <c r="AP609" s="43">
        <v>45111</v>
      </c>
      <c r="AQ609" s="38">
        <v>3</v>
      </c>
      <c r="AR609" s="38"/>
      <c r="AS609" s="38" t="s">
        <v>8420</v>
      </c>
      <c r="AT609" s="38" t="s">
        <v>5508</v>
      </c>
      <c r="AU609" s="43">
        <v>45111</v>
      </c>
      <c r="AV609" s="43" t="s">
        <v>8093</v>
      </c>
      <c r="AW609" s="43" t="s">
        <v>7274</v>
      </c>
      <c r="AX609" s="43"/>
      <c r="AY609" s="38" t="s">
        <v>5492</v>
      </c>
      <c r="AZ609" s="38" t="s">
        <v>5492</v>
      </c>
      <c r="BA609" s="43" t="s">
        <v>5560</v>
      </c>
      <c r="BB609" s="43" t="s">
        <v>5522</v>
      </c>
      <c r="BC609" s="38" t="s">
        <v>5492</v>
      </c>
      <c r="BD609" s="38" t="s">
        <v>35</v>
      </c>
      <c r="BE609" s="38" t="s">
        <v>5494</v>
      </c>
    </row>
    <row r="610" spans="1:57" ht="17.45" customHeight="1" x14ac:dyDescent="0.25">
      <c r="A610" s="81">
        <v>2023</v>
      </c>
      <c r="B610" s="35">
        <v>641</v>
      </c>
      <c r="C610" s="36">
        <v>1866</v>
      </c>
      <c r="D610" s="29" t="s">
        <v>1267</v>
      </c>
      <c r="E610" s="37" t="s">
        <v>5497</v>
      </c>
      <c r="F610" s="38" t="s">
        <v>39</v>
      </c>
      <c r="G610" s="35" t="s">
        <v>54</v>
      </c>
      <c r="H610" s="37" t="s">
        <v>5554</v>
      </c>
      <c r="I610" s="38" t="s">
        <v>8421</v>
      </c>
      <c r="J610" s="39" t="s">
        <v>8422</v>
      </c>
      <c r="K610" s="41">
        <v>4</v>
      </c>
      <c r="L610" s="42" t="s">
        <v>5829</v>
      </c>
      <c r="M610" s="43">
        <v>45106</v>
      </c>
      <c r="N610" s="38">
        <v>6</v>
      </c>
      <c r="O610" s="44">
        <v>45111</v>
      </c>
      <c r="P610" s="43">
        <v>45291</v>
      </c>
      <c r="Q610" s="54" t="s">
        <v>98</v>
      </c>
      <c r="R610" s="29" t="s">
        <v>98</v>
      </c>
      <c r="S610" s="52" t="s">
        <v>7533</v>
      </c>
      <c r="T610" s="39" t="s">
        <v>5488</v>
      </c>
      <c r="U610" s="12" t="s">
        <v>811</v>
      </c>
      <c r="V610" s="39" t="s">
        <v>808</v>
      </c>
      <c r="W610" s="53">
        <v>20235400001253</v>
      </c>
      <c r="X610" s="38">
        <v>91065</v>
      </c>
      <c r="Y610" s="38">
        <v>14</v>
      </c>
      <c r="Z610" s="46">
        <v>2500000</v>
      </c>
      <c r="AA610" s="42" t="s">
        <v>6860</v>
      </c>
      <c r="AB610" s="42"/>
      <c r="AC610" s="42" t="s">
        <v>6860</v>
      </c>
      <c r="AD610" s="42">
        <v>20235420010793</v>
      </c>
      <c r="AE610" s="47">
        <v>45111</v>
      </c>
      <c r="AF610" s="42" t="s">
        <v>5490</v>
      </c>
      <c r="AG610" s="48" t="s">
        <v>5491</v>
      </c>
      <c r="AH610" s="49">
        <v>45106</v>
      </c>
      <c r="AI610" s="38" t="s">
        <v>8423</v>
      </c>
      <c r="AJ610" s="38">
        <v>-171</v>
      </c>
      <c r="AK610" s="72" t="s">
        <v>5506</v>
      </c>
      <c r="AL610" s="38">
        <v>1168</v>
      </c>
      <c r="AM610" s="43">
        <v>45092</v>
      </c>
      <c r="AN610" s="43">
        <v>45111</v>
      </c>
      <c r="AO610" s="38" t="s">
        <v>5506</v>
      </c>
      <c r="AP610" s="43">
        <v>45111</v>
      </c>
      <c r="AQ610" s="38">
        <v>3</v>
      </c>
      <c r="AR610" s="38"/>
      <c r="AS610" s="38" t="s">
        <v>8424</v>
      </c>
      <c r="AT610" s="38" t="s">
        <v>5765</v>
      </c>
      <c r="AU610" s="43">
        <v>45106</v>
      </c>
      <c r="AV610" s="43" t="s">
        <v>7828</v>
      </c>
      <c r="AW610" s="43" t="s">
        <v>7378</v>
      </c>
      <c r="AX610" s="43"/>
      <c r="AY610" s="38" t="s">
        <v>5492</v>
      </c>
      <c r="AZ610" s="38" t="s">
        <v>5492</v>
      </c>
      <c r="BA610" s="43" t="s">
        <v>5560</v>
      </c>
      <c r="BB610" s="43" t="s">
        <v>5522</v>
      </c>
      <c r="BC610" s="38" t="s">
        <v>5492</v>
      </c>
      <c r="BD610" s="38" t="s">
        <v>35</v>
      </c>
      <c r="BE610" s="38" t="s">
        <v>5494</v>
      </c>
    </row>
    <row r="611" spans="1:57" ht="17.45" customHeight="1" x14ac:dyDescent="0.25">
      <c r="A611" s="81">
        <v>2023</v>
      </c>
      <c r="B611" s="35">
        <v>642</v>
      </c>
      <c r="C611" s="36">
        <v>1866</v>
      </c>
      <c r="D611" s="29" t="s">
        <v>1267</v>
      </c>
      <c r="E611" s="37" t="s">
        <v>5497</v>
      </c>
      <c r="F611" s="38" t="s">
        <v>39</v>
      </c>
      <c r="G611" s="35" t="s">
        <v>54</v>
      </c>
      <c r="H611" s="37" t="s">
        <v>5554</v>
      </c>
      <c r="I611" s="38" t="s">
        <v>8425</v>
      </c>
      <c r="J611" s="39" t="s">
        <v>8426</v>
      </c>
      <c r="K611" s="41">
        <v>6</v>
      </c>
      <c r="L611" s="42" t="s">
        <v>5829</v>
      </c>
      <c r="M611" s="43">
        <v>45106</v>
      </c>
      <c r="N611" s="38">
        <v>6</v>
      </c>
      <c r="O611" s="44">
        <v>45111</v>
      </c>
      <c r="P611" s="43">
        <v>45291</v>
      </c>
      <c r="Q611" s="54" t="s">
        <v>98</v>
      </c>
      <c r="R611" s="29" t="s">
        <v>98</v>
      </c>
      <c r="S611" s="52" t="s">
        <v>7533</v>
      </c>
      <c r="T611" s="39" t="s">
        <v>5488</v>
      </c>
      <c r="U611" s="12" t="s">
        <v>811</v>
      </c>
      <c r="V611" s="39" t="s">
        <v>808</v>
      </c>
      <c r="W611" s="53">
        <v>20235400001253</v>
      </c>
      <c r="X611" s="38">
        <v>91065</v>
      </c>
      <c r="Y611" s="38">
        <v>14</v>
      </c>
      <c r="Z611" s="46">
        <v>2500000</v>
      </c>
      <c r="AA611" s="42" t="s">
        <v>6860</v>
      </c>
      <c r="AB611" s="42"/>
      <c r="AC611" s="42" t="s">
        <v>6860</v>
      </c>
      <c r="AD611" s="42">
        <v>20235420010793</v>
      </c>
      <c r="AE611" s="47">
        <v>45111</v>
      </c>
      <c r="AF611" s="42" t="s">
        <v>5490</v>
      </c>
      <c r="AG611" s="48" t="s">
        <v>5491</v>
      </c>
      <c r="AH611" s="49">
        <v>45106</v>
      </c>
      <c r="AI611" s="38" t="s">
        <v>8427</v>
      </c>
      <c r="AJ611" s="38">
        <v>-171</v>
      </c>
      <c r="AK611" s="72" t="s">
        <v>5506</v>
      </c>
      <c r="AL611" s="38">
        <v>1168</v>
      </c>
      <c r="AM611" s="43">
        <v>45092</v>
      </c>
      <c r="AN611" s="43">
        <v>45111</v>
      </c>
      <c r="AO611" s="38" t="s">
        <v>5506</v>
      </c>
      <c r="AP611" s="43">
        <v>45111</v>
      </c>
      <c r="AQ611" s="38">
        <v>3</v>
      </c>
      <c r="AR611" s="38"/>
      <c r="AS611" s="38" t="s">
        <v>8428</v>
      </c>
      <c r="AT611" s="38" t="s">
        <v>5508</v>
      </c>
      <c r="AU611" s="43">
        <v>45107</v>
      </c>
      <c r="AV611" s="43" t="s">
        <v>7363</v>
      </c>
      <c r="AW611" s="43" t="s">
        <v>7274</v>
      </c>
      <c r="AX611" s="43"/>
      <c r="AY611" s="38" t="s">
        <v>5492</v>
      </c>
      <c r="AZ611" s="38" t="s">
        <v>5506</v>
      </c>
      <c r="BA611" s="43" t="s">
        <v>5560</v>
      </c>
      <c r="BB611" s="43" t="s">
        <v>5522</v>
      </c>
      <c r="BC611" s="38" t="s">
        <v>5492</v>
      </c>
      <c r="BD611" s="38" t="s">
        <v>35</v>
      </c>
      <c r="BE611" s="38" t="s">
        <v>5494</v>
      </c>
    </row>
    <row r="612" spans="1:57" ht="17.45" customHeight="1" x14ac:dyDescent="0.25">
      <c r="A612" s="81">
        <v>2023</v>
      </c>
      <c r="B612" s="35">
        <v>643</v>
      </c>
      <c r="C612" s="36">
        <v>1866</v>
      </c>
      <c r="D612" s="29" t="s">
        <v>1267</v>
      </c>
      <c r="E612" s="37" t="s">
        <v>5497</v>
      </c>
      <c r="F612" s="38" t="s">
        <v>39</v>
      </c>
      <c r="G612" s="35" t="s">
        <v>54</v>
      </c>
      <c r="H612" s="37" t="s">
        <v>5554</v>
      </c>
      <c r="I612" s="38" t="s">
        <v>8429</v>
      </c>
      <c r="J612" s="39" t="s">
        <v>8430</v>
      </c>
      <c r="K612" s="41"/>
      <c r="L612" s="42" t="s">
        <v>5829</v>
      </c>
      <c r="M612" s="43">
        <v>45105</v>
      </c>
      <c r="N612" s="38">
        <v>6</v>
      </c>
      <c r="O612" s="43">
        <v>45120</v>
      </c>
      <c r="P612" s="43">
        <v>45291</v>
      </c>
      <c r="Q612" s="54" t="s">
        <v>98</v>
      </c>
      <c r="R612" s="29" t="s">
        <v>98</v>
      </c>
      <c r="S612" s="52" t="s">
        <v>7533</v>
      </c>
      <c r="T612" s="39" t="s">
        <v>5488</v>
      </c>
      <c r="U612" s="12" t="s">
        <v>811</v>
      </c>
      <c r="V612" s="39" t="s">
        <v>808</v>
      </c>
      <c r="W612" s="53">
        <v>20235400001253</v>
      </c>
      <c r="X612" s="38">
        <v>91065</v>
      </c>
      <c r="Y612" s="38">
        <v>14</v>
      </c>
      <c r="Z612" s="46">
        <v>2500000</v>
      </c>
      <c r="AA612" s="42" t="s">
        <v>6860</v>
      </c>
      <c r="AB612" s="42"/>
      <c r="AC612" s="42" t="s">
        <v>6860</v>
      </c>
      <c r="AD612" s="42">
        <v>20235420010793</v>
      </c>
      <c r="AE612" s="47">
        <v>45111</v>
      </c>
      <c r="AF612" s="42" t="s">
        <v>5490</v>
      </c>
      <c r="AG612" s="48" t="s">
        <v>5491</v>
      </c>
      <c r="AH612" s="49">
        <v>45105</v>
      </c>
      <c r="AI612" s="38" t="s">
        <v>8431</v>
      </c>
      <c r="AJ612" s="38">
        <v>-171</v>
      </c>
      <c r="AK612" s="38" t="s">
        <v>5506</v>
      </c>
      <c r="AL612" s="38">
        <v>1168</v>
      </c>
      <c r="AM612" s="43">
        <v>45092</v>
      </c>
      <c r="AN612" s="43">
        <v>45111</v>
      </c>
      <c r="AO612" s="38" t="s">
        <v>5506</v>
      </c>
      <c r="AP612" s="43">
        <v>45111</v>
      </c>
      <c r="AQ612" s="38">
        <v>3</v>
      </c>
      <c r="AR612" s="38"/>
      <c r="AS612" s="38" t="s">
        <v>8432</v>
      </c>
      <c r="AT612" s="38" t="s">
        <v>5508</v>
      </c>
      <c r="AU612" s="43">
        <v>45107</v>
      </c>
      <c r="AV612" s="43" t="s">
        <v>7363</v>
      </c>
      <c r="AW612" s="43" t="s">
        <v>7735</v>
      </c>
      <c r="AX612" s="43"/>
      <c r="AY612" s="38" t="s">
        <v>5492</v>
      </c>
      <c r="AZ612" s="38"/>
      <c r="BA612" s="43" t="s">
        <v>5560</v>
      </c>
      <c r="BB612" s="43" t="s">
        <v>5522</v>
      </c>
      <c r="BC612" s="38"/>
      <c r="BD612" s="38" t="s">
        <v>35</v>
      </c>
      <c r="BE612" s="38" t="s">
        <v>5494</v>
      </c>
    </row>
    <row r="613" spans="1:57" ht="17.45" customHeight="1" x14ac:dyDescent="0.25">
      <c r="A613" s="81">
        <v>2023</v>
      </c>
      <c r="B613" s="35">
        <v>644</v>
      </c>
      <c r="C613" s="36">
        <v>1866</v>
      </c>
      <c r="D613" s="29" t="s">
        <v>1267</v>
      </c>
      <c r="E613" s="37" t="s">
        <v>5497</v>
      </c>
      <c r="F613" s="38" t="s">
        <v>39</v>
      </c>
      <c r="G613" s="35" t="s">
        <v>54</v>
      </c>
      <c r="H613" s="37" t="s">
        <v>5554</v>
      </c>
      <c r="I613" s="38" t="s">
        <v>8433</v>
      </c>
      <c r="J613" s="39" t="s">
        <v>8434</v>
      </c>
      <c r="K613" s="41">
        <v>4</v>
      </c>
      <c r="L613" s="42" t="s">
        <v>5829</v>
      </c>
      <c r="M613" s="43">
        <v>45106</v>
      </c>
      <c r="N613" s="38">
        <v>6</v>
      </c>
      <c r="O613" s="44">
        <v>45111</v>
      </c>
      <c r="P613" s="43">
        <v>45291</v>
      </c>
      <c r="Q613" s="54" t="s">
        <v>98</v>
      </c>
      <c r="R613" s="29" t="s">
        <v>98</v>
      </c>
      <c r="S613" s="52" t="s">
        <v>7533</v>
      </c>
      <c r="T613" s="39" t="s">
        <v>5488</v>
      </c>
      <c r="U613" s="12" t="s">
        <v>811</v>
      </c>
      <c r="V613" s="39" t="s">
        <v>808</v>
      </c>
      <c r="W613" s="53">
        <v>20235400001253</v>
      </c>
      <c r="X613" s="38">
        <v>91065</v>
      </c>
      <c r="Y613" s="38">
        <v>14</v>
      </c>
      <c r="Z613" s="46">
        <v>2500000</v>
      </c>
      <c r="AA613" s="42" t="s">
        <v>6860</v>
      </c>
      <c r="AB613" s="42"/>
      <c r="AC613" s="42" t="s">
        <v>6860</v>
      </c>
      <c r="AD613" s="42">
        <v>20235420011193</v>
      </c>
      <c r="AE613" s="47">
        <v>45119</v>
      </c>
      <c r="AF613" s="42" t="s">
        <v>5490</v>
      </c>
      <c r="AG613" s="48" t="s">
        <v>5491</v>
      </c>
      <c r="AH613" s="49">
        <v>45106</v>
      </c>
      <c r="AI613" s="38" t="s">
        <v>8435</v>
      </c>
      <c r="AJ613" s="38">
        <v>-171</v>
      </c>
      <c r="AK613" s="68" t="s">
        <v>5506</v>
      </c>
      <c r="AL613" s="38">
        <v>1168</v>
      </c>
      <c r="AM613" s="43">
        <v>45092</v>
      </c>
      <c r="AN613" s="43">
        <v>45124</v>
      </c>
      <c r="AO613" s="38" t="s">
        <v>5506</v>
      </c>
      <c r="AP613" s="43">
        <v>45111</v>
      </c>
      <c r="AQ613" s="38">
        <v>3</v>
      </c>
      <c r="AR613" s="38"/>
      <c r="AS613" s="38" t="s">
        <v>8436</v>
      </c>
      <c r="AT613" s="38" t="s">
        <v>5508</v>
      </c>
      <c r="AU613" s="43">
        <v>45107</v>
      </c>
      <c r="AV613" s="43" t="s">
        <v>7363</v>
      </c>
      <c r="AW613" s="43" t="s">
        <v>6456</v>
      </c>
      <c r="AX613" s="43"/>
      <c r="AY613" s="38" t="s">
        <v>5492</v>
      </c>
      <c r="AZ613" s="38" t="s">
        <v>5492</v>
      </c>
      <c r="BA613" s="43" t="s">
        <v>5560</v>
      </c>
      <c r="BB613" s="43" t="s">
        <v>5522</v>
      </c>
      <c r="BC613" s="38" t="s">
        <v>5492</v>
      </c>
      <c r="BD613" s="38" t="s">
        <v>35</v>
      </c>
      <c r="BE613" s="38" t="s">
        <v>5494</v>
      </c>
    </row>
    <row r="614" spans="1:57" ht="17.45" customHeight="1" x14ac:dyDescent="0.25">
      <c r="A614" s="81">
        <v>2023</v>
      </c>
      <c r="B614" s="35">
        <v>645</v>
      </c>
      <c r="C614" s="36">
        <v>1873</v>
      </c>
      <c r="D614" s="102" t="s">
        <v>5496</v>
      </c>
      <c r="E614" s="37" t="s">
        <v>5497</v>
      </c>
      <c r="F614" s="38" t="s">
        <v>39</v>
      </c>
      <c r="G614" s="35" t="s">
        <v>54</v>
      </c>
      <c r="H614" s="37" t="s">
        <v>1253</v>
      </c>
      <c r="I614" s="38" t="s">
        <v>8437</v>
      </c>
      <c r="J614" s="39" t="s">
        <v>6994</v>
      </c>
      <c r="K614" s="41">
        <v>7</v>
      </c>
      <c r="L614" s="42" t="s">
        <v>5549</v>
      </c>
      <c r="M614" s="43">
        <v>45106</v>
      </c>
      <c r="N614" s="38">
        <v>6</v>
      </c>
      <c r="O614" s="43">
        <v>45119</v>
      </c>
      <c r="P614" s="43">
        <v>45291</v>
      </c>
      <c r="Q614" s="54" t="s">
        <v>98</v>
      </c>
      <c r="R614" s="29" t="s">
        <v>98</v>
      </c>
      <c r="S614" s="52" t="s">
        <v>8438</v>
      </c>
      <c r="T614" s="39" t="s">
        <v>5488</v>
      </c>
      <c r="U614" s="12" t="s">
        <v>330</v>
      </c>
      <c r="V614" s="39" t="s">
        <v>5691</v>
      </c>
      <c r="W614" s="51">
        <v>20235400002433</v>
      </c>
      <c r="X614" s="38">
        <v>91166</v>
      </c>
      <c r="Y614" s="38">
        <v>1</v>
      </c>
      <c r="Z614" s="46">
        <v>4800000</v>
      </c>
      <c r="AA614" s="42" t="s">
        <v>6860</v>
      </c>
      <c r="AB614" s="42"/>
      <c r="AC614" s="42" t="s">
        <v>6860</v>
      </c>
      <c r="AD614" s="42">
        <v>20235420010883</v>
      </c>
      <c r="AE614" s="47">
        <v>45111</v>
      </c>
      <c r="AF614" s="42" t="s">
        <v>5490</v>
      </c>
      <c r="AG614" s="48" t="s">
        <v>5491</v>
      </c>
      <c r="AH614" s="49">
        <v>45106</v>
      </c>
      <c r="AI614" s="38" t="s">
        <v>8439</v>
      </c>
      <c r="AJ614" s="38">
        <v>-172</v>
      </c>
      <c r="AK614" s="38" t="s">
        <v>5506</v>
      </c>
      <c r="AL614" s="38">
        <v>1179</v>
      </c>
      <c r="AM614" s="43">
        <v>45092</v>
      </c>
      <c r="AN614" s="43">
        <v>45111</v>
      </c>
      <c r="AO614" s="38" t="s">
        <v>5506</v>
      </c>
      <c r="AP614" s="43">
        <v>45114</v>
      </c>
      <c r="AQ614" s="38">
        <v>2</v>
      </c>
      <c r="AR614" s="38"/>
      <c r="AS614" s="38" t="s">
        <v>8440</v>
      </c>
      <c r="AT614" s="38" t="s">
        <v>5508</v>
      </c>
      <c r="AU614" s="43">
        <v>45107</v>
      </c>
      <c r="AV614" s="43" t="s">
        <v>7363</v>
      </c>
      <c r="AW614" s="43" t="s">
        <v>6456</v>
      </c>
      <c r="AX614" s="43"/>
      <c r="AY614" s="38" t="s">
        <v>5492</v>
      </c>
      <c r="AZ614" s="38" t="s">
        <v>5492</v>
      </c>
      <c r="BA614" s="43" t="s">
        <v>5597</v>
      </c>
      <c r="BB614" s="43" t="s">
        <v>5512</v>
      </c>
      <c r="BC614" s="38" t="s">
        <v>5492</v>
      </c>
      <c r="BD614" s="38" t="s">
        <v>35</v>
      </c>
      <c r="BE614" s="38" t="s">
        <v>5494</v>
      </c>
    </row>
    <row r="615" spans="1:57" ht="17.45" customHeight="1" x14ac:dyDescent="0.25">
      <c r="A615" s="81">
        <v>2023</v>
      </c>
      <c r="B615" s="35">
        <v>646</v>
      </c>
      <c r="C615" s="36">
        <v>1873</v>
      </c>
      <c r="D615" s="102" t="s">
        <v>5496</v>
      </c>
      <c r="E615" s="37" t="s">
        <v>5497</v>
      </c>
      <c r="F615" s="38" t="s">
        <v>39</v>
      </c>
      <c r="G615" s="35" t="s">
        <v>54</v>
      </c>
      <c r="H615" s="37" t="s">
        <v>517</v>
      </c>
      <c r="I615" s="38" t="s">
        <v>8441</v>
      </c>
      <c r="J615" s="39" t="s">
        <v>7078</v>
      </c>
      <c r="K615" s="41">
        <v>8</v>
      </c>
      <c r="L615" s="42" t="s">
        <v>5549</v>
      </c>
      <c r="M615" s="43">
        <v>45106</v>
      </c>
      <c r="N615" s="38">
        <v>6</v>
      </c>
      <c r="O615" s="43">
        <v>45119</v>
      </c>
      <c r="P615" s="43">
        <v>45291</v>
      </c>
      <c r="Q615" s="54" t="s">
        <v>98</v>
      </c>
      <c r="R615" s="29" t="s">
        <v>98</v>
      </c>
      <c r="S615" s="74" t="s">
        <v>8442</v>
      </c>
      <c r="T615" s="39" t="s">
        <v>5488</v>
      </c>
      <c r="U615" s="12" t="s">
        <v>330</v>
      </c>
      <c r="V615" s="39" t="s">
        <v>5691</v>
      </c>
      <c r="W615" s="51">
        <v>20235400002433</v>
      </c>
      <c r="X615" s="38">
        <v>91160</v>
      </c>
      <c r="Y615" s="38">
        <v>1</v>
      </c>
      <c r="Z615" s="46">
        <v>5700000</v>
      </c>
      <c r="AA615" s="42" t="s">
        <v>6860</v>
      </c>
      <c r="AB615" s="42"/>
      <c r="AC615" s="42" t="s">
        <v>6860</v>
      </c>
      <c r="AD615" s="42">
        <v>20235420010883</v>
      </c>
      <c r="AE615" s="47">
        <v>45111</v>
      </c>
      <c r="AF615" s="42" t="s">
        <v>5490</v>
      </c>
      <c r="AG615" s="48" t="s">
        <v>5491</v>
      </c>
      <c r="AH615" s="49">
        <v>45106</v>
      </c>
      <c r="AI615" s="38" t="s">
        <v>8443</v>
      </c>
      <c r="AJ615" s="38">
        <v>-172</v>
      </c>
      <c r="AK615" s="38" t="s">
        <v>5506</v>
      </c>
      <c r="AL615" s="38">
        <v>1147</v>
      </c>
      <c r="AM615" s="43">
        <v>45090</v>
      </c>
      <c r="AN615" s="43">
        <v>45111</v>
      </c>
      <c r="AO615" s="38" t="s">
        <v>5506</v>
      </c>
      <c r="AP615" s="43">
        <v>45114</v>
      </c>
      <c r="AQ615" s="38">
        <v>2</v>
      </c>
      <c r="AR615" s="38"/>
      <c r="AS615" s="38" t="s">
        <v>8444</v>
      </c>
      <c r="AT615" s="38" t="s">
        <v>5508</v>
      </c>
      <c r="AU615" s="43">
        <v>45107</v>
      </c>
      <c r="AV615" s="43" t="s">
        <v>7363</v>
      </c>
      <c r="AW615" s="43" t="s">
        <v>6456</v>
      </c>
      <c r="AX615" s="43"/>
      <c r="AY615" s="38" t="s">
        <v>5492</v>
      </c>
      <c r="AZ615" s="38" t="s">
        <v>5506</v>
      </c>
      <c r="BA615" s="43" t="s">
        <v>5597</v>
      </c>
      <c r="BB615" s="43" t="s">
        <v>5512</v>
      </c>
      <c r="BC615" s="38" t="s">
        <v>5492</v>
      </c>
      <c r="BD615" s="38" t="s">
        <v>35</v>
      </c>
      <c r="BE615" s="38" t="s">
        <v>5494</v>
      </c>
    </row>
    <row r="616" spans="1:57" ht="17.45" customHeight="1" x14ac:dyDescent="0.25">
      <c r="A616" s="81">
        <v>2023</v>
      </c>
      <c r="B616" s="35">
        <v>647</v>
      </c>
      <c r="C616" s="36">
        <v>1843</v>
      </c>
      <c r="D616" s="29" t="s">
        <v>696</v>
      </c>
      <c r="E616" s="37" t="s">
        <v>5497</v>
      </c>
      <c r="F616" s="38" t="s">
        <v>39</v>
      </c>
      <c r="G616" s="35" t="s">
        <v>54</v>
      </c>
      <c r="H616" s="37" t="s">
        <v>1867</v>
      </c>
      <c r="I616" s="38" t="s">
        <v>8445</v>
      </c>
      <c r="J616" s="39" t="s">
        <v>2762</v>
      </c>
      <c r="K616" s="41">
        <v>1</v>
      </c>
      <c r="L616" s="42" t="s">
        <v>5549</v>
      </c>
      <c r="M616" s="43">
        <v>45106</v>
      </c>
      <c r="N616" s="38">
        <v>6</v>
      </c>
      <c r="O616" s="43">
        <v>45119</v>
      </c>
      <c r="P616" s="43">
        <v>45291</v>
      </c>
      <c r="Q616" s="54" t="s">
        <v>98</v>
      </c>
      <c r="R616" s="29" t="s">
        <v>98</v>
      </c>
      <c r="S616" s="52" t="s">
        <v>8446</v>
      </c>
      <c r="T616" s="39" t="s">
        <v>5488</v>
      </c>
      <c r="U616" s="12" t="s">
        <v>701</v>
      </c>
      <c r="V616" s="39" t="s">
        <v>5570</v>
      </c>
      <c r="W616" s="51">
        <v>20235400001993</v>
      </c>
      <c r="X616" s="38">
        <v>91199</v>
      </c>
      <c r="Y616" s="38">
        <v>3</v>
      </c>
      <c r="Z616" s="46">
        <v>5700000</v>
      </c>
      <c r="AA616" s="42"/>
      <c r="AB616" s="42"/>
      <c r="AC616" s="43"/>
      <c r="AD616" s="42">
        <v>20235420010883</v>
      </c>
      <c r="AE616" s="47">
        <v>45111</v>
      </c>
      <c r="AF616" s="42" t="s">
        <v>5490</v>
      </c>
      <c r="AG616" s="48" t="s">
        <v>5491</v>
      </c>
      <c r="AH616" s="49">
        <v>45106</v>
      </c>
      <c r="AI616" s="38" t="s">
        <v>8447</v>
      </c>
      <c r="AJ616" s="38">
        <v>-172</v>
      </c>
      <c r="AK616" s="38" t="s">
        <v>5506</v>
      </c>
      <c r="AL616" s="38">
        <v>1199</v>
      </c>
      <c r="AM616" s="43">
        <v>45097</v>
      </c>
      <c r="AN616" s="43">
        <v>45111</v>
      </c>
      <c r="AO616" s="38" t="s">
        <v>5506</v>
      </c>
      <c r="AP616" s="43">
        <v>45114</v>
      </c>
      <c r="AQ616" s="38">
        <v>1</v>
      </c>
      <c r="AR616" s="38"/>
      <c r="AS616" s="38" t="s">
        <v>8448</v>
      </c>
      <c r="AT616" s="38" t="s">
        <v>5508</v>
      </c>
      <c r="AU616" s="43">
        <v>45107</v>
      </c>
      <c r="AV616" s="43" t="s">
        <v>7363</v>
      </c>
      <c r="AW616" s="43" t="s">
        <v>6456</v>
      </c>
      <c r="AX616" s="43"/>
      <c r="AY616" s="38" t="s">
        <v>5492</v>
      </c>
      <c r="AZ616" s="38" t="s">
        <v>5492</v>
      </c>
      <c r="BA616" s="43" t="s">
        <v>5597</v>
      </c>
      <c r="BB616" s="43" t="s">
        <v>5512</v>
      </c>
      <c r="BC616" s="38" t="s">
        <v>5492</v>
      </c>
      <c r="BD616" s="38" t="s">
        <v>35</v>
      </c>
      <c r="BE616" s="38" t="s">
        <v>5494</v>
      </c>
    </row>
    <row r="617" spans="1:57" ht="17.45" customHeight="1" x14ac:dyDescent="0.25">
      <c r="A617" s="81">
        <v>2023</v>
      </c>
      <c r="B617" s="35">
        <v>648</v>
      </c>
      <c r="C617" s="36">
        <v>1873</v>
      </c>
      <c r="D617" s="102" t="s">
        <v>5496</v>
      </c>
      <c r="E617" s="37" t="s">
        <v>5497</v>
      </c>
      <c r="F617" s="38" t="s">
        <v>39</v>
      </c>
      <c r="G617" s="35" t="s">
        <v>54</v>
      </c>
      <c r="H617" s="37" t="s">
        <v>92</v>
      </c>
      <c r="I617" s="38" t="s">
        <v>8449</v>
      </c>
      <c r="J617" s="39" t="s">
        <v>8450</v>
      </c>
      <c r="K617" s="41">
        <v>3</v>
      </c>
      <c r="L617" s="42" t="s">
        <v>5549</v>
      </c>
      <c r="M617" s="43">
        <v>45106</v>
      </c>
      <c r="N617" s="38">
        <v>6</v>
      </c>
      <c r="O617" s="43">
        <v>45119</v>
      </c>
      <c r="P617" s="43">
        <v>45291</v>
      </c>
      <c r="Q617" s="54" t="s">
        <v>98</v>
      </c>
      <c r="R617" s="29" t="s">
        <v>98</v>
      </c>
      <c r="S617" s="52" t="s">
        <v>8451</v>
      </c>
      <c r="T617" s="39" t="s">
        <v>5488</v>
      </c>
      <c r="U617" s="12" t="s">
        <v>100</v>
      </c>
      <c r="V617" s="39" t="s">
        <v>5577</v>
      </c>
      <c r="W617" s="53">
        <v>20235400001443</v>
      </c>
      <c r="X617" s="38">
        <v>92125</v>
      </c>
      <c r="Y617" s="38">
        <v>2</v>
      </c>
      <c r="Z617" s="46">
        <v>5700000</v>
      </c>
      <c r="AA617" s="42" t="s">
        <v>6860</v>
      </c>
      <c r="AB617" s="42" t="s">
        <v>6533</v>
      </c>
      <c r="AC617" s="42" t="s">
        <v>6860</v>
      </c>
      <c r="AD617" s="42">
        <v>20235420010883</v>
      </c>
      <c r="AE617" s="47">
        <v>45111</v>
      </c>
      <c r="AF617" s="42" t="s">
        <v>5490</v>
      </c>
      <c r="AG617" s="48" t="s">
        <v>5491</v>
      </c>
      <c r="AH617" s="49">
        <v>45106</v>
      </c>
      <c r="AI617" s="38" t="s">
        <v>8452</v>
      </c>
      <c r="AJ617" s="38">
        <v>-170</v>
      </c>
      <c r="AK617" s="38" t="s">
        <v>5506</v>
      </c>
      <c r="AL617" s="38">
        <v>1280</v>
      </c>
      <c r="AM617" s="43">
        <v>45105</v>
      </c>
      <c r="AN617" s="43">
        <v>45111</v>
      </c>
      <c r="AO617" s="38" t="s">
        <v>5506</v>
      </c>
      <c r="AP617" s="43">
        <v>45114</v>
      </c>
      <c r="AQ617" s="38">
        <v>1</v>
      </c>
      <c r="AR617" s="38"/>
      <c r="AS617" s="38" t="s">
        <v>8453</v>
      </c>
      <c r="AT617" s="38" t="s">
        <v>5508</v>
      </c>
      <c r="AU617" s="43">
        <v>45112</v>
      </c>
      <c r="AV617" s="43" t="s">
        <v>7854</v>
      </c>
      <c r="AW617" s="43" t="s">
        <v>7855</v>
      </c>
      <c r="AX617" s="43"/>
      <c r="AY617" s="38" t="s">
        <v>8454</v>
      </c>
      <c r="AZ617" s="38" t="s">
        <v>5506</v>
      </c>
      <c r="BA617" s="43" t="s">
        <v>5597</v>
      </c>
      <c r="BB617" s="43" t="s">
        <v>5522</v>
      </c>
      <c r="BC617" s="38" t="s">
        <v>5492</v>
      </c>
      <c r="BD617" s="38" t="s">
        <v>35</v>
      </c>
      <c r="BE617" s="38" t="s">
        <v>5494</v>
      </c>
    </row>
    <row r="618" spans="1:57" ht="17.45" customHeight="1" x14ac:dyDescent="0.25">
      <c r="A618" s="81">
        <v>2023</v>
      </c>
      <c r="B618" s="35">
        <v>649</v>
      </c>
      <c r="C618" s="36">
        <v>1873</v>
      </c>
      <c r="D618" s="102" t="s">
        <v>5496</v>
      </c>
      <c r="E618" s="37" t="s">
        <v>5497</v>
      </c>
      <c r="F618" s="38" t="s">
        <v>39</v>
      </c>
      <c r="G618" s="35" t="s">
        <v>54</v>
      </c>
      <c r="H618" s="37" t="s">
        <v>92</v>
      </c>
      <c r="I618" s="38" t="s">
        <v>8455</v>
      </c>
      <c r="J618" s="39" t="s">
        <v>8456</v>
      </c>
      <c r="K618" s="41">
        <v>8</v>
      </c>
      <c r="L618" s="42" t="s">
        <v>5549</v>
      </c>
      <c r="M618" s="43">
        <v>45106</v>
      </c>
      <c r="N618" s="38">
        <v>6</v>
      </c>
      <c r="O618" s="43">
        <v>45119</v>
      </c>
      <c r="P618" s="43">
        <v>45291</v>
      </c>
      <c r="Q618" s="54" t="s">
        <v>98</v>
      </c>
      <c r="R618" s="29" t="s">
        <v>98</v>
      </c>
      <c r="S618" s="52" t="s">
        <v>8451</v>
      </c>
      <c r="T618" s="39" t="s">
        <v>5488</v>
      </c>
      <c r="U618" s="12" t="s">
        <v>100</v>
      </c>
      <c r="V618" s="39" t="s">
        <v>147</v>
      </c>
      <c r="W618" s="51">
        <v>20235400001793</v>
      </c>
      <c r="X618" s="38">
        <v>92125</v>
      </c>
      <c r="Y618" s="38">
        <v>2</v>
      </c>
      <c r="Z618" s="46">
        <v>5700000</v>
      </c>
      <c r="AA618" s="42" t="s">
        <v>6860</v>
      </c>
      <c r="AB618" s="42"/>
      <c r="AC618" s="42" t="s">
        <v>6860</v>
      </c>
      <c r="AD618" s="42">
        <v>20235420011163</v>
      </c>
      <c r="AE618" s="47">
        <v>45119</v>
      </c>
      <c r="AF618" s="42" t="s">
        <v>5490</v>
      </c>
      <c r="AG618" s="48" t="s">
        <v>5491</v>
      </c>
      <c r="AH618" s="49">
        <v>45111</v>
      </c>
      <c r="AI618" s="38" t="s">
        <v>8457</v>
      </c>
      <c r="AJ618" s="38">
        <v>-170</v>
      </c>
      <c r="AK618" s="38" t="s">
        <v>5506</v>
      </c>
      <c r="AL618" s="38">
        <v>1280</v>
      </c>
      <c r="AM618" s="43">
        <v>45105</v>
      </c>
      <c r="AN618" s="43">
        <v>45121</v>
      </c>
      <c r="AO618" s="38" t="s">
        <v>5506</v>
      </c>
      <c r="AP618" s="43">
        <v>45118</v>
      </c>
      <c r="AQ618" s="38">
        <v>1</v>
      </c>
      <c r="AR618" s="38"/>
      <c r="AS618" s="38" t="s">
        <v>8458</v>
      </c>
      <c r="AT618" s="38" t="s">
        <v>7264</v>
      </c>
      <c r="AU618" s="43">
        <v>45111</v>
      </c>
      <c r="AV618" s="43">
        <v>45111</v>
      </c>
      <c r="AW618" s="43">
        <v>45477</v>
      </c>
      <c r="AX618" s="43">
        <v>45120</v>
      </c>
      <c r="AY618" s="38" t="s">
        <v>5492</v>
      </c>
      <c r="AZ618" s="38" t="s">
        <v>5506</v>
      </c>
      <c r="BA618" s="43" t="s">
        <v>5597</v>
      </c>
      <c r="BB618" s="43" t="s">
        <v>5512</v>
      </c>
      <c r="BC618" s="38" t="s">
        <v>5492</v>
      </c>
      <c r="BD618" s="38" t="s">
        <v>35</v>
      </c>
      <c r="BE618" s="38" t="s">
        <v>5494</v>
      </c>
    </row>
    <row r="619" spans="1:57" ht="17.45" customHeight="1" x14ac:dyDescent="0.25">
      <c r="A619" s="81">
        <v>2023</v>
      </c>
      <c r="B619" s="35">
        <v>650</v>
      </c>
      <c r="C619" s="36">
        <v>1873</v>
      </c>
      <c r="D619" s="102" t="s">
        <v>5496</v>
      </c>
      <c r="E619" s="37" t="s">
        <v>5497</v>
      </c>
      <c r="F619" s="38" t="s">
        <v>39</v>
      </c>
      <c r="G619" s="35" t="s">
        <v>54</v>
      </c>
      <c r="H619" s="37" t="s">
        <v>92</v>
      </c>
      <c r="I619" s="38" t="s">
        <v>8459</v>
      </c>
      <c r="J619" s="39" t="s">
        <v>8460</v>
      </c>
      <c r="K619" s="41">
        <v>9</v>
      </c>
      <c r="L619" s="42" t="s">
        <v>5549</v>
      </c>
      <c r="M619" s="43">
        <v>45111</v>
      </c>
      <c r="N619" s="38">
        <v>6</v>
      </c>
      <c r="O619" s="43">
        <v>45121</v>
      </c>
      <c r="P619" s="43">
        <v>45291</v>
      </c>
      <c r="Q619" s="54" t="s">
        <v>98</v>
      </c>
      <c r="R619" s="29" t="s">
        <v>98</v>
      </c>
      <c r="S619" s="52" t="s">
        <v>8451</v>
      </c>
      <c r="T619" s="39" t="s">
        <v>5488</v>
      </c>
      <c r="U619" s="12" t="s">
        <v>100</v>
      </c>
      <c r="V619" s="39" t="s">
        <v>5577</v>
      </c>
      <c r="W619" s="51">
        <v>20235400001573</v>
      </c>
      <c r="X619" s="38">
        <v>91796</v>
      </c>
      <c r="Y619" s="38">
        <v>3</v>
      </c>
      <c r="Z619" s="46">
        <v>5700000</v>
      </c>
      <c r="AA619" s="42"/>
      <c r="AB619" s="42"/>
      <c r="AC619" s="43"/>
      <c r="AD619" s="42">
        <v>20235420010883</v>
      </c>
      <c r="AE619" s="47">
        <v>45111</v>
      </c>
      <c r="AF619" s="42" t="s">
        <v>5490</v>
      </c>
      <c r="AG619" s="48" t="s">
        <v>5491</v>
      </c>
      <c r="AH619" s="49">
        <v>45106</v>
      </c>
      <c r="AI619" s="38" t="s">
        <v>8461</v>
      </c>
      <c r="AJ619" s="38">
        <v>-172</v>
      </c>
      <c r="AK619" s="38" t="s">
        <v>5506</v>
      </c>
      <c r="AL619" s="38">
        <v>1242</v>
      </c>
      <c r="AM619" s="43">
        <v>45103</v>
      </c>
      <c r="AN619" s="43">
        <v>45111</v>
      </c>
      <c r="AO619" s="38" t="s">
        <v>5506</v>
      </c>
      <c r="AP619" s="43">
        <v>45114</v>
      </c>
      <c r="AQ619" s="38">
        <v>1</v>
      </c>
      <c r="AR619" s="38"/>
      <c r="AS619" s="38" t="s">
        <v>8462</v>
      </c>
      <c r="AT619" s="38" t="s">
        <v>5508</v>
      </c>
      <c r="AU619" s="43">
        <v>45112</v>
      </c>
      <c r="AV619" s="43" t="s">
        <v>7854</v>
      </c>
      <c r="AW619" s="43" t="s">
        <v>7573</v>
      </c>
      <c r="AX619" s="43"/>
      <c r="AY619" s="38" t="s">
        <v>5492</v>
      </c>
      <c r="AZ619" s="38" t="s">
        <v>5506</v>
      </c>
      <c r="BA619" s="43" t="s">
        <v>5597</v>
      </c>
      <c r="BB619" s="43" t="s">
        <v>5512</v>
      </c>
      <c r="BC619" s="38" t="s">
        <v>5492</v>
      </c>
      <c r="BD619" s="38" t="s">
        <v>35</v>
      </c>
      <c r="BE619" s="38" t="s">
        <v>5494</v>
      </c>
    </row>
    <row r="620" spans="1:57" ht="17.45" customHeight="1" x14ac:dyDescent="0.25">
      <c r="A620" s="81">
        <v>2023</v>
      </c>
      <c r="B620" s="35">
        <v>652</v>
      </c>
      <c r="C620" s="36">
        <v>1873</v>
      </c>
      <c r="D620" s="102" t="s">
        <v>5496</v>
      </c>
      <c r="E620" s="37" t="s">
        <v>5497</v>
      </c>
      <c r="F620" s="38" t="s">
        <v>39</v>
      </c>
      <c r="G620" s="35" t="s">
        <v>54</v>
      </c>
      <c r="H620" s="37" t="s">
        <v>2017</v>
      </c>
      <c r="I620" s="38" t="s">
        <v>8463</v>
      </c>
      <c r="J620" s="39" t="s">
        <v>6073</v>
      </c>
      <c r="K620" s="41">
        <v>2</v>
      </c>
      <c r="L620" s="42" t="s">
        <v>5549</v>
      </c>
      <c r="M620" s="43">
        <v>45106</v>
      </c>
      <c r="N620" s="38">
        <v>6</v>
      </c>
      <c r="O620" s="43">
        <v>45119</v>
      </c>
      <c r="P620" s="43">
        <v>45291</v>
      </c>
      <c r="Q620" s="54" t="s">
        <v>98</v>
      </c>
      <c r="R620" s="29" t="s">
        <v>98</v>
      </c>
      <c r="S620" s="74" t="s">
        <v>8464</v>
      </c>
      <c r="T620" s="39" t="s">
        <v>5488</v>
      </c>
      <c r="U620" s="12" t="s">
        <v>330</v>
      </c>
      <c r="V620" s="39" t="s">
        <v>5691</v>
      </c>
      <c r="W620" s="51">
        <v>20235400002433</v>
      </c>
      <c r="X620" s="38">
        <v>91165</v>
      </c>
      <c r="Y620" s="38">
        <v>2</v>
      </c>
      <c r="Z620" s="46">
        <v>5700000</v>
      </c>
      <c r="AA620" s="42"/>
      <c r="AB620" s="42"/>
      <c r="AC620" s="43"/>
      <c r="AD620" s="42">
        <v>20235420010883</v>
      </c>
      <c r="AE620" s="47">
        <v>45111</v>
      </c>
      <c r="AF620" s="42" t="s">
        <v>5490</v>
      </c>
      <c r="AG620" s="48" t="s">
        <v>5491</v>
      </c>
      <c r="AH620" s="49">
        <v>45106</v>
      </c>
      <c r="AI620" s="38" t="s">
        <v>8465</v>
      </c>
      <c r="AJ620" s="38">
        <v>-172</v>
      </c>
      <c r="AK620" s="38" t="s">
        <v>5506</v>
      </c>
      <c r="AL620" s="38">
        <v>1149</v>
      </c>
      <c r="AM620" s="43">
        <v>45090</v>
      </c>
      <c r="AN620" s="43">
        <v>45111</v>
      </c>
      <c r="AO620" s="38" t="s">
        <v>5506</v>
      </c>
      <c r="AP620" s="43">
        <v>45114</v>
      </c>
      <c r="AQ620" s="38">
        <v>2</v>
      </c>
      <c r="AR620" s="38"/>
      <c r="AS620" s="38" t="s">
        <v>8466</v>
      </c>
      <c r="AT620" s="38" t="s">
        <v>5508</v>
      </c>
      <c r="AU620" s="43">
        <v>45107</v>
      </c>
      <c r="AV620" s="43" t="s">
        <v>7363</v>
      </c>
      <c r="AW620" s="43" t="s">
        <v>7364</v>
      </c>
      <c r="AX620" s="43"/>
      <c r="AY620" s="38" t="s">
        <v>5492</v>
      </c>
      <c r="AZ620" s="38" t="s">
        <v>5492</v>
      </c>
      <c r="BA620" s="43" t="s">
        <v>5597</v>
      </c>
      <c r="BB620" s="43" t="s">
        <v>5522</v>
      </c>
      <c r="BC620" s="38" t="s">
        <v>5492</v>
      </c>
      <c r="BD620" s="38" t="s">
        <v>35</v>
      </c>
      <c r="BE620" s="38" t="s">
        <v>5494</v>
      </c>
    </row>
    <row r="621" spans="1:57" ht="17.45" customHeight="1" x14ac:dyDescent="0.25">
      <c r="A621" s="81">
        <v>2023</v>
      </c>
      <c r="B621" s="35">
        <v>653</v>
      </c>
      <c r="C621" s="36">
        <v>1873</v>
      </c>
      <c r="D621" s="102" t="s">
        <v>5496</v>
      </c>
      <c r="E621" s="37" t="s">
        <v>5497</v>
      </c>
      <c r="F621" s="38" t="s">
        <v>39</v>
      </c>
      <c r="G621" s="35" t="s">
        <v>54</v>
      </c>
      <c r="H621" s="37" t="s">
        <v>7070</v>
      </c>
      <c r="I621" s="38" t="s">
        <v>8467</v>
      </c>
      <c r="J621" s="39" t="s">
        <v>6071</v>
      </c>
      <c r="K621" s="41">
        <v>1</v>
      </c>
      <c r="L621" s="42" t="s">
        <v>5549</v>
      </c>
      <c r="M621" s="43">
        <v>45106</v>
      </c>
      <c r="N621" s="38">
        <v>6</v>
      </c>
      <c r="O621" s="43">
        <v>45119</v>
      </c>
      <c r="P621" s="43">
        <v>45291</v>
      </c>
      <c r="Q621" s="54" t="s">
        <v>98</v>
      </c>
      <c r="R621" s="29" t="s">
        <v>98</v>
      </c>
      <c r="S621" s="74" t="s">
        <v>8468</v>
      </c>
      <c r="T621" s="39" t="s">
        <v>5488</v>
      </c>
      <c r="U621" s="12" t="s">
        <v>330</v>
      </c>
      <c r="V621" s="39" t="s">
        <v>5691</v>
      </c>
      <c r="W621" s="51">
        <v>20235400002433</v>
      </c>
      <c r="X621" s="38">
        <v>91161</v>
      </c>
      <c r="Y621" s="38">
        <v>3</v>
      </c>
      <c r="Z621" s="46">
        <v>5700000</v>
      </c>
      <c r="AA621" s="42"/>
      <c r="AB621" s="42"/>
      <c r="AC621" s="43"/>
      <c r="AD621" s="42">
        <v>20235420010883</v>
      </c>
      <c r="AE621" s="47">
        <v>45111</v>
      </c>
      <c r="AF621" s="42" t="s">
        <v>5490</v>
      </c>
      <c r="AG621" s="48" t="s">
        <v>5491</v>
      </c>
      <c r="AH621" s="49">
        <v>45106</v>
      </c>
      <c r="AI621" s="38" t="s">
        <v>8469</v>
      </c>
      <c r="AJ621" s="38">
        <v>-172</v>
      </c>
      <c r="AK621" s="38" t="s">
        <v>5506</v>
      </c>
      <c r="AL621" s="38">
        <v>1148</v>
      </c>
      <c r="AM621" s="43">
        <v>45090</v>
      </c>
      <c r="AN621" s="43">
        <v>45111</v>
      </c>
      <c r="AO621" s="38" t="s">
        <v>5506</v>
      </c>
      <c r="AP621" s="43">
        <v>45114</v>
      </c>
      <c r="AQ621" s="38">
        <v>2</v>
      </c>
      <c r="AR621" s="38"/>
      <c r="AS621" s="38" t="s">
        <v>8470</v>
      </c>
      <c r="AT621" s="38" t="s">
        <v>5518</v>
      </c>
      <c r="AU621" s="43">
        <v>45107</v>
      </c>
      <c r="AV621" s="43" t="s">
        <v>7363</v>
      </c>
      <c r="AW621" s="43" t="s">
        <v>7378</v>
      </c>
      <c r="AX621" s="43"/>
      <c r="AY621" s="38" t="s">
        <v>5492</v>
      </c>
      <c r="AZ621" s="38" t="s">
        <v>5492</v>
      </c>
      <c r="BA621" s="43" t="s">
        <v>5597</v>
      </c>
      <c r="BB621" s="43" t="s">
        <v>5522</v>
      </c>
      <c r="BC621" s="38" t="s">
        <v>5492</v>
      </c>
      <c r="BD621" s="38" t="s">
        <v>35</v>
      </c>
      <c r="BE621" s="38" t="s">
        <v>5494</v>
      </c>
    </row>
    <row r="622" spans="1:57" ht="17.45" customHeight="1" x14ac:dyDescent="0.25">
      <c r="A622" s="81">
        <v>2023</v>
      </c>
      <c r="B622" s="35">
        <v>654</v>
      </c>
      <c r="C622" s="36">
        <v>1873</v>
      </c>
      <c r="D622" s="102" t="s">
        <v>5496</v>
      </c>
      <c r="E622" s="37" t="s">
        <v>5497</v>
      </c>
      <c r="F622" s="38" t="s">
        <v>39</v>
      </c>
      <c r="G622" s="35" t="s">
        <v>54</v>
      </c>
      <c r="H622" s="37" t="s">
        <v>7070</v>
      </c>
      <c r="I622" s="38" t="s">
        <v>8471</v>
      </c>
      <c r="J622" s="39" t="s">
        <v>7072</v>
      </c>
      <c r="K622" s="41">
        <v>1</v>
      </c>
      <c r="L622" s="42" t="s">
        <v>5549</v>
      </c>
      <c r="M622" s="43">
        <v>45106</v>
      </c>
      <c r="N622" s="38">
        <v>6</v>
      </c>
      <c r="O622" s="43">
        <v>45119</v>
      </c>
      <c r="P622" s="43">
        <v>45291</v>
      </c>
      <c r="Q622" s="54" t="s">
        <v>98</v>
      </c>
      <c r="R622" s="29" t="s">
        <v>98</v>
      </c>
      <c r="S622" s="74" t="s">
        <v>8468</v>
      </c>
      <c r="T622" s="39" t="s">
        <v>5488</v>
      </c>
      <c r="U622" s="12" t="s">
        <v>330</v>
      </c>
      <c r="V622" s="39" t="s">
        <v>5691</v>
      </c>
      <c r="W622" s="51">
        <v>20235400002433</v>
      </c>
      <c r="X622" s="38">
        <v>91161</v>
      </c>
      <c r="Y622" s="38">
        <v>3</v>
      </c>
      <c r="Z622" s="46">
        <v>5700000</v>
      </c>
      <c r="AA622" s="42"/>
      <c r="AB622" s="42"/>
      <c r="AC622" s="43"/>
      <c r="AD622" s="42">
        <v>20235420010883</v>
      </c>
      <c r="AE622" s="47">
        <v>45111</v>
      </c>
      <c r="AF622" s="42" t="s">
        <v>5490</v>
      </c>
      <c r="AG622" s="48" t="s">
        <v>5491</v>
      </c>
      <c r="AH622" s="49">
        <v>45106</v>
      </c>
      <c r="AI622" s="38" t="s">
        <v>8472</v>
      </c>
      <c r="AJ622" s="38">
        <v>-172</v>
      </c>
      <c r="AK622" s="38" t="s">
        <v>5506</v>
      </c>
      <c r="AL622" s="38">
        <v>1148</v>
      </c>
      <c r="AM622" s="43">
        <v>45090</v>
      </c>
      <c r="AN622" s="43">
        <v>45111</v>
      </c>
      <c r="AO622" s="38" t="s">
        <v>5506</v>
      </c>
      <c r="AP622" s="43">
        <v>45114</v>
      </c>
      <c r="AQ622" s="38">
        <v>2</v>
      </c>
      <c r="AR622" s="38"/>
      <c r="AS622" s="38" t="s">
        <v>8473</v>
      </c>
      <c r="AT622" s="38" t="s">
        <v>5508</v>
      </c>
      <c r="AU622" s="43">
        <v>45106</v>
      </c>
      <c r="AV622" s="43" t="s">
        <v>7828</v>
      </c>
      <c r="AW622" s="43" t="s">
        <v>7364</v>
      </c>
      <c r="AX622" s="43"/>
      <c r="AY622" s="38" t="s">
        <v>5492</v>
      </c>
      <c r="AZ622" s="38" t="s">
        <v>5492</v>
      </c>
      <c r="BA622" s="43" t="s">
        <v>5597</v>
      </c>
      <c r="BB622" s="43" t="s">
        <v>5522</v>
      </c>
      <c r="BC622" s="38" t="s">
        <v>5492</v>
      </c>
      <c r="BD622" s="38" t="s">
        <v>35</v>
      </c>
      <c r="BE622" s="38" t="s">
        <v>5494</v>
      </c>
    </row>
    <row r="623" spans="1:57" ht="17.45" customHeight="1" x14ac:dyDescent="0.25">
      <c r="A623" s="81">
        <v>2023</v>
      </c>
      <c r="B623" s="35">
        <v>655</v>
      </c>
      <c r="C623" s="36">
        <v>1873</v>
      </c>
      <c r="D623" s="102" t="s">
        <v>5496</v>
      </c>
      <c r="E623" s="37" t="s">
        <v>5497</v>
      </c>
      <c r="F623" s="38" t="s">
        <v>39</v>
      </c>
      <c r="G623" s="35" t="s">
        <v>54</v>
      </c>
      <c r="H623" s="37" t="s">
        <v>7070</v>
      </c>
      <c r="I623" s="38" t="s">
        <v>8474</v>
      </c>
      <c r="J623" s="39" t="s">
        <v>7091</v>
      </c>
      <c r="K623" s="41">
        <v>4</v>
      </c>
      <c r="L623" s="42" t="s">
        <v>5549</v>
      </c>
      <c r="M623" s="43">
        <v>45106</v>
      </c>
      <c r="N623" s="38">
        <v>6</v>
      </c>
      <c r="O623" s="43">
        <v>45119</v>
      </c>
      <c r="P623" s="43">
        <v>45291</v>
      </c>
      <c r="Q623" s="54" t="s">
        <v>98</v>
      </c>
      <c r="R623" s="29" t="s">
        <v>98</v>
      </c>
      <c r="S623" s="74" t="s">
        <v>8468</v>
      </c>
      <c r="T623" s="39" t="s">
        <v>5488</v>
      </c>
      <c r="U623" s="12" t="s">
        <v>330</v>
      </c>
      <c r="V623" s="39" t="s">
        <v>5691</v>
      </c>
      <c r="W623" s="51">
        <v>20235400002433</v>
      </c>
      <c r="X623" s="38">
        <v>91161</v>
      </c>
      <c r="Y623" s="38">
        <v>3</v>
      </c>
      <c r="Z623" s="46">
        <v>5700000</v>
      </c>
      <c r="AA623" s="42"/>
      <c r="AB623" s="42"/>
      <c r="AC623" s="43"/>
      <c r="AD623" s="42">
        <v>20235420010883</v>
      </c>
      <c r="AE623" s="47">
        <v>45111</v>
      </c>
      <c r="AF623" s="42" t="s">
        <v>5490</v>
      </c>
      <c r="AG623" s="48" t="s">
        <v>5491</v>
      </c>
      <c r="AH623" s="49">
        <v>45106</v>
      </c>
      <c r="AI623" s="38" t="s">
        <v>8475</v>
      </c>
      <c r="AJ623" s="38">
        <v>-172</v>
      </c>
      <c r="AK623" s="38" t="s">
        <v>5506</v>
      </c>
      <c r="AL623" s="38">
        <v>1148</v>
      </c>
      <c r="AM623" s="43">
        <v>45090</v>
      </c>
      <c r="AN623" s="43">
        <v>45111</v>
      </c>
      <c r="AO623" s="38" t="s">
        <v>5506</v>
      </c>
      <c r="AP623" s="43">
        <v>45114</v>
      </c>
      <c r="AQ623" s="38">
        <v>2</v>
      </c>
      <c r="AR623" s="38"/>
      <c r="AS623" s="38" t="s">
        <v>8476</v>
      </c>
      <c r="AT623" s="38" t="s">
        <v>5508</v>
      </c>
      <c r="AU623" s="43">
        <v>45106</v>
      </c>
      <c r="AV623" s="43" t="s">
        <v>7828</v>
      </c>
      <c r="AW623" s="43" t="s">
        <v>7364</v>
      </c>
      <c r="AX623" s="43"/>
      <c r="AY623" s="38" t="s">
        <v>5492</v>
      </c>
      <c r="AZ623" s="38" t="s">
        <v>5506</v>
      </c>
      <c r="BA623" s="43" t="s">
        <v>5597</v>
      </c>
      <c r="BB623" s="43" t="s">
        <v>5522</v>
      </c>
      <c r="BC623" s="38" t="s">
        <v>5492</v>
      </c>
      <c r="BD623" s="38" t="s">
        <v>35</v>
      </c>
      <c r="BE623" s="38" t="s">
        <v>5494</v>
      </c>
    </row>
    <row r="624" spans="1:57" ht="17.45" customHeight="1" x14ac:dyDescent="0.25">
      <c r="A624" s="81">
        <v>2023</v>
      </c>
      <c r="B624" s="35">
        <v>656</v>
      </c>
      <c r="C624" s="36">
        <v>1873</v>
      </c>
      <c r="D624" s="102" t="s">
        <v>5496</v>
      </c>
      <c r="E624" s="37" t="s">
        <v>5497</v>
      </c>
      <c r="F624" s="38" t="s">
        <v>39</v>
      </c>
      <c r="G624" s="35" t="s">
        <v>54</v>
      </c>
      <c r="H624" s="37" t="s">
        <v>7328</v>
      </c>
      <c r="I624" s="38" t="s">
        <v>8477</v>
      </c>
      <c r="J624" s="39" t="s">
        <v>7330</v>
      </c>
      <c r="K624" s="41">
        <v>2</v>
      </c>
      <c r="L624" s="42" t="s">
        <v>170</v>
      </c>
      <c r="M624" s="43">
        <v>45106</v>
      </c>
      <c r="N624" s="38">
        <v>6</v>
      </c>
      <c r="O624" s="43">
        <v>45107</v>
      </c>
      <c r="P624" s="43">
        <v>45291</v>
      </c>
      <c r="Q624" s="45" t="s">
        <v>5504</v>
      </c>
      <c r="R624" s="29" t="s">
        <v>5504</v>
      </c>
      <c r="S624" s="74" t="s">
        <v>8478</v>
      </c>
      <c r="T624" s="39" t="s">
        <v>5488</v>
      </c>
      <c r="U624" s="39" t="s">
        <v>46</v>
      </c>
      <c r="V624" s="39" t="s">
        <v>46</v>
      </c>
      <c r="W624" s="39" t="s">
        <v>46</v>
      </c>
      <c r="X624" s="38">
        <v>91178</v>
      </c>
      <c r="Y624" s="38">
        <v>1</v>
      </c>
      <c r="Z624" s="46">
        <v>2737000</v>
      </c>
      <c r="AA624" s="42"/>
      <c r="AB624" s="42"/>
      <c r="AC624" s="43"/>
      <c r="AD624" s="42"/>
      <c r="AE624" s="47"/>
      <c r="AF624" s="42"/>
      <c r="AG624" s="48" t="s">
        <v>5491</v>
      </c>
      <c r="AH624" s="49">
        <v>45106</v>
      </c>
      <c r="AI624" s="38" t="s">
        <v>8479</v>
      </c>
      <c r="AJ624" s="38">
        <v>0</v>
      </c>
      <c r="AK624" s="38" t="s">
        <v>5492</v>
      </c>
      <c r="AL624" s="38" t="s">
        <v>5492</v>
      </c>
      <c r="AM624" s="38" t="s">
        <v>5492</v>
      </c>
      <c r="AN624" s="38" t="s">
        <v>5492</v>
      </c>
      <c r="AO624" s="38" t="s">
        <v>5492</v>
      </c>
      <c r="AP624" s="38" t="s">
        <v>5492</v>
      </c>
      <c r="AQ624" s="38" t="s">
        <v>5492</v>
      </c>
      <c r="AR624" s="38"/>
      <c r="AS624" s="38" t="s">
        <v>5492</v>
      </c>
      <c r="AT624" s="38" t="s">
        <v>5492</v>
      </c>
      <c r="AU624" s="38" t="s">
        <v>5492</v>
      </c>
      <c r="AV624" s="38" t="s">
        <v>5492</v>
      </c>
      <c r="AW624" s="38" t="s">
        <v>5492</v>
      </c>
      <c r="AX624" s="43"/>
      <c r="AY624" s="38" t="s">
        <v>5492</v>
      </c>
      <c r="AZ624" s="38" t="s">
        <v>5492</v>
      </c>
      <c r="BA624" s="43" t="s">
        <v>5560</v>
      </c>
      <c r="BB624" s="43" t="s">
        <v>5512</v>
      </c>
      <c r="BC624" s="38" t="s">
        <v>5492</v>
      </c>
      <c r="BD624" s="38" t="s">
        <v>35</v>
      </c>
      <c r="BE624" s="38" t="s">
        <v>5494</v>
      </c>
    </row>
    <row r="625" spans="1:57" ht="17.45" customHeight="1" x14ac:dyDescent="0.25">
      <c r="A625" s="81">
        <v>2023</v>
      </c>
      <c r="B625" s="35">
        <v>657</v>
      </c>
      <c r="C625" s="36">
        <v>1843</v>
      </c>
      <c r="D625" s="29" t="s">
        <v>696</v>
      </c>
      <c r="E625" s="37" t="s">
        <v>5497</v>
      </c>
      <c r="F625" s="38" t="s">
        <v>39</v>
      </c>
      <c r="G625" s="35" t="s">
        <v>54</v>
      </c>
      <c r="H625" s="37" t="s">
        <v>1867</v>
      </c>
      <c r="I625" s="38" t="s">
        <v>8480</v>
      </c>
      <c r="J625" s="39" t="s">
        <v>2175</v>
      </c>
      <c r="K625" s="41">
        <v>8</v>
      </c>
      <c r="L625" s="42" t="s">
        <v>5549</v>
      </c>
      <c r="M625" s="43">
        <v>45106</v>
      </c>
      <c r="N625" s="38">
        <v>6</v>
      </c>
      <c r="O625" s="43">
        <v>45132</v>
      </c>
      <c r="P625" s="43">
        <v>45291</v>
      </c>
      <c r="Q625" s="54" t="s">
        <v>98</v>
      </c>
      <c r="R625" s="29" t="s">
        <v>98</v>
      </c>
      <c r="S625" s="52" t="s">
        <v>8446</v>
      </c>
      <c r="T625" s="39" t="s">
        <v>5488</v>
      </c>
      <c r="U625" s="12" t="s">
        <v>701</v>
      </c>
      <c r="V625" s="39" t="s">
        <v>5570</v>
      </c>
      <c r="W625" s="51">
        <v>20235400001993</v>
      </c>
      <c r="X625" s="38">
        <v>91199</v>
      </c>
      <c r="Y625" s="38">
        <v>3</v>
      </c>
      <c r="Z625" s="46">
        <v>5700000</v>
      </c>
      <c r="AA625" s="42"/>
      <c r="AB625" s="42"/>
      <c r="AC625" s="43"/>
      <c r="AD625" s="42">
        <v>20235420010883</v>
      </c>
      <c r="AE625" s="47">
        <v>45111</v>
      </c>
      <c r="AF625" s="42"/>
      <c r="AG625" s="48" t="s">
        <v>5491</v>
      </c>
      <c r="AH625" s="49">
        <v>45106</v>
      </c>
      <c r="AI625" s="38" t="s">
        <v>8481</v>
      </c>
      <c r="AJ625" s="38">
        <v>-159</v>
      </c>
      <c r="AK625" s="38" t="s">
        <v>5506</v>
      </c>
      <c r="AL625" s="38">
        <v>1199</v>
      </c>
      <c r="AM625" s="43">
        <v>45097</v>
      </c>
      <c r="AN625" s="43">
        <v>45111</v>
      </c>
      <c r="AO625" s="38" t="s">
        <v>5506</v>
      </c>
      <c r="AP625" s="43">
        <v>45114</v>
      </c>
      <c r="AQ625" s="38">
        <v>1</v>
      </c>
      <c r="AR625" s="38"/>
      <c r="AS625" s="38" t="s">
        <v>8482</v>
      </c>
      <c r="AT625" s="38" t="s">
        <v>5508</v>
      </c>
      <c r="AU625" s="43">
        <v>45107</v>
      </c>
      <c r="AV625" s="43" t="s">
        <v>7363</v>
      </c>
      <c r="AW625" s="43" t="s">
        <v>7274</v>
      </c>
      <c r="AX625" s="43"/>
      <c r="AY625" s="38" t="s">
        <v>5492</v>
      </c>
      <c r="AZ625" s="38" t="s">
        <v>5506</v>
      </c>
      <c r="BA625" s="43" t="s">
        <v>5597</v>
      </c>
      <c r="BB625" s="43" t="s">
        <v>5522</v>
      </c>
      <c r="BC625" s="38" t="s">
        <v>5492</v>
      </c>
      <c r="BD625" s="38" t="s">
        <v>35</v>
      </c>
      <c r="BE625" s="38" t="s">
        <v>5494</v>
      </c>
    </row>
    <row r="626" spans="1:57" ht="17.45" customHeight="1" x14ac:dyDescent="0.25">
      <c r="A626" s="81">
        <v>2023</v>
      </c>
      <c r="B626" s="35">
        <v>658</v>
      </c>
      <c r="C626" s="36">
        <v>1843</v>
      </c>
      <c r="D626" s="29" t="s">
        <v>696</v>
      </c>
      <c r="E626" s="37" t="s">
        <v>5497</v>
      </c>
      <c r="F626" s="38" t="s">
        <v>39</v>
      </c>
      <c r="G626" s="35" t="s">
        <v>54</v>
      </c>
      <c r="H626" s="37" t="s">
        <v>1867</v>
      </c>
      <c r="I626" s="38" t="s">
        <v>8483</v>
      </c>
      <c r="J626" s="39" t="s">
        <v>4602</v>
      </c>
      <c r="K626" s="41">
        <v>4</v>
      </c>
      <c r="L626" s="42" t="s">
        <v>5549</v>
      </c>
      <c r="M626" s="43">
        <v>45106</v>
      </c>
      <c r="N626" s="38">
        <v>6</v>
      </c>
      <c r="O626" s="43">
        <v>45119</v>
      </c>
      <c r="P626" s="43">
        <v>45291</v>
      </c>
      <c r="Q626" s="54" t="s">
        <v>98</v>
      </c>
      <c r="R626" s="29" t="s">
        <v>98</v>
      </c>
      <c r="S626" s="74" t="s">
        <v>8484</v>
      </c>
      <c r="T626" s="39" t="s">
        <v>5488</v>
      </c>
      <c r="U626" s="12" t="s">
        <v>701</v>
      </c>
      <c r="V626" s="39" t="s">
        <v>5570</v>
      </c>
      <c r="W626" s="51">
        <v>20235400001993</v>
      </c>
      <c r="X626" s="38">
        <v>91016</v>
      </c>
      <c r="Y626" s="38">
        <v>1</v>
      </c>
      <c r="Z626" s="46">
        <v>4800000</v>
      </c>
      <c r="AA626" s="42"/>
      <c r="AB626" s="42"/>
      <c r="AC626" s="43"/>
      <c r="AD626" s="42">
        <v>20235420010883</v>
      </c>
      <c r="AE626" s="47">
        <v>45111</v>
      </c>
      <c r="AF626" s="42" t="s">
        <v>5490</v>
      </c>
      <c r="AG626" s="48" t="s">
        <v>5491</v>
      </c>
      <c r="AH626" s="49">
        <v>45106</v>
      </c>
      <c r="AI626" s="38" t="s">
        <v>8485</v>
      </c>
      <c r="AJ626" s="38">
        <v>-172</v>
      </c>
      <c r="AK626" s="38" t="s">
        <v>5506</v>
      </c>
      <c r="AL626" s="38">
        <v>1185</v>
      </c>
      <c r="AM626" s="43">
        <v>45092</v>
      </c>
      <c r="AN626" s="43">
        <v>45111</v>
      </c>
      <c r="AO626" s="38" t="s">
        <v>5506</v>
      </c>
      <c r="AP626" s="43">
        <v>45118</v>
      </c>
      <c r="AQ626" s="38">
        <v>2</v>
      </c>
      <c r="AR626" s="38"/>
      <c r="AS626" s="38" t="s">
        <v>8486</v>
      </c>
      <c r="AT626" s="38" t="s">
        <v>5508</v>
      </c>
      <c r="AU626" s="43">
        <v>45107</v>
      </c>
      <c r="AV626" s="43" t="s">
        <v>7363</v>
      </c>
      <c r="AW626" s="43" t="s">
        <v>8487</v>
      </c>
      <c r="AX626" s="43"/>
      <c r="AY626" s="38" t="s">
        <v>5492</v>
      </c>
      <c r="AZ626" s="38" t="s">
        <v>5492</v>
      </c>
      <c r="BA626" s="43" t="s">
        <v>5597</v>
      </c>
      <c r="BB626" s="43" t="s">
        <v>5512</v>
      </c>
      <c r="BC626" s="38" t="s">
        <v>5492</v>
      </c>
      <c r="BD626" s="38" t="s">
        <v>35</v>
      </c>
      <c r="BE626" s="38" t="s">
        <v>5494</v>
      </c>
    </row>
    <row r="627" spans="1:57" ht="17.45" customHeight="1" x14ac:dyDescent="0.25">
      <c r="A627" s="81">
        <v>2023</v>
      </c>
      <c r="B627" s="35">
        <v>660</v>
      </c>
      <c r="C627" s="36">
        <v>1843</v>
      </c>
      <c r="D627" s="29" t="s">
        <v>696</v>
      </c>
      <c r="E627" s="37" t="s">
        <v>5497</v>
      </c>
      <c r="F627" s="38" t="s">
        <v>39</v>
      </c>
      <c r="G627" s="35" t="s">
        <v>54</v>
      </c>
      <c r="H627" s="37" t="s">
        <v>1867</v>
      </c>
      <c r="I627" s="38" t="s">
        <v>8488</v>
      </c>
      <c r="J627" s="39" t="s">
        <v>8489</v>
      </c>
      <c r="K627" s="41">
        <v>9</v>
      </c>
      <c r="L627" s="42" t="s">
        <v>5549</v>
      </c>
      <c r="M627" s="43">
        <v>45106</v>
      </c>
      <c r="N627" s="38">
        <v>6</v>
      </c>
      <c r="O627" s="43">
        <v>45119</v>
      </c>
      <c r="P627" s="43">
        <v>45291</v>
      </c>
      <c r="Q627" s="54" t="s">
        <v>98</v>
      </c>
      <c r="R627" s="29" t="s">
        <v>98</v>
      </c>
      <c r="S627" s="52" t="s">
        <v>8446</v>
      </c>
      <c r="T627" s="39" t="s">
        <v>5488</v>
      </c>
      <c r="U627" s="12" t="s">
        <v>701</v>
      </c>
      <c r="V627" s="39" t="s">
        <v>5570</v>
      </c>
      <c r="W627" s="51">
        <v>20235400001993</v>
      </c>
      <c r="X627" s="38">
        <v>91199</v>
      </c>
      <c r="Y627" s="38">
        <v>3</v>
      </c>
      <c r="Z627" s="46">
        <v>5700000</v>
      </c>
      <c r="AA627" s="42"/>
      <c r="AB627" s="42"/>
      <c r="AC627" s="43"/>
      <c r="AD627" s="42">
        <v>20235420010883</v>
      </c>
      <c r="AE627" s="47">
        <v>45111</v>
      </c>
      <c r="AF627" s="42" t="s">
        <v>5490</v>
      </c>
      <c r="AG627" s="48" t="s">
        <v>5491</v>
      </c>
      <c r="AH627" s="49">
        <v>45106</v>
      </c>
      <c r="AI627" s="38" t="s">
        <v>8490</v>
      </c>
      <c r="AJ627" s="38">
        <v>-172</v>
      </c>
      <c r="AK627" s="38" t="s">
        <v>5506</v>
      </c>
      <c r="AL627" s="38">
        <v>1199</v>
      </c>
      <c r="AM627" s="43">
        <v>45097</v>
      </c>
      <c r="AN627" s="43">
        <v>45111</v>
      </c>
      <c r="AO627" s="38" t="s">
        <v>5506</v>
      </c>
      <c r="AP627" s="43">
        <v>45118</v>
      </c>
      <c r="AQ627" s="38">
        <v>1</v>
      </c>
      <c r="AR627" s="38"/>
      <c r="AS627" s="38" t="s">
        <v>8491</v>
      </c>
      <c r="AT627" s="38" t="s">
        <v>5508</v>
      </c>
      <c r="AU627" s="43">
        <v>45107</v>
      </c>
      <c r="AV627" s="43" t="s">
        <v>7363</v>
      </c>
      <c r="AW627" s="43" t="s">
        <v>8261</v>
      </c>
      <c r="AX627" s="43"/>
      <c r="AY627" s="38" t="s">
        <v>5492</v>
      </c>
      <c r="AZ627" s="38" t="s">
        <v>5492</v>
      </c>
      <c r="BA627" s="43" t="s">
        <v>5597</v>
      </c>
      <c r="BB627" s="43" t="s">
        <v>5512</v>
      </c>
      <c r="BC627" s="38" t="s">
        <v>5492</v>
      </c>
      <c r="BD627" s="38" t="s">
        <v>35</v>
      </c>
      <c r="BE627" s="38" t="s">
        <v>5494</v>
      </c>
    </row>
    <row r="628" spans="1:57" ht="17.45" customHeight="1" x14ac:dyDescent="0.25">
      <c r="A628" s="81">
        <v>2023</v>
      </c>
      <c r="B628" s="35">
        <v>661</v>
      </c>
      <c r="C628" s="36">
        <v>1873</v>
      </c>
      <c r="D628" s="102" t="s">
        <v>5496</v>
      </c>
      <c r="E628" s="37" t="s">
        <v>5497</v>
      </c>
      <c r="F628" s="38" t="s">
        <v>39</v>
      </c>
      <c r="G628" s="35" t="s">
        <v>54</v>
      </c>
      <c r="H628" s="37" t="s">
        <v>8492</v>
      </c>
      <c r="I628" s="38" t="s">
        <v>8493</v>
      </c>
      <c r="J628" s="39" t="s">
        <v>5570</v>
      </c>
      <c r="K628" s="41">
        <v>2</v>
      </c>
      <c r="L628" s="42" t="s">
        <v>5549</v>
      </c>
      <c r="M628" s="43">
        <v>45106</v>
      </c>
      <c r="N628" s="38">
        <v>6</v>
      </c>
      <c r="O628" s="43">
        <v>45119</v>
      </c>
      <c r="P628" s="43">
        <v>45291</v>
      </c>
      <c r="Q628" s="54" t="s">
        <v>98</v>
      </c>
      <c r="R628" s="29" t="s">
        <v>98</v>
      </c>
      <c r="S628" s="74" t="s">
        <v>8494</v>
      </c>
      <c r="T628" s="39" t="s">
        <v>5488</v>
      </c>
      <c r="U628" s="12" t="s">
        <v>701</v>
      </c>
      <c r="V628" s="39" t="s">
        <v>595</v>
      </c>
      <c r="W628" s="53">
        <v>20235400002003</v>
      </c>
      <c r="X628" s="38">
        <v>91197</v>
      </c>
      <c r="Y628" s="38">
        <v>1</v>
      </c>
      <c r="Z628" s="46">
        <v>7000000</v>
      </c>
      <c r="AA628" s="42"/>
      <c r="AB628" s="42"/>
      <c r="AC628" s="43"/>
      <c r="AD628" s="42">
        <v>20235420010883</v>
      </c>
      <c r="AE628" s="47">
        <v>45111</v>
      </c>
      <c r="AF628" s="42" t="s">
        <v>5490</v>
      </c>
      <c r="AG628" s="48" t="s">
        <v>5491</v>
      </c>
      <c r="AH628" s="49">
        <v>45106</v>
      </c>
      <c r="AI628" s="38" t="s">
        <v>8495</v>
      </c>
      <c r="AJ628" s="38">
        <v>-172</v>
      </c>
      <c r="AK628" s="38" t="s">
        <v>5506</v>
      </c>
      <c r="AL628" s="38">
        <v>1182</v>
      </c>
      <c r="AM628" s="43">
        <v>45092</v>
      </c>
      <c r="AN628" s="43">
        <v>45111</v>
      </c>
      <c r="AO628" s="38" t="s">
        <v>5506</v>
      </c>
      <c r="AP628" s="43">
        <v>45118</v>
      </c>
      <c r="AQ628" s="38">
        <v>3</v>
      </c>
      <c r="AR628" s="38"/>
      <c r="AS628" s="38" t="s">
        <v>8496</v>
      </c>
      <c r="AT628" s="38" t="s">
        <v>5508</v>
      </c>
      <c r="AU628" s="43">
        <v>45107</v>
      </c>
      <c r="AV628" s="43" t="s">
        <v>7363</v>
      </c>
      <c r="AW628" s="43" t="s">
        <v>7274</v>
      </c>
      <c r="AX628" s="43"/>
      <c r="AY628" s="38" t="s">
        <v>5492</v>
      </c>
      <c r="AZ628" s="38" t="s">
        <v>5492</v>
      </c>
      <c r="BA628" s="43" t="s">
        <v>5597</v>
      </c>
      <c r="BB628" s="43" t="s">
        <v>5512</v>
      </c>
      <c r="BC628" s="38" t="s">
        <v>5492</v>
      </c>
      <c r="BD628" s="38" t="s">
        <v>35</v>
      </c>
      <c r="BE628" s="38" t="s">
        <v>5494</v>
      </c>
    </row>
    <row r="629" spans="1:57" ht="17.45" customHeight="1" x14ac:dyDescent="0.25">
      <c r="A629" s="81">
        <v>2023</v>
      </c>
      <c r="B629" s="35">
        <v>662</v>
      </c>
      <c r="C629" s="36">
        <v>1873</v>
      </c>
      <c r="D629" s="102" t="s">
        <v>5496</v>
      </c>
      <c r="E629" s="37" t="s">
        <v>5497</v>
      </c>
      <c r="F629" s="38" t="s">
        <v>39</v>
      </c>
      <c r="G629" s="35" t="s">
        <v>54</v>
      </c>
      <c r="H629" s="37" t="s">
        <v>8497</v>
      </c>
      <c r="I629" s="38" t="s">
        <v>8498</v>
      </c>
      <c r="J629" s="39" t="s">
        <v>369</v>
      </c>
      <c r="K629" s="41">
        <v>3</v>
      </c>
      <c r="L629" s="42" t="s">
        <v>5549</v>
      </c>
      <c r="M629" s="43">
        <v>45106</v>
      </c>
      <c r="N629" s="38">
        <v>6</v>
      </c>
      <c r="O629" s="43">
        <v>45119</v>
      </c>
      <c r="P629" s="43">
        <v>45291</v>
      </c>
      <c r="Q629" s="54" t="s">
        <v>98</v>
      </c>
      <c r="R629" s="29" t="s">
        <v>98</v>
      </c>
      <c r="S629" s="52" t="s">
        <v>8499</v>
      </c>
      <c r="T629" s="39" t="s">
        <v>5488</v>
      </c>
      <c r="U629" s="12" t="s">
        <v>74</v>
      </c>
      <c r="V629" s="39" t="s">
        <v>1021</v>
      </c>
      <c r="W629" s="53">
        <v>20235400001093</v>
      </c>
      <c r="X629" s="38">
        <v>92083</v>
      </c>
      <c r="Y629" s="38">
        <v>1</v>
      </c>
      <c r="Z629" s="46">
        <v>5700000</v>
      </c>
      <c r="AA629" s="42"/>
      <c r="AB629" s="42"/>
      <c r="AC629" s="43"/>
      <c r="AD629" s="42">
        <v>20235420010883</v>
      </c>
      <c r="AE629" s="47">
        <v>45111</v>
      </c>
      <c r="AF629" s="42" t="s">
        <v>5490</v>
      </c>
      <c r="AG629" s="48" t="s">
        <v>5491</v>
      </c>
      <c r="AH629" s="49">
        <v>45106</v>
      </c>
      <c r="AI629" s="38" t="s">
        <v>8500</v>
      </c>
      <c r="AJ629" s="38">
        <v>-172</v>
      </c>
      <c r="AK629" s="38" t="s">
        <v>5506</v>
      </c>
      <c r="AL629" s="38">
        <v>1305</v>
      </c>
      <c r="AM629" s="43">
        <v>45106</v>
      </c>
      <c r="AN629" s="43">
        <v>45111</v>
      </c>
      <c r="AO629" s="38" t="s">
        <v>5506</v>
      </c>
      <c r="AP629" s="43">
        <v>45118</v>
      </c>
      <c r="AQ629" s="38">
        <v>1</v>
      </c>
      <c r="AR629" s="38"/>
      <c r="AS629" s="38" t="s">
        <v>8501</v>
      </c>
      <c r="AT629" s="38" t="s">
        <v>5508</v>
      </c>
      <c r="AU629" s="43">
        <v>45107</v>
      </c>
      <c r="AV629" s="43" t="s">
        <v>7363</v>
      </c>
      <c r="AW629" s="43" t="s">
        <v>7364</v>
      </c>
      <c r="AX629" s="43"/>
      <c r="AY629" s="38" t="s">
        <v>5492</v>
      </c>
      <c r="AZ629" s="38" t="s">
        <v>5506</v>
      </c>
      <c r="BA629" s="43" t="s">
        <v>5597</v>
      </c>
      <c r="BB629" s="43" t="s">
        <v>5512</v>
      </c>
      <c r="BC629" s="38" t="s">
        <v>8502</v>
      </c>
      <c r="BD629" s="38" t="s">
        <v>35</v>
      </c>
      <c r="BE629" s="38" t="s">
        <v>5494</v>
      </c>
    </row>
    <row r="630" spans="1:57" ht="17.45" customHeight="1" x14ac:dyDescent="0.25">
      <c r="A630" s="81">
        <v>2023</v>
      </c>
      <c r="B630" s="35">
        <v>663</v>
      </c>
      <c r="C630" s="36">
        <v>1873</v>
      </c>
      <c r="D630" s="102" t="s">
        <v>5496</v>
      </c>
      <c r="E630" s="37" t="s">
        <v>5497</v>
      </c>
      <c r="F630" s="38" t="s">
        <v>39</v>
      </c>
      <c r="G630" s="35" t="s">
        <v>54</v>
      </c>
      <c r="H630" s="37" t="s">
        <v>8503</v>
      </c>
      <c r="I630" s="38" t="s">
        <v>8504</v>
      </c>
      <c r="J630" s="39" t="s">
        <v>8505</v>
      </c>
      <c r="K630" s="41">
        <v>4</v>
      </c>
      <c r="L630" s="42" t="s">
        <v>8506</v>
      </c>
      <c r="M630" s="43">
        <v>45106</v>
      </c>
      <c r="N630" s="38">
        <v>6</v>
      </c>
      <c r="O630" s="44">
        <v>45124</v>
      </c>
      <c r="P630" s="44">
        <v>45291</v>
      </c>
      <c r="Q630" s="54" t="s">
        <v>98</v>
      </c>
      <c r="R630" s="29" t="s">
        <v>98</v>
      </c>
      <c r="S630" s="74" t="s">
        <v>8507</v>
      </c>
      <c r="T630" s="39" t="s">
        <v>5488</v>
      </c>
      <c r="U630" s="12" t="s">
        <v>5489</v>
      </c>
      <c r="V630" s="39" t="s">
        <v>1409</v>
      </c>
      <c r="W630" s="53">
        <v>20235400001933</v>
      </c>
      <c r="X630" s="38">
        <v>91091</v>
      </c>
      <c r="Y630" s="38">
        <v>1</v>
      </c>
      <c r="Z630" s="46">
        <v>2900000</v>
      </c>
      <c r="AA630" s="42"/>
      <c r="AB630" s="42"/>
      <c r="AC630" s="43"/>
      <c r="AD630" s="42">
        <v>20235420011133</v>
      </c>
      <c r="AE630" s="47">
        <v>45119</v>
      </c>
      <c r="AF630" s="42" t="s">
        <v>5490</v>
      </c>
      <c r="AG630" s="48" t="s">
        <v>5491</v>
      </c>
      <c r="AH630" s="49">
        <v>45106</v>
      </c>
      <c r="AI630" s="38" t="s">
        <v>8508</v>
      </c>
      <c r="AJ630" s="38">
        <v>-167</v>
      </c>
      <c r="AK630" s="38" t="s">
        <v>5506</v>
      </c>
      <c r="AL630" s="38">
        <v>1136</v>
      </c>
      <c r="AM630" s="43">
        <v>45086</v>
      </c>
      <c r="AN630" s="43">
        <v>45124</v>
      </c>
      <c r="AO630" s="38" t="s">
        <v>5506</v>
      </c>
      <c r="AP630" s="43">
        <v>45112</v>
      </c>
      <c r="AQ630" s="38">
        <v>1</v>
      </c>
      <c r="AR630" s="38"/>
      <c r="AS630" s="38" t="s">
        <v>8509</v>
      </c>
      <c r="AT630" s="38" t="s">
        <v>5518</v>
      </c>
      <c r="AU630" s="43">
        <v>45106</v>
      </c>
      <c r="AV630" s="43" t="s">
        <v>7828</v>
      </c>
      <c r="AW630" s="43" t="s">
        <v>7472</v>
      </c>
      <c r="AX630" s="43"/>
      <c r="AY630" s="38" t="s">
        <v>5492</v>
      </c>
      <c r="AZ630" s="38" t="s">
        <v>5506</v>
      </c>
      <c r="BA630" s="43" t="s">
        <v>5511</v>
      </c>
      <c r="BB630" s="43" t="s">
        <v>5512</v>
      </c>
      <c r="BC630" s="38" t="s">
        <v>5492</v>
      </c>
      <c r="BD630" s="38" t="s">
        <v>35</v>
      </c>
      <c r="BE630" s="38" t="s">
        <v>5494</v>
      </c>
    </row>
    <row r="631" spans="1:57" ht="17.45" customHeight="1" x14ac:dyDescent="0.25">
      <c r="A631" s="81">
        <v>2023</v>
      </c>
      <c r="B631" s="35">
        <v>664</v>
      </c>
      <c r="C631" s="36">
        <v>1852</v>
      </c>
      <c r="D631" s="29" t="s">
        <v>404</v>
      </c>
      <c r="E631" s="37" t="s">
        <v>5497</v>
      </c>
      <c r="F631" s="38" t="s">
        <v>39</v>
      </c>
      <c r="G631" s="35" t="s">
        <v>54</v>
      </c>
      <c r="H631" s="37" t="s">
        <v>2380</v>
      </c>
      <c r="I631" s="38" t="s">
        <v>8510</v>
      </c>
      <c r="J631" s="39" t="s">
        <v>8511</v>
      </c>
      <c r="K631" s="41">
        <v>2</v>
      </c>
      <c r="L631" s="42" t="s">
        <v>2761</v>
      </c>
      <c r="M631" s="43">
        <v>45106</v>
      </c>
      <c r="N631" s="38">
        <v>6</v>
      </c>
      <c r="O631" s="43">
        <v>45125</v>
      </c>
      <c r="P631" s="43">
        <v>45291</v>
      </c>
      <c r="Q631" s="54" t="s">
        <v>98</v>
      </c>
      <c r="R631" s="29" t="s">
        <v>98</v>
      </c>
      <c r="S631" s="52" t="s">
        <v>8512</v>
      </c>
      <c r="T631" s="39" t="s">
        <v>5488</v>
      </c>
      <c r="U631" s="12" t="s">
        <v>390</v>
      </c>
      <c r="V631" s="39" t="s">
        <v>5860</v>
      </c>
      <c r="W631" s="53">
        <v>20235400001303</v>
      </c>
      <c r="X631" s="38">
        <v>91655</v>
      </c>
      <c r="Y631" s="38">
        <v>8</v>
      </c>
      <c r="Z631" s="46">
        <v>4800000</v>
      </c>
      <c r="AA631" s="42"/>
      <c r="AB631" s="42"/>
      <c r="AC631" s="43"/>
      <c r="AD631" s="42">
        <v>20235420010803</v>
      </c>
      <c r="AE631" s="47">
        <v>45119</v>
      </c>
      <c r="AF631" s="42" t="s">
        <v>5490</v>
      </c>
      <c r="AG631" s="48" t="s">
        <v>5491</v>
      </c>
      <c r="AH631" s="49">
        <v>45106</v>
      </c>
      <c r="AI631" s="38" t="s">
        <v>8513</v>
      </c>
      <c r="AJ631" s="38">
        <v>-166</v>
      </c>
      <c r="AK631" s="38" t="s">
        <v>5506</v>
      </c>
      <c r="AL631" s="38">
        <v>1220</v>
      </c>
      <c r="AM631" s="43">
        <v>45103</v>
      </c>
      <c r="AN631" s="43">
        <v>45125</v>
      </c>
      <c r="AO631" s="38" t="s">
        <v>5506</v>
      </c>
      <c r="AP631" s="43">
        <v>45111</v>
      </c>
      <c r="AQ631" s="38">
        <v>2</v>
      </c>
      <c r="AR631" s="38"/>
      <c r="AS631" s="38" t="s">
        <v>8514</v>
      </c>
      <c r="AT631" s="38" t="s">
        <v>5508</v>
      </c>
      <c r="AU631" s="43">
        <v>45107</v>
      </c>
      <c r="AV631" s="43" t="s">
        <v>7363</v>
      </c>
      <c r="AW631" s="43" t="s">
        <v>7364</v>
      </c>
      <c r="AX631" s="43"/>
      <c r="AY631" s="38" t="s">
        <v>5492</v>
      </c>
      <c r="AZ631" s="38" t="s">
        <v>5492</v>
      </c>
      <c r="BA631" s="43" t="s">
        <v>5597</v>
      </c>
      <c r="BB631" s="43" t="s">
        <v>5512</v>
      </c>
      <c r="BC631" s="38" t="s">
        <v>5492</v>
      </c>
      <c r="BD631" s="38" t="s">
        <v>35</v>
      </c>
      <c r="BE631" s="38" t="s">
        <v>5494</v>
      </c>
    </row>
    <row r="632" spans="1:57" ht="17.45" customHeight="1" x14ac:dyDescent="0.25">
      <c r="A632" s="81">
        <v>2023</v>
      </c>
      <c r="B632" s="35">
        <v>665</v>
      </c>
      <c r="C632" s="36">
        <v>1803</v>
      </c>
      <c r="D632" s="29" t="s">
        <v>1933</v>
      </c>
      <c r="E632" s="37" t="s">
        <v>5497</v>
      </c>
      <c r="F632" s="38" t="s">
        <v>39</v>
      </c>
      <c r="G632" s="35" t="s">
        <v>54</v>
      </c>
      <c r="H632" s="37" t="s">
        <v>1934</v>
      </c>
      <c r="I632" s="38" t="s">
        <v>8515</v>
      </c>
      <c r="J632" s="39" t="s">
        <v>5404</v>
      </c>
      <c r="K632" s="41">
        <v>7</v>
      </c>
      <c r="L632" s="42" t="s">
        <v>170</v>
      </c>
      <c r="M632" s="43">
        <v>45106</v>
      </c>
      <c r="N632" s="38">
        <v>6</v>
      </c>
      <c r="O632" s="43">
        <v>45119</v>
      </c>
      <c r="P632" s="43">
        <v>45291</v>
      </c>
      <c r="Q632" s="54" t="s">
        <v>98</v>
      </c>
      <c r="R632" s="29" t="s">
        <v>98</v>
      </c>
      <c r="S632" s="74" t="s">
        <v>7977</v>
      </c>
      <c r="T632" s="39" t="s">
        <v>5488</v>
      </c>
      <c r="U632" s="12" t="s">
        <v>655</v>
      </c>
      <c r="V632" s="39" t="s">
        <v>1699</v>
      </c>
      <c r="W632" s="53">
        <v>20235400001313</v>
      </c>
      <c r="X632" s="38">
        <v>91184</v>
      </c>
      <c r="Y632" s="38">
        <v>2</v>
      </c>
      <c r="Z632" s="46">
        <v>2727000</v>
      </c>
      <c r="AA632" s="42"/>
      <c r="AB632" s="42"/>
      <c r="AC632" s="43"/>
      <c r="AD632" s="42">
        <v>20235420010923</v>
      </c>
      <c r="AE632" s="47">
        <v>45111</v>
      </c>
      <c r="AF632" s="42" t="s">
        <v>5490</v>
      </c>
      <c r="AG632" s="48" t="s">
        <v>5491</v>
      </c>
      <c r="AH632" s="49">
        <v>45106</v>
      </c>
      <c r="AI632" s="38" t="s">
        <v>8516</v>
      </c>
      <c r="AJ632" s="38">
        <v>-172</v>
      </c>
      <c r="AK632" s="35" t="s">
        <v>5506</v>
      </c>
      <c r="AL632" s="38">
        <v>1146</v>
      </c>
      <c r="AM632" s="43">
        <v>45090</v>
      </c>
      <c r="AN632" s="43">
        <v>45111</v>
      </c>
      <c r="AO632" s="38" t="s">
        <v>5506</v>
      </c>
      <c r="AP632" s="43">
        <v>45118</v>
      </c>
      <c r="AQ632" s="38">
        <v>2</v>
      </c>
      <c r="AR632" s="38"/>
      <c r="AS632" s="38" t="s">
        <v>8517</v>
      </c>
      <c r="AT632" s="38" t="s">
        <v>5518</v>
      </c>
      <c r="AU632" s="43">
        <v>45106</v>
      </c>
      <c r="AV632" s="43" t="s">
        <v>7828</v>
      </c>
      <c r="AW632" s="43" t="s">
        <v>7937</v>
      </c>
      <c r="AX632" s="43"/>
      <c r="AY632" s="38" t="s">
        <v>5492</v>
      </c>
      <c r="AZ632" s="38" t="s">
        <v>5506</v>
      </c>
      <c r="BA632" s="43" t="s">
        <v>5560</v>
      </c>
      <c r="BB632" s="43" t="s">
        <v>5522</v>
      </c>
      <c r="BC632" s="38" t="s">
        <v>5492</v>
      </c>
      <c r="BD632" s="38" t="s">
        <v>35</v>
      </c>
      <c r="BE632" s="38" t="s">
        <v>5494</v>
      </c>
    </row>
    <row r="633" spans="1:57" ht="17.45" customHeight="1" x14ac:dyDescent="0.25">
      <c r="A633" s="81">
        <v>2023</v>
      </c>
      <c r="B633" s="35">
        <v>666</v>
      </c>
      <c r="C633" s="36">
        <v>1873</v>
      </c>
      <c r="D633" s="102" t="s">
        <v>5496</v>
      </c>
      <c r="E633" s="37" t="s">
        <v>5497</v>
      </c>
      <c r="F633" s="38" t="s">
        <v>39</v>
      </c>
      <c r="G633" s="35" t="s">
        <v>54</v>
      </c>
      <c r="H633" s="37" t="s">
        <v>2220</v>
      </c>
      <c r="I633" s="38" t="s">
        <v>8518</v>
      </c>
      <c r="J633" s="39" t="s">
        <v>8519</v>
      </c>
      <c r="K633" s="41">
        <v>7</v>
      </c>
      <c r="L633" s="42" t="s">
        <v>170</v>
      </c>
      <c r="M633" s="43">
        <v>45106</v>
      </c>
      <c r="N633" s="38">
        <v>6</v>
      </c>
      <c r="O633" s="43">
        <v>45124</v>
      </c>
      <c r="P633" s="43">
        <v>45291</v>
      </c>
      <c r="Q633" s="54" t="s">
        <v>98</v>
      </c>
      <c r="R633" s="29" t="s">
        <v>98</v>
      </c>
      <c r="S633" s="74" t="s">
        <v>8358</v>
      </c>
      <c r="T633" s="39" t="s">
        <v>5488</v>
      </c>
      <c r="U633" s="12" t="s">
        <v>1753</v>
      </c>
      <c r="V633" s="39" t="s">
        <v>2287</v>
      </c>
      <c r="W633" s="53">
        <v>20235400001083</v>
      </c>
      <c r="X633" s="38">
        <v>91177</v>
      </c>
      <c r="Y633" s="38">
        <v>2</v>
      </c>
      <c r="Z633" s="46">
        <v>2725000</v>
      </c>
      <c r="AA633" s="42"/>
      <c r="AB633" s="42"/>
      <c r="AC633" s="43"/>
      <c r="AD633" s="42">
        <v>20235420011353</v>
      </c>
      <c r="AE633" s="47">
        <v>45121</v>
      </c>
      <c r="AF633" s="42" t="s">
        <v>5490</v>
      </c>
      <c r="AG633" s="48" t="s">
        <v>5491</v>
      </c>
      <c r="AH633" s="49">
        <v>45106</v>
      </c>
      <c r="AI633" s="38" t="s">
        <v>8520</v>
      </c>
      <c r="AJ633" s="38">
        <v>-167</v>
      </c>
      <c r="AK633" s="38" t="s">
        <v>5506</v>
      </c>
      <c r="AL633" s="38">
        <v>1152</v>
      </c>
      <c r="AM633" s="43">
        <v>45090</v>
      </c>
      <c r="AN633" s="43">
        <v>45121</v>
      </c>
      <c r="AO633" s="38" t="s">
        <v>5506</v>
      </c>
      <c r="AP633" s="43">
        <v>45112</v>
      </c>
      <c r="AQ633" s="38">
        <v>3</v>
      </c>
      <c r="AR633" s="38"/>
      <c r="AS633" s="38" t="s">
        <v>8521</v>
      </c>
      <c r="AT633" s="38" t="s">
        <v>5508</v>
      </c>
      <c r="AU633" s="43">
        <v>45111</v>
      </c>
      <c r="AV633" s="43" t="s">
        <v>8093</v>
      </c>
      <c r="AW633" s="43" t="s">
        <v>7274</v>
      </c>
      <c r="AX633" s="43"/>
      <c r="AY633" s="38" t="s">
        <v>5492</v>
      </c>
      <c r="AZ633" s="38" t="s">
        <v>5492</v>
      </c>
      <c r="BA633" s="43" t="s">
        <v>5560</v>
      </c>
      <c r="BB633" s="43" t="s">
        <v>5522</v>
      </c>
      <c r="BC633" s="38" t="s">
        <v>5492</v>
      </c>
      <c r="BD633" s="38" t="s">
        <v>35</v>
      </c>
      <c r="BE633" s="38" t="s">
        <v>5494</v>
      </c>
    </row>
    <row r="634" spans="1:57" ht="17.45" customHeight="1" x14ac:dyDescent="0.25">
      <c r="A634" s="81">
        <v>2023</v>
      </c>
      <c r="B634" s="35">
        <v>667</v>
      </c>
      <c r="C634" s="36">
        <v>1873</v>
      </c>
      <c r="D634" s="102" t="s">
        <v>5496</v>
      </c>
      <c r="E634" s="37" t="s">
        <v>5497</v>
      </c>
      <c r="F634" s="38" t="s">
        <v>39</v>
      </c>
      <c r="G634" s="35" t="s">
        <v>54</v>
      </c>
      <c r="H634" s="37" t="s">
        <v>4577</v>
      </c>
      <c r="I634" s="38" t="s">
        <v>8522</v>
      </c>
      <c r="J634" s="39" t="s">
        <v>8523</v>
      </c>
      <c r="K634" s="41">
        <v>6</v>
      </c>
      <c r="L634" s="42" t="s">
        <v>170</v>
      </c>
      <c r="M634" s="43">
        <v>45106</v>
      </c>
      <c r="N634" s="38">
        <v>6</v>
      </c>
      <c r="O634" s="43">
        <v>45121</v>
      </c>
      <c r="P634" s="43">
        <v>45291</v>
      </c>
      <c r="Q634" s="54" t="s">
        <v>98</v>
      </c>
      <c r="R634" s="29" t="s">
        <v>98</v>
      </c>
      <c r="S634" s="74" t="s">
        <v>8524</v>
      </c>
      <c r="T634" s="39" t="s">
        <v>5488</v>
      </c>
      <c r="U634" s="12" t="s">
        <v>655</v>
      </c>
      <c r="V634" s="39" t="s">
        <v>7281</v>
      </c>
      <c r="W634" s="51">
        <v>20235400002423</v>
      </c>
      <c r="X634" s="38">
        <v>91185</v>
      </c>
      <c r="Y634" s="38">
        <v>1</v>
      </c>
      <c r="Z634" s="46">
        <v>5700000</v>
      </c>
      <c r="AA634" s="42"/>
      <c r="AB634" s="42"/>
      <c r="AC634" s="43"/>
      <c r="AD634" s="42">
        <v>20235420010923</v>
      </c>
      <c r="AE634" s="47">
        <v>45111</v>
      </c>
      <c r="AF634" s="42" t="s">
        <v>5490</v>
      </c>
      <c r="AG634" s="48" t="s">
        <v>5491</v>
      </c>
      <c r="AH634" s="49">
        <v>45106</v>
      </c>
      <c r="AI634" s="38" t="s">
        <v>8525</v>
      </c>
      <c r="AJ634" s="38">
        <v>-170</v>
      </c>
      <c r="AK634" s="38" t="s">
        <v>5506</v>
      </c>
      <c r="AL634" s="38">
        <v>1157</v>
      </c>
      <c r="AM634" s="43">
        <v>45090</v>
      </c>
      <c r="AN634" s="43">
        <v>45121</v>
      </c>
      <c r="AO634" s="38" t="s">
        <v>5506</v>
      </c>
      <c r="AP634" s="43">
        <v>45113</v>
      </c>
      <c r="AQ634" s="38">
        <v>1</v>
      </c>
      <c r="AR634" s="38"/>
      <c r="AS634" s="38" t="s">
        <v>8526</v>
      </c>
      <c r="AT634" s="38" t="s">
        <v>5508</v>
      </c>
      <c r="AU634" s="43">
        <v>45107</v>
      </c>
      <c r="AV634" s="43" t="s">
        <v>7363</v>
      </c>
      <c r="AW634" s="43" t="s">
        <v>7274</v>
      </c>
      <c r="AX634" s="43"/>
      <c r="AY634" s="38" t="s">
        <v>5492</v>
      </c>
      <c r="AZ634" s="38" t="s">
        <v>5506</v>
      </c>
      <c r="BA634" s="43" t="s">
        <v>5597</v>
      </c>
      <c r="BB634" s="43" t="s">
        <v>5512</v>
      </c>
      <c r="BC634" s="38" t="s">
        <v>8527</v>
      </c>
      <c r="BD634" s="38" t="s">
        <v>35</v>
      </c>
      <c r="BE634" s="38" t="s">
        <v>5494</v>
      </c>
    </row>
    <row r="635" spans="1:57" ht="17.45" customHeight="1" x14ac:dyDescent="0.25">
      <c r="A635" s="81">
        <v>2023</v>
      </c>
      <c r="B635" s="35">
        <v>668</v>
      </c>
      <c r="C635" s="36">
        <v>1873</v>
      </c>
      <c r="D635" s="102" t="s">
        <v>5496</v>
      </c>
      <c r="E635" s="37" t="s">
        <v>5497</v>
      </c>
      <c r="F635" s="38" t="s">
        <v>39</v>
      </c>
      <c r="G635" s="35" t="s">
        <v>54</v>
      </c>
      <c r="H635" s="37" t="s">
        <v>2927</v>
      </c>
      <c r="I635" s="38" t="s">
        <v>8528</v>
      </c>
      <c r="J635" s="39" t="s">
        <v>757</v>
      </c>
      <c r="K635" s="41">
        <v>6</v>
      </c>
      <c r="L635" s="42" t="s">
        <v>170</v>
      </c>
      <c r="M635" s="43">
        <v>45106</v>
      </c>
      <c r="N635" s="38">
        <v>6</v>
      </c>
      <c r="O635" s="43">
        <v>45121</v>
      </c>
      <c r="P635" s="43">
        <v>45291</v>
      </c>
      <c r="Q635" s="54" t="s">
        <v>98</v>
      </c>
      <c r="R635" s="29" t="s">
        <v>98</v>
      </c>
      <c r="S635" s="52" t="s">
        <v>8529</v>
      </c>
      <c r="T635" s="39" t="s">
        <v>5488</v>
      </c>
      <c r="U635" s="12" t="s">
        <v>8530</v>
      </c>
      <c r="V635" s="39" t="s">
        <v>4754</v>
      </c>
      <c r="W635" s="53">
        <v>20235400001393</v>
      </c>
      <c r="X635" s="38">
        <v>91144</v>
      </c>
      <c r="Y635" s="38">
        <v>5</v>
      </c>
      <c r="Z635" s="46">
        <v>2725000</v>
      </c>
      <c r="AA635" s="42"/>
      <c r="AB635" s="42"/>
      <c r="AC635" s="43"/>
      <c r="AD635" s="42">
        <v>20235420011173</v>
      </c>
      <c r="AE635" s="47">
        <v>45119</v>
      </c>
      <c r="AF635" s="42" t="s">
        <v>5490</v>
      </c>
      <c r="AG635" s="48" t="s">
        <v>5491</v>
      </c>
      <c r="AH635" s="49">
        <v>45106</v>
      </c>
      <c r="AI635" s="38" t="s">
        <v>8531</v>
      </c>
      <c r="AJ635" s="38">
        <v>-170</v>
      </c>
      <c r="AK635" s="38" t="s">
        <v>5506</v>
      </c>
      <c r="AL635" s="38">
        <v>1174</v>
      </c>
      <c r="AM635" s="43">
        <v>45092</v>
      </c>
      <c r="AN635" s="43">
        <v>45121</v>
      </c>
      <c r="AO635" s="38" t="s">
        <v>5506</v>
      </c>
      <c r="AP635" s="43">
        <v>45112</v>
      </c>
      <c r="AQ635" s="38">
        <v>5</v>
      </c>
      <c r="AR635" s="38"/>
      <c r="AS635" s="38" t="s">
        <v>8532</v>
      </c>
      <c r="AT635" s="38" t="s">
        <v>5508</v>
      </c>
      <c r="AU635" s="43">
        <v>45107</v>
      </c>
      <c r="AV635" s="43" t="s">
        <v>7363</v>
      </c>
      <c r="AW635" s="43" t="s">
        <v>7364</v>
      </c>
      <c r="AX635" s="43"/>
      <c r="AY635" s="38" t="s">
        <v>5492</v>
      </c>
      <c r="AZ635" s="38" t="s">
        <v>5506</v>
      </c>
      <c r="BA635" s="43" t="s">
        <v>5560</v>
      </c>
      <c r="BB635" s="43" t="s">
        <v>5522</v>
      </c>
      <c r="BC635" s="38" t="s">
        <v>5492</v>
      </c>
      <c r="BD635" s="38" t="s">
        <v>35</v>
      </c>
      <c r="BE635" s="38" t="s">
        <v>5494</v>
      </c>
    </row>
    <row r="636" spans="1:57" ht="17.45" customHeight="1" x14ac:dyDescent="0.25">
      <c r="A636" s="81">
        <v>2023</v>
      </c>
      <c r="B636" s="35">
        <v>669</v>
      </c>
      <c r="C636" s="36">
        <v>1873</v>
      </c>
      <c r="D636" s="102" t="s">
        <v>5496</v>
      </c>
      <c r="E636" s="37" t="s">
        <v>5497</v>
      </c>
      <c r="F636" s="38" t="s">
        <v>39</v>
      </c>
      <c r="G636" s="35" t="s">
        <v>54</v>
      </c>
      <c r="H636" s="37" t="s">
        <v>2927</v>
      </c>
      <c r="I636" s="38" t="s">
        <v>8533</v>
      </c>
      <c r="J636" s="39" t="s">
        <v>7123</v>
      </c>
      <c r="K636" s="41">
        <v>5</v>
      </c>
      <c r="L636" s="42" t="s">
        <v>170</v>
      </c>
      <c r="M636" s="43">
        <v>45106</v>
      </c>
      <c r="N636" s="38">
        <v>6</v>
      </c>
      <c r="O636" s="43">
        <v>45121</v>
      </c>
      <c r="P636" s="43">
        <v>45291</v>
      </c>
      <c r="Q636" s="54" t="s">
        <v>98</v>
      </c>
      <c r="R636" s="29" t="s">
        <v>98</v>
      </c>
      <c r="S636" s="52" t="s">
        <v>8529</v>
      </c>
      <c r="T636" s="39" t="s">
        <v>5488</v>
      </c>
      <c r="U636" s="12" t="s">
        <v>8530</v>
      </c>
      <c r="V636" s="39" t="s">
        <v>4754</v>
      </c>
      <c r="W636" s="53">
        <v>20235400001393</v>
      </c>
      <c r="X636" s="38">
        <v>91144</v>
      </c>
      <c r="Y636" s="38">
        <v>5</v>
      </c>
      <c r="Z636" s="46">
        <v>2725000</v>
      </c>
      <c r="AA636" s="42"/>
      <c r="AB636" s="42"/>
      <c r="AC636" s="43"/>
      <c r="AD636" s="42">
        <v>20235420011173</v>
      </c>
      <c r="AE636" s="47">
        <v>45119</v>
      </c>
      <c r="AF636" s="42" t="s">
        <v>5490</v>
      </c>
      <c r="AG636" s="48" t="s">
        <v>5491</v>
      </c>
      <c r="AH636" s="49">
        <v>45106</v>
      </c>
      <c r="AI636" s="38" t="s">
        <v>8534</v>
      </c>
      <c r="AJ636" s="38">
        <v>-170</v>
      </c>
      <c r="AK636" s="38" t="s">
        <v>5506</v>
      </c>
      <c r="AL636" s="38">
        <v>1174</v>
      </c>
      <c r="AM636" s="43">
        <v>45092</v>
      </c>
      <c r="AN636" s="43">
        <v>45121</v>
      </c>
      <c r="AO636" s="38" t="s">
        <v>5506</v>
      </c>
      <c r="AP636" s="43">
        <v>45112</v>
      </c>
      <c r="AQ636" s="38">
        <v>5</v>
      </c>
      <c r="AR636" s="38"/>
      <c r="AS636" s="38" t="s">
        <v>8535</v>
      </c>
      <c r="AT636" s="38" t="s">
        <v>5508</v>
      </c>
      <c r="AU636" s="43">
        <v>45111</v>
      </c>
      <c r="AV636" s="43" t="s">
        <v>8093</v>
      </c>
      <c r="AW636" s="43" t="s">
        <v>7378</v>
      </c>
      <c r="AX636" s="43"/>
      <c r="AY636" s="38" t="s">
        <v>5492</v>
      </c>
      <c r="AZ636" s="38" t="s">
        <v>5492</v>
      </c>
      <c r="BA636" s="43" t="s">
        <v>5560</v>
      </c>
      <c r="BB636" s="43" t="s">
        <v>5522</v>
      </c>
      <c r="BC636" s="38" t="s">
        <v>5492</v>
      </c>
      <c r="BD636" s="38" t="s">
        <v>35</v>
      </c>
      <c r="BE636" s="38" t="s">
        <v>5494</v>
      </c>
    </row>
    <row r="637" spans="1:57" ht="17.45" customHeight="1" x14ac:dyDescent="0.25">
      <c r="A637" s="81">
        <v>2023</v>
      </c>
      <c r="B637" s="35">
        <v>670</v>
      </c>
      <c r="C637" s="36">
        <v>1873</v>
      </c>
      <c r="D637" s="102" t="s">
        <v>5496</v>
      </c>
      <c r="E637" s="37" t="s">
        <v>5497</v>
      </c>
      <c r="F637" s="38" t="s">
        <v>39</v>
      </c>
      <c r="G637" s="35" t="s">
        <v>54</v>
      </c>
      <c r="H637" s="37" t="s">
        <v>2927</v>
      </c>
      <c r="I637" s="38" t="s">
        <v>8536</v>
      </c>
      <c r="J637" s="39" t="s">
        <v>7135</v>
      </c>
      <c r="K637" s="41">
        <v>5</v>
      </c>
      <c r="L637" s="42" t="s">
        <v>170</v>
      </c>
      <c r="M637" s="43">
        <v>45106</v>
      </c>
      <c r="N637" s="38">
        <v>6</v>
      </c>
      <c r="O637" s="43">
        <v>45121</v>
      </c>
      <c r="P637" s="43">
        <v>45291</v>
      </c>
      <c r="Q637" s="54" t="s">
        <v>98</v>
      </c>
      <c r="R637" s="29" t="s">
        <v>98</v>
      </c>
      <c r="S637" s="52" t="s">
        <v>8529</v>
      </c>
      <c r="T637" s="39" t="s">
        <v>5488</v>
      </c>
      <c r="U637" s="12" t="s">
        <v>8530</v>
      </c>
      <c r="V637" s="39" t="s">
        <v>4754</v>
      </c>
      <c r="W637" s="53">
        <v>20235400001393</v>
      </c>
      <c r="X637" s="38">
        <v>91144</v>
      </c>
      <c r="Y637" s="38">
        <v>5</v>
      </c>
      <c r="Z637" s="46">
        <v>2725000</v>
      </c>
      <c r="AA637" s="42"/>
      <c r="AB637" s="42"/>
      <c r="AC637" s="43"/>
      <c r="AD637" s="42">
        <v>20235420011173</v>
      </c>
      <c r="AE637" s="47">
        <v>45119</v>
      </c>
      <c r="AF637" s="42" t="s">
        <v>5490</v>
      </c>
      <c r="AG637" s="48" t="s">
        <v>5491</v>
      </c>
      <c r="AH637" s="49">
        <v>45106</v>
      </c>
      <c r="AI637" s="38" t="s">
        <v>8537</v>
      </c>
      <c r="AJ637" s="38">
        <v>-170</v>
      </c>
      <c r="AK637" s="38" t="s">
        <v>5506</v>
      </c>
      <c r="AL637" s="38">
        <v>1174</v>
      </c>
      <c r="AM637" s="43">
        <v>45092</v>
      </c>
      <c r="AN637" s="43">
        <v>45121</v>
      </c>
      <c r="AO637" s="38" t="s">
        <v>5506</v>
      </c>
      <c r="AP637" s="43">
        <v>45112</v>
      </c>
      <c r="AQ637" s="38">
        <v>5</v>
      </c>
      <c r="AR637" s="38"/>
      <c r="AS637" s="38" t="s">
        <v>8538</v>
      </c>
      <c r="AT637" s="38" t="s">
        <v>5508</v>
      </c>
      <c r="AU637" s="43">
        <v>45107</v>
      </c>
      <c r="AV637" s="43" t="s">
        <v>7363</v>
      </c>
      <c r="AW637" s="43" t="s">
        <v>6456</v>
      </c>
      <c r="AX637" s="43"/>
      <c r="AY637" s="38" t="s">
        <v>5492</v>
      </c>
      <c r="AZ637" s="38" t="s">
        <v>5492</v>
      </c>
      <c r="BA637" s="43" t="s">
        <v>5560</v>
      </c>
      <c r="BB637" s="43" t="s">
        <v>5522</v>
      </c>
      <c r="BC637" s="38" t="s">
        <v>5492</v>
      </c>
      <c r="BD637" s="38" t="s">
        <v>35</v>
      </c>
      <c r="BE637" s="38" t="s">
        <v>5494</v>
      </c>
    </row>
    <row r="638" spans="1:57" ht="17.45" customHeight="1" x14ac:dyDescent="0.25">
      <c r="A638" s="81">
        <v>2023</v>
      </c>
      <c r="B638" s="35">
        <v>671</v>
      </c>
      <c r="C638" s="36">
        <v>1873</v>
      </c>
      <c r="D638" s="102" t="s">
        <v>5496</v>
      </c>
      <c r="E638" s="37" t="s">
        <v>5497</v>
      </c>
      <c r="F638" s="38" t="s">
        <v>39</v>
      </c>
      <c r="G638" s="35" t="s">
        <v>54</v>
      </c>
      <c r="H638" s="37" t="s">
        <v>2927</v>
      </c>
      <c r="I638" s="38" t="s">
        <v>8539</v>
      </c>
      <c r="J638" s="39" t="s">
        <v>8540</v>
      </c>
      <c r="K638" s="41">
        <v>6</v>
      </c>
      <c r="L638" s="42" t="s">
        <v>170</v>
      </c>
      <c r="M638" s="43">
        <v>45106</v>
      </c>
      <c r="N638" s="38">
        <v>6</v>
      </c>
      <c r="O638" s="43">
        <v>45121</v>
      </c>
      <c r="P638" s="43">
        <v>45291</v>
      </c>
      <c r="Q638" s="54" t="s">
        <v>98</v>
      </c>
      <c r="R638" s="29" t="s">
        <v>98</v>
      </c>
      <c r="S638" s="52" t="s">
        <v>8529</v>
      </c>
      <c r="T638" s="39" t="s">
        <v>5488</v>
      </c>
      <c r="U638" s="12" t="s">
        <v>8530</v>
      </c>
      <c r="V638" s="39" t="s">
        <v>4754</v>
      </c>
      <c r="W638" s="53">
        <v>20235400001393</v>
      </c>
      <c r="X638" s="38">
        <v>91144</v>
      </c>
      <c r="Y638" s="38">
        <v>5</v>
      </c>
      <c r="Z638" s="46">
        <v>2725000</v>
      </c>
      <c r="AA638" s="42"/>
      <c r="AB638" s="42"/>
      <c r="AC638" s="43"/>
      <c r="AD638" s="42">
        <v>20235420011173</v>
      </c>
      <c r="AE638" s="47">
        <v>45119</v>
      </c>
      <c r="AF638" s="42" t="s">
        <v>5490</v>
      </c>
      <c r="AG638" s="48" t="s">
        <v>5491</v>
      </c>
      <c r="AH638" s="49">
        <v>45106</v>
      </c>
      <c r="AI638" s="38" t="s">
        <v>8541</v>
      </c>
      <c r="AJ638" s="38">
        <v>-170</v>
      </c>
      <c r="AK638" s="38" t="s">
        <v>5506</v>
      </c>
      <c r="AL638" s="38">
        <v>1174</v>
      </c>
      <c r="AM638" s="43">
        <v>45092</v>
      </c>
      <c r="AN638" s="43">
        <v>45121</v>
      </c>
      <c r="AO638" s="38" t="s">
        <v>5506</v>
      </c>
      <c r="AP638" s="43">
        <v>45112</v>
      </c>
      <c r="AQ638" s="38">
        <v>5</v>
      </c>
      <c r="AR638" s="38"/>
      <c r="AS638" s="38" t="s">
        <v>8542</v>
      </c>
      <c r="AT638" s="38" t="s">
        <v>5508</v>
      </c>
      <c r="AU638" s="43">
        <v>45107</v>
      </c>
      <c r="AV638" s="43" t="s">
        <v>7363</v>
      </c>
      <c r="AW638" s="43" t="s">
        <v>7364</v>
      </c>
      <c r="AX638" s="43"/>
      <c r="AY638" s="38" t="s">
        <v>5492</v>
      </c>
      <c r="AZ638" s="38" t="s">
        <v>5492</v>
      </c>
      <c r="BA638" s="43" t="s">
        <v>5560</v>
      </c>
      <c r="BB638" s="43" t="s">
        <v>5522</v>
      </c>
      <c r="BC638" s="38" t="s">
        <v>5492</v>
      </c>
      <c r="BD638" s="38" t="s">
        <v>35</v>
      </c>
      <c r="BE638" s="38" t="s">
        <v>5494</v>
      </c>
    </row>
    <row r="639" spans="1:57" ht="17.45" customHeight="1" x14ac:dyDescent="0.25">
      <c r="A639" s="81">
        <v>2023</v>
      </c>
      <c r="B639" s="35">
        <v>672</v>
      </c>
      <c r="C639" s="36">
        <v>1873</v>
      </c>
      <c r="D639" s="102" t="s">
        <v>5496</v>
      </c>
      <c r="E639" s="37" t="s">
        <v>5497</v>
      </c>
      <c r="F639" s="38" t="s">
        <v>39</v>
      </c>
      <c r="G639" s="35" t="s">
        <v>54</v>
      </c>
      <c r="H639" s="37" t="s">
        <v>2927</v>
      </c>
      <c r="I639" s="38" t="s">
        <v>8543</v>
      </c>
      <c r="J639" s="39" t="s">
        <v>2994</v>
      </c>
      <c r="K639" s="41">
        <v>6</v>
      </c>
      <c r="L639" s="42" t="s">
        <v>170</v>
      </c>
      <c r="M639" s="43">
        <v>45106</v>
      </c>
      <c r="N639" s="38">
        <v>6</v>
      </c>
      <c r="O639" s="43">
        <v>45121</v>
      </c>
      <c r="P639" s="43">
        <v>45291</v>
      </c>
      <c r="Q639" s="54" t="s">
        <v>98</v>
      </c>
      <c r="R639" s="29" t="s">
        <v>98</v>
      </c>
      <c r="S639" s="52" t="s">
        <v>8529</v>
      </c>
      <c r="T639" s="39" t="s">
        <v>5488</v>
      </c>
      <c r="U639" s="12" t="s">
        <v>8530</v>
      </c>
      <c r="V639" s="39" t="s">
        <v>4754</v>
      </c>
      <c r="W639" s="53">
        <v>20235400001393</v>
      </c>
      <c r="X639" s="38">
        <v>91144</v>
      </c>
      <c r="Y639" s="38">
        <v>5</v>
      </c>
      <c r="Z639" s="46">
        <v>2725000</v>
      </c>
      <c r="AA639" s="42"/>
      <c r="AB639" s="42"/>
      <c r="AC639" s="43"/>
      <c r="AD639" s="42">
        <v>20235420011173</v>
      </c>
      <c r="AE639" s="47">
        <v>45119</v>
      </c>
      <c r="AF639" s="42" t="s">
        <v>5490</v>
      </c>
      <c r="AG639" s="48" t="s">
        <v>5491</v>
      </c>
      <c r="AH639" s="49">
        <v>45106</v>
      </c>
      <c r="AI639" s="38" t="s">
        <v>8544</v>
      </c>
      <c r="AJ639" s="38">
        <v>-170</v>
      </c>
      <c r="AK639" s="38" t="s">
        <v>5506</v>
      </c>
      <c r="AL639" s="38">
        <v>1174</v>
      </c>
      <c r="AM639" s="43">
        <v>45092</v>
      </c>
      <c r="AN639" s="43">
        <v>45121</v>
      </c>
      <c r="AO639" s="38" t="s">
        <v>5506</v>
      </c>
      <c r="AP639" s="43">
        <v>45112</v>
      </c>
      <c r="AQ639" s="38">
        <v>5</v>
      </c>
      <c r="AR639" s="38"/>
      <c r="AS639" s="38" t="s">
        <v>8545</v>
      </c>
      <c r="AT639" s="38" t="s">
        <v>5508</v>
      </c>
      <c r="AU639" s="43">
        <v>45107</v>
      </c>
      <c r="AV639" s="43" t="s">
        <v>7363</v>
      </c>
      <c r="AW639" s="43" t="s">
        <v>7274</v>
      </c>
      <c r="AX639" s="43"/>
      <c r="AY639" s="38" t="s">
        <v>5492</v>
      </c>
      <c r="AZ639" s="38" t="s">
        <v>5506</v>
      </c>
      <c r="BA639" s="43" t="s">
        <v>5560</v>
      </c>
      <c r="BB639" s="43" t="s">
        <v>5522</v>
      </c>
      <c r="BC639" s="38" t="s">
        <v>5492</v>
      </c>
      <c r="BD639" s="38" t="s">
        <v>35</v>
      </c>
      <c r="BE639" s="38" t="s">
        <v>5494</v>
      </c>
    </row>
    <row r="640" spans="1:57" ht="17.45" customHeight="1" x14ac:dyDescent="0.25">
      <c r="A640" s="81">
        <v>2023</v>
      </c>
      <c r="B640" s="35">
        <v>673</v>
      </c>
      <c r="C640" s="36">
        <v>1873</v>
      </c>
      <c r="D640" s="102" t="s">
        <v>5496</v>
      </c>
      <c r="E640" s="37" t="s">
        <v>5497</v>
      </c>
      <c r="F640" s="38" t="s">
        <v>39</v>
      </c>
      <c r="G640" s="35" t="s">
        <v>54</v>
      </c>
      <c r="H640" s="37" t="s">
        <v>1934</v>
      </c>
      <c r="I640" s="38" t="s">
        <v>8546</v>
      </c>
      <c r="J640" s="39" t="s">
        <v>8547</v>
      </c>
      <c r="K640" s="41">
        <v>7</v>
      </c>
      <c r="L640" s="42" t="s">
        <v>170</v>
      </c>
      <c r="M640" s="43">
        <v>45106</v>
      </c>
      <c r="N640" s="38">
        <v>6</v>
      </c>
      <c r="O640" s="43">
        <v>45121</v>
      </c>
      <c r="P640" s="43">
        <v>45291</v>
      </c>
      <c r="Q640" s="54" t="s">
        <v>98</v>
      </c>
      <c r="R640" s="29" t="s">
        <v>98</v>
      </c>
      <c r="S640" s="52" t="s">
        <v>8548</v>
      </c>
      <c r="T640" s="39" t="s">
        <v>5488</v>
      </c>
      <c r="U640" s="12" t="s">
        <v>655</v>
      </c>
      <c r="V640" s="39" t="s">
        <v>1699</v>
      </c>
      <c r="W640" s="53">
        <v>20235400001313</v>
      </c>
      <c r="X640" s="38">
        <v>91777</v>
      </c>
      <c r="Y640" s="38">
        <v>1</v>
      </c>
      <c r="Z640" s="46">
        <v>2727000</v>
      </c>
      <c r="AA640" s="42" t="s">
        <v>6860</v>
      </c>
      <c r="AB640" s="42"/>
      <c r="AC640" s="42" t="s">
        <v>6860</v>
      </c>
      <c r="AD640" s="42">
        <v>20235420010923</v>
      </c>
      <c r="AE640" s="47">
        <v>45111</v>
      </c>
      <c r="AF640" s="42" t="s">
        <v>5490</v>
      </c>
      <c r="AG640" s="48" t="s">
        <v>5491</v>
      </c>
      <c r="AH640" s="49">
        <v>45106</v>
      </c>
      <c r="AI640" s="38" t="s">
        <v>8549</v>
      </c>
      <c r="AJ640" s="38">
        <v>-170</v>
      </c>
      <c r="AK640" s="38" t="s">
        <v>5506</v>
      </c>
      <c r="AL640" s="38">
        <v>1239</v>
      </c>
      <c r="AM640" s="43">
        <v>45103</v>
      </c>
      <c r="AN640" s="43">
        <v>45121</v>
      </c>
      <c r="AO640" s="38" t="s">
        <v>5506</v>
      </c>
      <c r="AP640" s="43">
        <v>45113</v>
      </c>
      <c r="AQ640" s="38">
        <v>2</v>
      </c>
      <c r="AR640" s="38"/>
      <c r="AS640" s="38">
        <v>100000666</v>
      </c>
      <c r="AT640" s="38" t="s">
        <v>5765</v>
      </c>
      <c r="AU640" s="43">
        <v>45106</v>
      </c>
      <c r="AV640" s="43" t="s">
        <v>7828</v>
      </c>
      <c r="AW640" s="43" t="s">
        <v>8261</v>
      </c>
      <c r="AX640" s="43"/>
      <c r="AY640" s="38" t="s">
        <v>5492</v>
      </c>
      <c r="AZ640" s="38" t="s">
        <v>5506</v>
      </c>
      <c r="BA640" s="43" t="s">
        <v>5560</v>
      </c>
      <c r="BB640" s="43" t="s">
        <v>5512</v>
      </c>
      <c r="BC640" s="38" t="s">
        <v>5492</v>
      </c>
      <c r="BD640" s="38" t="s">
        <v>35</v>
      </c>
      <c r="BE640" s="38" t="s">
        <v>5494</v>
      </c>
    </row>
    <row r="641" spans="1:57" ht="17.45" customHeight="1" x14ac:dyDescent="0.25">
      <c r="A641" s="81">
        <v>2023</v>
      </c>
      <c r="B641" s="35">
        <v>674</v>
      </c>
      <c r="C641" s="36">
        <v>1871</v>
      </c>
      <c r="D641" s="29" t="s">
        <v>279</v>
      </c>
      <c r="E641" s="37" t="s">
        <v>5497</v>
      </c>
      <c r="F641" s="38" t="s">
        <v>39</v>
      </c>
      <c r="G641" s="35" t="s">
        <v>54</v>
      </c>
      <c r="H641" s="37" t="s">
        <v>2935</v>
      </c>
      <c r="I641" s="93" t="s">
        <v>8550</v>
      </c>
      <c r="J641" s="39" t="s">
        <v>8551</v>
      </c>
      <c r="K641" s="41">
        <v>7</v>
      </c>
      <c r="L641" s="42" t="s">
        <v>170</v>
      </c>
      <c r="M641" s="43" t="s">
        <v>46</v>
      </c>
      <c r="N641" s="38">
        <v>6</v>
      </c>
      <c r="O641" s="43" t="s">
        <v>46</v>
      </c>
      <c r="P641" s="43" t="s">
        <v>46</v>
      </c>
      <c r="Q641" s="45" t="s">
        <v>1396</v>
      </c>
      <c r="R641" s="29" t="s">
        <v>1396</v>
      </c>
      <c r="S641" s="52" t="s">
        <v>8188</v>
      </c>
      <c r="T641" s="39" t="s">
        <v>5488</v>
      </c>
      <c r="U641" s="39" t="s">
        <v>46</v>
      </c>
      <c r="V641" s="39" t="s">
        <v>46</v>
      </c>
      <c r="W641" s="39" t="s">
        <v>46</v>
      </c>
      <c r="X641" s="38">
        <v>91023</v>
      </c>
      <c r="Y641" s="38">
        <v>2</v>
      </c>
      <c r="Z641" s="46">
        <v>2725000</v>
      </c>
      <c r="AA641" s="42"/>
      <c r="AB641" s="42"/>
      <c r="AC641" s="43"/>
      <c r="AD641" s="42"/>
      <c r="AE641" s="47"/>
      <c r="AF641" s="42"/>
      <c r="AG641" s="50" t="s">
        <v>5495</v>
      </c>
      <c r="AH641" s="49" t="s">
        <v>46</v>
      </c>
      <c r="AI641" s="38" t="s">
        <v>8552</v>
      </c>
      <c r="AJ641" s="38" t="e">
        <v>#VALUE!</v>
      </c>
      <c r="AK641" s="38" t="s">
        <v>46</v>
      </c>
      <c r="AL641" s="38">
        <v>1164</v>
      </c>
      <c r="AM641" s="43">
        <v>45092</v>
      </c>
      <c r="AN641" s="43" t="s">
        <v>46</v>
      </c>
      <c r="AO641" s="43" t="s">
        <v>46</v>
      </c>
      <c r="AP641" s="43" t="s">
        <v>46</v>
      </c>
      <c r="AQ641" s="43" t="s">
        <v>46</v>
      </c>
      <c r="AR641" s="38"/>
      <c r="AS641" s="38"/>
      <c r="AT641" s="38"/>
      <c r="AU641" s="43"/>
      <c r="AV641" s="43"/>
      <c r="AW641" s="43"/>
      <c r="AX641" s="43"/>
      <c r="AY641" s="38" t="s">
        <v>46</v>
      </c>
      <c r="AZ641" s="38" t="s">
        <v>46</v>
      </c>
      <c r="BA641" s="38" t="s">
        <v>46</v>
      </c>
      <c r="BB641" s="38" t="s">
        <v>46</v>
      </c>
      <c r="BC641" s="38" t="s">
        <v>46</v>
      </c>
      <c r="BD641" s="38" t="s">
        <v>46</v>
      </c>
      <c r="BE641" s="38" t="s">
        <v>5494</v>
      </c>
    </row>
    <row r="642" spans="1:57" ht="17.45" customHeight="1" x14ac:dyDescent="0.25">
      <c r="A642" s="81">
        <v>2023</v>
      </c>
      <c r="B642" s="35">
        <v>675</v>
      </c>
      <c r="C642" s="36">
        <v>1871</v>
      </c>
      <c r="D642" s="29" t="s">
        <v>279</v>
      </c>
      <c r="E642" s="37" t="s">
        <v>5497</v>
      </c>
      <c r="F642" s="38" t="s">
        <v>39</v>
      </c>
      <c r="G642" s="35" t="s">
        <v>54</v>
      </c>
      <c r="H642" s="37" t="s">
        <v>1718</v>
      </c>
      <c r="I642" s="38" t="s">
        <v>8553</v>
      </c>
      <c r="J642" s="39" t="s">
        <v>8554</v>
      </c>
      <c r="K642" s="41">
        <v>1</v>
      </c>
      <c r="L642" s="42" t="s">
        <v>170</v>
      </c>
      <c r="M642" s="43">
        <v>45106</v>
      </c>
      <c r="N642" s="38">
        <v>6</v>
      </c>
      <c r="O642" s="43">
        <v>45119</v>
      </c>
      <c r="P642" s="43">
        <v>45291</v>
      </c>
      <c r="Q642" s="54" t="s">
        <v>98</v>
      </c>
      <c r="R642" s="29" t="s">
        <v>98</v>
      </c>
      <c r="S642" s="52" t="s">
        <v>8038</v>
      </c>
      <c r="T642" s="39" t="s">
        <v>5488</v>
      </c>
      <c r="U642" s="12" t="s">
        <v>286</v>
      </c>
      <c r="V642" s="39" t="s">
        <v>287</v>
      </c>
      <c r="W642" s="51">
        <v>20235400001583</v>
      </c>
      <c r="X642" s="38">
        <v>91817</v>
      </c>
      <c r="Y642" s="38">
        <v>12</v>
      </c>
      <c r="Z642" s="46">
        <v>2400000</v>
      </c>
      <c r="AA642" s="42"/>
      <c r="AB642" s="42"/>
      <c r="AC642" s="43"/>
      <c r="AD642" s="42">
        <v>20235420010933</v>
      </c>
      <c r="AE642" s="47">
        <v>45111</v>
      </c>
      <c r="AF642" s="42" t="s">
        <v>5490</v>
      </c>
      <c r="AG642" s="48" t="s">
        <v>5491</v>
      </c>
      <c r="AH642" s="49">
        <v>45106</v>
      </c>
      <c r="AI642" s="38" t="s">
        <v>8555</v>
      </c>
      <c r="AJ642" s="38">
        <v>-172</v>
      </c>
      <c r="AK642" s="38" t="s">
        <v>5506</v>
      </c>
      <c r="AL642" s="38">
        <v>1250</v>
      </c>
      <c r="AM642" s="43">
        <v>45104</v>
      </c>
      <c r="AN642" s="43">
        <v>45111</v>
      </c>
      <c r="AO642" s="38" t="s">
        <v>5506</v>
      </c>
      <c r="AP642" s="43">
        <v>45114</v>
      </c>
      <c r="AQ642" s="38">
        <v>4</v>
      </c>
      <c r="AR642" s="38"/>
      <c r="AS642" s="38" t="s">
        <v>8556</v>
      </c>
      <c r="AT642" s="38" t="s">
        <v>5508</v>
      </c>
      <c r="AU642" s="43">
        <v>45107</v>
      </c>
      <c r="AV642" s="43" t="s">
        <v>7363</v>
      </c>
      <c r="AW642" s="43" t="s">
        <v>7401</v>
      </c>
      <c r="AX642" s="43"/>
      <c r="AY642" s="38" t="s">
        <v>5492</v>
      </c>
      <c r="AZ642" s="38" t="s">
        <v>5492</v>
      </c>
      <c r="BA642" s="43" t="s">
        <v>5560</v>
      </c>
      <c r="BB642" s="43" t="s">
        <v>5512</v>
      </c>
      <c r="BC642" s="38" t="s">
        <v>5492</v>
      </c>
      <c r="BD642" s="38" t="s">
        <v>35</v>
      </c>
      <c r="BE642" s="38" t="s">
        <v>5494</v>
      </c>
    </row>
    <row r="643" spans="1:57" ht="17.45" customHeight="1" x14ac:dyDescent="0.25">
      <c r="A643" s="81">
        <v>2023</v>
      </c>
      <c r="B643" s="35">
        <v>676</v>
      </c>
      <c r="C643" s="36">
        <v>1873</v>
      </c>
      <c r="D643" s="102" t="s">
        <v>5496</v>
      </c>
      <c r="E643" s="37" t="s">
        <v>5497</v>
      </c>
      <c r="F643" s="38" t="s">
        <v>39</v>
      </c>
      <c r="G643" s="35" t="s">
        <v>54</v>
      </c>
      <c r="H643" s="37" t="s">
        <v>8557</v>
      </c>
      <c r="I643" s="38" t="s">
        <v>8558</v>
      </c>
      <c r="J643" s="39" t="s">
        <v>7330</v>
      </c>
      <c r="K643" s="41">
        <v>2</v>
      </c>
      <c r="L643" s="42" t="s">
        <v>5549</v>
      </c>
      <c r="M643" s="43">
        <v>45106</v>
      </c>
      <c r="N643" s="38">
        <v>6</v>
      </c>
      <c r="O643" s="43">
        <v>45121</v>
      </c>
      <c r="P643" s="43">
        <v>45291</v>
      </c>
      <c r="Q643" s="54" t="s">
        <v>98</v>
      </c>
      <c r="R643" s="29" t="s">
        <v>98</v>
      </c>
      <c r="S643" s="74" t="s">
        <v>8559</v>
      </c>
      <c r="T643" s="39" t="s">
        <v>5488</v>
      </c>
      <c r="U643" s="12" t="s">
        <v>330</v>
      </c>
      <c r="V643" s="39" t="s">
        <v>5691</v>
      </c>
      <c r="W643" s="51">
        <v>20235400002433</v>
      </c>
      <c r="X643" s="38">
        <v>91178</v>
      </c>
      <c r="Y643" s="38">
        <v>1</v>
      </c>
      <c r="Z643" s="46">
        <v>2737000</v>
      </c>
      <c r="AA643" s="42"/>
      <c r="AB643" s="42"/>
      <c r="AC643" s="43"/>
      <c r="AD643" s="42">
        <v>20235420011163</v>
      </c>
      <c r="AE643" s="47">
        <v>45119</v>
      </c>
      <c r="AF643" s="42" t="s">
        <v>5490</v>
      </c>
      <c r="AG643" s="48" t="s">
        <v>5491</v>
      </c>
      <c r="AH643" s="49">
        <v>45106</v>
      </c>
      <c r="AI643" s="38" t="s">
        <v>8560</v>
      </c>
      <c r="AJ643" s="38">
        <v>-170</v>
      </c>
      <c r="AK643" s="38" t="s">
        <v>5506</v>
      </c>
      <c r="AL643" s="38">
        <v>1153</v>
      </c>
      <c r="AM643" s="43">
        <v>45090</v>
      </c>
      <c r="AN643" s="43">
        <v>45121</v>
      </c>
      <c r="AO643" s="38" t="s">
        <v>5506</v>
      </c>
      <c r="AP643" s="43">
        <v>45118</v>
      </c>
      <c r="AQ643" s="38">
        <v>1</v>
      </c>
      <c r="AR643" s="38"/>
      <c r="AS643" s="38" t="s">
        <v>8561</v>
      </c>
      <c r="AT643" s="38" t="s">
        <v>5508</v>
      </c>
      <c r="AU643" s="43">
        <v>45107</v>
      </c>
      <c r="AV643" s="43" t="s">
        <v>7363</v>
      </c>
      <c r="AW643" s="43" t="s">
        <v>7364</v>
      </c>
      <c r="AX643" s="43"/>
      <c r="AY643" s="38" t="s">
        <v>5492</v>
      </c>
      <c r="AZ643" s="38" t="s">
        <v>5492</v>
      </c>
      <c r="BA643" s="43" t="s">
        <v>5560</v>
      </c>
      <c r="BB643" s="43" t="s">
        <v>5512</v>
      </c>
      <c r="BC643" s="38" t="s">
        <v>5492</v>
      </c>
      <c r="BD643" s="38" t="s">
        <v>35</v>
      </c>
      <c r="BE643" s="38" t="s">
        <v>5494</v>
      </c>
    </row>
    <row r="644" spans="1:57" ht="17.45" customHeight="1" x14ac:dyDescent="0.25">
      <c r="A644" s="81">
        <v>2023</v>
      </c>
      <c r="B644" s="35">
        <v>677</v>
      </c>
      <c r="C644" s="36">
        <v>1835</v>
      </c>
      <c r="D644" s="102" t="s">
        <v>8562</v>
      </c>
      <c r="E644" s="37" t="s">
        <v>5497</v>
      </c>
      <c r="F644" s="38" t="s">
        <v>39</v>
      </c>
      <c r="G644" s="35" t="s">
        <v>54</v>
      </c>
      <c r="H644" s="37" t="s">
        <v>92</v>
      </c>
      <c r="I644" s="38" t="s">
        <v>8563</v>
      </c>
      <c r="J644" s="39" t="s">
        <v>4126</v>
      </c>
      <c r="K644" s="41">
        <v>4</v>
      </c>
      <c r="L644" s="42" t="s">
        <v>5549</v>
      </c>
      <c r="M644" s="43">
        <v>45106</v>
      </c>
      <c r="N644" s="38">
        <v>6</v>
      </c>
      <c r="O644" s="43">
        <v>45119</v>
      </c>
      <c r="P644" s="43">
        <v>45291</v>
      </c>
      <c r="Q644" s="54" t="s">
        <v>98</v>
      </c>
      <c r="R644" s="29" t="s">
        <v>98</v>
      </c>
      <c r="S644" s="52" t="s">
        <v>7885</v>
      </c>
      <c r="T644" s="39" t="s">
        <v>5488</v>
      </c>
      <c r="U644" s="12" t="s">
        <v>100</v>
      </c>
      <c r="V644" s="39" t="s">
        <v>5577</v>
      </c>
      <c r="W644" s="53">
        <v>20235400001443</v>
      </c>
      <c r="X644" s="38">
        <v>91796</v>
      </c>
      <c r="Y644" s="38">
        <v>3</v>
      </c>
      <c r="Z644" s="46">
        <v>5700000</v>
      </c>
      <c r="AA644" s="42"/>
      <c r="AB644" s="42"/>
      <c r="AC644" s="43"/>
      <c r="AD644" s="42">
        <v>20235420010883</v>
      </c>
      <c r="AE644" s="47">
        <v>45111</v>
      </c>
      <c r="AF644" s="42" t="s">
        <v>5490</v>
      </c>
      <c r="AG644" s="48" t="s">
        <v>5491</v>
      </c>
      <c r="AH644" s="49">
        <v>45106</v>
      </c>
      <c r="AI644" s="38" t="s">
        <v>8564</v>
      </c>
      <c r="AJ644" s="38">
        <v>-172</v>
      </c>
      <c r="AK644" s="38" t="s">
        <v>5506</v>
      </c>
      <c r="AL644" s="38">
        <v>1242</v>
      </c>
      <c r="AM644" s="43">
        <v>45103</v>
      </c>
      <c r="AN644" s="43">
        <v>45111</v>
      </c>
      <c r="AO644" s="38" t="s">
        <v>5506</v>
      </c>
      <c r="AP644" s="43">
        <v>45114</v>
      </c>
      <c r="AQ644" s="38">
        <v>1</v>
      </c>
      <c r="AR644" s="38"/>
      <c r="AS644" s="38" t="s">
        <v>8565</v>
      </c>
      <c r="AT644" s="38" t="s">
        <v>5508</v>
      </c>
      <c r="AU644" s="43">
        <v>45107</v>
      </c>
      <c r="AV644" s="43" t="s">
        <v>7363</v>
      </c>
      <c r="AW644" s="43" t="s">
        <v>6456</v>
      </c>
      <c r="AX644" s="43"/>
      <c r="AY644" s="38" t="s">
        <v>8566</v>
      </c>
      <c r="AZ644" s="38" t="s">
        <v>5506</v>
      </c>
      <c r="BA644" s="43" t="s">
        <v>5597</v>
      </c>
      <c r="BB644" s="43" t="s">
        <v>5512</v>
      </c>
      <c r="BC644" s="38" t="s">
        <v>8567</v>
      </c>
      <c r="BD644" s="38" t="s">
        <v>35</v>
      </c>
      <c r="BE644" s="38" t="s">
        <v>5494</v>
      </c>
    </row>
    <row r="645" spans="1:57" ht="17.45" customHeight="1" x14ac:dyDescent="0.25">
      <c r="A645" s="81">
        <v>2023</v>
      </c>
      <c r="B645" s="35">
        <v>678</v>
      </c>
      <c r="C645" s="36">
        <v>1852</v>
      </c>
      <c r="D645" s="29" t="s">
        <v>404</v>
      </c>
      <c r="E645" s="37" t="s">
        <v>5497</v>
      </c>
      <c r="F645" s="38" t="s">
        <v>39</v>
      </c>
      <c r="G645" s="35" t="s">
        <v>54</v>
      </c>
      <c r="H645" s="37" t="s">
        <v>2380</v>
      </c>
      <c r="I645" s="38" t="s">
        <v>8568</v>
      </c>
      <c r="J645" s="39" t="s">
        <v>2372</v>
      </c>
      <c r="K645" s="41">
        <v>1</v>
      </c>
      <c r="L645" s="42" t="s">
        <v>2761</v>
      </c>
      <c r="M645" s="43">
        <v>45106</v>
      </c>
      <c r="N645" s="38">
        <v>6</v>
      </c>
      <c r="O645" s="44">
        <v>45111</v>
      </c>
      <c r="P645" s="43">
        <v>45291</v>
      </c>
      <c r="Q645" s="54" t="s">
        <v>98</v>
      </c>
      <c r="R645" s="29" t="s">
        <v>98</v>
      </c>
      <c r="S645" s="52" t="s">
        <v>8512</v>
      </c>
      <c r="T645" s="39" t="s">
        <v>5488</v>
      </c>
      <c r="U645" s="12" t="s">
        <v>390</v>
      </c>
      <c r="V645" s="39" t="s">
        <v>5860</v>
      </c>
      <c r="W645" s="53">
        <v>20235400001303</v>
      </c>
      <c r="X645" s="38">
        <v>91655</v>
      </c>
      <c r="Y645" s="38">
        <v>8</v>
      </c>
      <c r="Z645" s="46">
        <v>4800000</v>
      </c>
      <c r="AA645" s="42"/>
      <c r="AB645" s="42"/>
      <c r="AC645" s="43"/>
      <c r="AD645" s="42">
        <v>20235420010803</v>
      </c>
      <c r="AE645" s="47">
        <v>45111</v>
      </c>
      <c r="AF645" s="42" t="s">
        <v>5490</v>
      </c>
      <c r="AG645" s="48" t="s">
        <v>5491</v>
      </c>
      <c r="AH645" s="49">
        <v>45106</v>
      </c>
      <c r="AI645" s="38" t="s">
        <v>8569</v>
      </c>
      <c r="AJ645" s="38">
        <v>-180</v>
      </c>
      <c r="AK645" s="38" t="s">
        <v>5506</v>
      </c>
      <c r="AL645" s="38">
        <v>1220</v>
      </c>
      <c r="AM645" s="43">
        <v>45103</v>
      </c>
      <c r="AN645" s="43">
        <v>45111</v>
      </c>
      <c r="AO645" s="38" t="s">
        <v>5506</v>
      </c>
      <c r="AP645" s="43">
        <v>45111</v>
      </c>
      <c r="AQ645" s="38">
        <v>2</v>
      </c>
      <c r="AR645" s="38"/>
      <c r="AS645" s="38" t="s">
        <v>8570</v>
      </c>
      <c r="AT645" s="38" t="s">
        <v>7264</v>
      </c>
      <c r="AU645" s="43">
        <v>45106</v>
      </c>
      <c r="AV645" s="43" t="s">
        <v>7828</v>
      </c>
      <c r="AW645" s="43" t="s">
        <v>6456</v>
      </c>
      <c r="AX645" s="43"/>
      <c r="AY645" s="38" t="s">
        <v>5492</v>
      </c>
      <c r="AZ645" s="38" t="s">
        <v>5506</v>
      </c>
      <c r="BA645" s="43" t="s">
        <v>5597</v>
      </c>
      <c r="BB645" s="43" t="s">
        <v>5512</v>
      </c>
      <c r="BC645" s="38" t="s">
        <v>5492</v>
      </c>
      <c r="BD645" s="38" t="s">
        <v>35</v>
      </c>
      <c r="BE645" s="38" t="s">
        <v>5494</v>
      </c>
    </row>
    <row r="646" spans="1:57" ht="17.45" customHeight="1" x14ac:dyDescent="0.25">
      <c r="A646" s="81">
        <v>2023</v>
      </c>
      <c r="B646" s="35">
        <v>679</v>
      </c>
      <c r="C646" s="36">
        <v>1866</v>
      </c>
      <c r="D646" s="29" t="s">
        <v>1267</v>
      </c>
      <c r="E646" s="37" t="s">
        <v>5497</v>
      </c>
      <c r="F646" s="38" t="s">
        <v>39</v>
      </c>
      <c r="G646" s="35" t="s">
        <v>54</v>
      </c>
      <c r="H646" s="37" t="s">
        <v>5554</v>
      </c>
      <c r="I646" s="38" t="s">
        <v>8571</v>
      </c>
      <c r="J646" s="39" t="s">
        <v>8572</v>
      </c>
      <c r="K646" s="41">
        <v>5</v>
      </c>
      <c r="L646" s="42" t="s">
        <v>5829</v>
      </c>
      <c r="M646" s="43">
        <v>45106</v>
      </c>
      <c r="N646" s="38">
        <v>6</v>
      </c>
      <c r="O646" s="43">
        <v>45126</v>
      </c>
      <c r="P646" s="43">
        <v>45291</v>
      </c>
      <c r="Q646" s="54" t="s">
        <v>98</v>
      </c>
      <c r="R646" s="29" t="s">
        <v>98</v>
      </c>
      <c r="S646" s="52" t="s">
        <v>7533</v>
      </c>
      <c r="T646" s="39" t="s">
        <v>5488</v>
      </c>
      <c r="U646" s="12" t="s">
        <v>811</v>
      </c>
      <c r="V646" s="39" t="s">
        <v>808</v>
      </c>
      <c r="W646" s="53">
        <v>20235400001253</v>
      </c>
      <c r="X646" s="38">
        <v>91065</v>
      </c>
      <c r="Y646" s="38">
        <v>14</v>
      </c>
      <c r="Z646" s="46">
        <v>2500000</v>
      </c>
      <c r="AA646" s="42" t="s">
        <v>6860</v>
      </c>
      <c r="AB646" s="42"/>
      <c r="AC646" s="42" t="s">
        <v>6860</v>
      </c>
      <c r="AD646" s="42">
        <v>20235420011493</v>
      </c>
      <c r="AE646" s="47">
        <v>45125</v>
      </c>
      <c r="AF646" s="42"/>
      <c r="AG646" s="48" t="s">
        <v>5491</v>
      </c>
      <c r="AH646" s="49">
        <v>45106</v>
      </c>
      <c r="AI646" s="38" t="s">
        <v>8573</v>
      </c>
      <c r="AJ646" s="38">
        <v>-165</v>
      </c>
      <c r="AK646" s="38" t="s">
        <v>5506</v>
      </c>
      <c r="AL646" s="38">
        <v>1168</v>
      </c>
      <c r="AM646" s="43">
        <v>45092</v>
      </c>
      <c r="AN646" s="43">
        <v>45126</v>
      </c>
      <c r="AO646" s="38" t="s">
        <v>5506</v>
      </c>
      <c r="AP646" s="43">
        <v>45111</v>
      </c>
      <c r="AQ646" s="38">
        <v>3</v>
      </c>
      <c r="AR646" s="38"/>
      <c r="AS646" s="38" t="s">
        <v>8574</v>
      </c>
      <c r="AT646" s="38" t="s">
        <v>5508</v>
      </c>
      <c r="AU646" s="43">
        <v>45107</v>
      </c>
      <c r="AV646" s="43" t="s">
        <v>7363</v>
      </c>
      <c r="AW646" s="43" t="s">
        <v>6456</v>
      </c>
      <c r="AX646" s="43"/>
      <c r="AY646" s="38" t="s">
        <v>5492</v>
      </c>
      <c r="AZ646" s="38" t="s">
        <v>5492</v>
      </c>
      <c r="BA646" s="43" t="s">
        <v>5560</v>
      </c>
      <c r="BB646" s="43" t="s">
        <v>5512</v>
      </c>
      <c r="BC646" s="38" t="s">
        <v>5492</v>
      </c>
      <c r="BD646" s="38" t="s">
        <v>35</v>
      </c>
      <c r="BE646" s="38" t="s">
        <v>5494</v>
      </c>
    </row>
    <row r="647" spans="1:57" ht="17.45" customHeight="1" x14ac:dyDescent="0.25">
      <c r="A647" s="81">
        <v>2023</v>
      </c>
      <c r="B647" s="35">
        <v>680</v>
      </c>
      <c r="C647" s="36">
        <v>1873</v>
      </c>
      <c r="D647" s="102" t="s">
        <v>5496</v>
      </c>
      <c r="E647" s="37" t="s">
        <v>5497</v>
      </c>
      <c r="F647" s="38" t="s">
        <v>39</v>
      </c>
      <c r="G647" s="35" t="s">
        <v>54</v>
      </c>
      <c r="H647" s="37" t="s">
        <v>1071</v>
      </c>
      <c r="I647" s="38" t="s">
        <v>8575</v>
      </c>
      <c r="J647" s="39" t="s">
        <v>8576</v>
      </c>
      <c r="K647" s="41">
        <v>5</v>
      </c>
      <c r="L647" s="42" t="s">
        <v>345</v>
      </c>
      <c r="M647" s="43">
        <v>45105</v>
      </c>
      <c r="N647" s="38">
        <v>6</v>
      </c>
      <c r="O647" s="43">
        <v>45124</v>
      </c>
      <c r="P647" s="43">
        <v>45291</v>
      </c>
      <c r="Q647" s="54" t="s">
        <v>98</v>
      </c>
      <c r="R647" s="29" t="s">
        <v>98</v>
      </c>
      <c r="S647" s="52" t="s">
        <v>8414</v>
      </c>
      <c r="T647" s="39" t="s">
        <v>5488</v>
      </c>
      <c r="U647" s="12" t="s">
        <v>5543</v>
      </c>
      <c r="V647" s="39" t="s">
        <v>264</v>
      </c>
      <c r="W647" s="53">
        <v>20235400001233</v>
      </c>
      <c r="X647" s="38">
        <v>92072</v>
      </c>
      <c r="Y647" s="38">
        <v>4</v>
      </c>
      <c r="Z647" s="46">
        <v>2500000</v>
      </c>
      <c r="AA647" s="42"/>
      <c r="AB647" s="42"/>
      <c r="AC647" s="43"/>
      <c r="AD647" s="42">
        <v>20235420011133</v>
      </c>
      <c r="AE647" s="47">
        <v>45119</v>
      </c>
      <c r="AF647" s="42" t="s">
        <v>5490</v>
      </c>
      <c r="AG647" s="48" t="s">
        <v>5491</v>
      </c>
      <c r="AH647" s="49">
        <v>45105</v>
      </c>
      <c r="AI647" s="38" t="s">
        <v>8577</v>
      </c>
      <c r="AJ647" s="38">
        <v>-167</v>
      </c>
      <c r="AK647" s="38" t="s">
        <v>5506</v>
      </c>
      <c r="AL647" s="38">
        <v>1297</v>
      </c>
      <c r="AM647" s="43">
        <v>45105</v>
      </c>
      <c r="AN647" s="43">
        <v>45124</v>
      </c>
      <c r="AO647" s="38" t="s">
        <v>5506</v>
      </c>
      <c r="AP647" s="43">
        <v>45118</v>
      </c>
      <c r="AQ647" s="38">
        <v>2</v>
      </c>
      <c r="AR647" s="38"/>
      <c r="AS647" s="38" t="s">
        <v>8578</v>
      </c>
      <c r="AT647" s="38" t="s">
        <v>5508</v>
      </c>
      <c r="AU647" s="43">
        <v>45107</v>
      </c>
      <c r="AV647" s="43" t="s">
        <v>7363</v>
      </c>
      <c r="AW647" s="43" t="s">
        <v>7378</v>
      </c>
      <c r="AX647" s="43"/>
      <c r="AY647" s="38" t="s">
        <v>5492</v>
      </c>
      <c r="AZ647" s="38" t="s">
        <v>5492</v>
      </c>
      <c r="BA647" s="43" t="s">
        <v>5560</v>
      </c>
      <c r="BB647" s="43" t="s">
        <v>5512</v>
      </c>
      <c r="BC647" s="38" t="s">
        <v>5492</v>
      </c>
      <c r="BD647" s="38" t="s">
        <v>35</v>
      </c>
      <c r="BE647" s="38" t="s">
        <v>5494</v>
      </c>
    </row>
    <row r="648" spans="1:57" ht="17.45" customHeight="1" x14ac:dyDescent="0.25">
      <c r="A648" s="81">
        <v>2023</v>
      </c>
      <c r="B648" s="35">
        <v>681</v>
      </c>
      <c r="C648" s="36">
        <v>1852</v>
      </c>
      <c r="D648" s="29" t="s">
        <v>404</v>
      </c>
      <c r="E648" s="37" t="s">
        <v>5497</v>
      </c>
      <c r="F648" s="38" t="s">
        <v>39</v>
      </c>
      <c r="G648" s="35" t="s">
        <v>54</v>
      </c>
      <c r="H648" s="37" t="s">
        <v>2380</v>
      </c>
      <c r="I648" s="38" t="s">
        <v>8579</v>
      </c>
      <c r="J648" s="39" t="s">
        <v>8580</v>
      </c>
      <c r="K648" s="41">
        <v>9</v>
      </c>
      <c r="L648" s="42" t="s">
        <v>2761</v>
      </c>
      <c r="M648" s="43">
        <v>45106</v>
      </c>
      <c r="N648" s="38">
        <v>6</v>
      </c>
      <c r="O648" s="44">
        <v>45111</v>
      </c>
      <c r="P648" s="43">
        <v>45291</v>
      </c>
      <c r="Q648" s="54" t="s">
        <v>98</v>
      </c>
      <c r="R648" s="29" t="s">
        <v>98</v>
      </c>
      <c r="S648" s="52" t="s">
        <v>8512</v>
      </c>
      <c r="T648" s="39" t="s">
        <v>5488</v>
      </c>
      <c r="U648" s="12" t="s">
        <v>390</v>
      </c>
      <c r="V648" s="39" t="s">
        <v>5860</v>
      </c>
      <c r="W648" s="53">
        <v>20235400001303</v>
      </c>
      <c r="X648" s="38">
        <v>91655</v>
      </c>
      <c r="Y648" s="38">
        <v>8</v>
      </c>
      <c r="Z648" s="46">
        <v>4800000</v>
      </c>
      <c r="AA648" s="42"/>
      <c r="AB648" s="42"/>
      <c r="AC648" s="43"/>
      <c r="AD648" s="42">
        <v>20235420010803</v>
      </c>
      <c r="AE648" s="47">
        <v>45111</v>
      </c>
      <c r="AF648" s="42" t="s">
        <v>5490</v>
      </c>
      <c r="AG648" s="48" t="s">
        <v>5491</v>
      </c>
      <c r="AH648" s="49">
        <v>45106</v>
      </c>
      <c r="AI648" s="38" t="s">
        <v>8581</v>
      </c>
      <c r="AJ648" s="38">
        <v>-180</v>
      </c>
      <c r="AK648" s="65" t="s">
        <v>5506</v>
      </c>
      <c r="AL648" s="38">
        <v>1220</v>
      </c>
      <c r="AM648" s="43">
        <v>45103</v>
      </c>
      <c r="AN648" s="43">
        <v>45111</v>
      </c>
      <c r="AO648" s="38" t="s">
        <v>5506</v>
      </c>
      <c r="AP648" s="43">
        <v>45111</v>
      </c>
      <c r="AQ648" s="38">
        <v>2</v>
      </c>
      <c r="AR648" s="38"/>
      <c r="AS648" s="38" t="s">
        <v>8582</v>
      </c>
      <c r="AT648" s="38" t="s">
        <v>5508</v>
      </c>
      <c r="AU648" s="43">
        <v>45107</v>
      </c>
      <c r="AV648" s="43" t="s">
        <v>7363</v>
      </c>
      <c r="AW648" s="43" t="s">
        <v>7364</v>
      </c>
      <c r="AX648" s="43"/>
      <c r="AY648" s="38" t="s">
        <v>5492</v>
      </c>
      <c r="AZ648" s="38" t="s">
        <v>5506</v>
      </c>
      <c r="BA648" s="43" t="s">
        <v>5597</v>
      </c>
      <c r="BB648" s="43" t="s">
        <v>5512</v>
      </c>
      <c r="BC648" s="38" t="s">
        <v>5492</v>
      </c>
      <c r="BD648" s="38" t="s">
        <v>35</v>
      </c>
      <c r="BE648" s="38" t="s">
        <v>5494</v>
      </c>
    </row>
    <row r="649" spans="1:57" ht="17.45" customHeight="1" x14ac:dyDescent="0.25">
      <c r="A649" s="81">
        <v>2023</v>
      </c>
      <c r="B649" s="35">
        <v>682</v>
      </c>
      <c r="C649" s="36">
        <v>1873</v>
      </c>
      <c r="D649" s="102" t="s">
        <v>5496</v>
      </c>
      <c r="E649" s="37" t="s">
        <v>5497</v>
      </c>
      <c r="F649" s="38" t="s">
        <v>39</v>
      </c>
      <c r="G649" s="35" t="s">
        <v>54</v>
      </c>
      <c r="H649" s="37" t="s">
        <v>1340</v>
      </c>
      <c r="I649" s="38" t="s">
        <v>8583</v>
      </c>
      <c r="J649" s="39" t="s">
        <v>8584</v>
      </c>
      <c r="K649" s="41">
        <v>3</v>
      </c>
      <c r="L649" s="42" t="s">
        <v>5829</v>
      </c>
      <c r="M649" s="43">
        <v>45106</v>
      </c>
      <c r="N649" s="38">
        <v>6</v>
      </c>
      <c r="O649" s="43">
        <v>45120</v>
      </c>
      <c r="P649" s="43">
        <v>45291</v>
      </c>
      <c r="Q649" s="54" t="s">
        <v>98</v>
      </c>
      <c r="R649" s="29" t="s">
        <v>98</v>
      </c>
      <c r="S649" s="52" t="s">
        <v>8499</v>
      </c>
      <c r="T649" s="39" t="s">
        <v>5488</v>
      </c>
      <c r="U649" s="12" t="s">
        <v>811</v>
      </c>
      <c r="V649" s="39" t="s">
        <v>808</v>
      </c>
      <c r="W649" s="53">
        <v>20235400001253</v>
      </c>
      <c r="X649" s="38">
        <v>91333</v>
      </c>
      <c r="Y649" s="38">
        <v>2</v>
      </c>
      <c r="Z649" s="46">
        <v>5200000</v>
      </c>
      <c r="AA649" s="42"/>
      <c r="AB649" s="42"/>
      <c r="AC649" s="43"/>
      <c r="AD649" s="42">
        <v>20235420010793</v>
      </c>
      <c r="AE649" s="47">
        <v>45111</v>
      </c>
      <c r="AF649" s="42" t="s">
        <v>5490</v>
      </c>
      <c r="AG649" s="48" t="s">
        <v>5491</v>
      </c>
      <c r="AH649" s="49">
        <v>45106</v>
      </c>
      <c r="AI649" s="38" t="s">
        <v>8585</v>
      </c>
      <c r="AJ649" s="38">
        <v>-171</v>
      </c>
      <c r="AK649" s="35" t="s">
        <v>5506</v>
      </c>
      <c r="AL649" s="38">
        <v>1195</v>
      </c>
      <c r="AM649" s="43">
        <v>45097</v>
      </c>
      <c r="AN649" s="43">
        <v>45111</v>
      </c>
      <c r="AO649" s="38" t="s">
        <v>5506</v>
      </c>
      <c r="AP649" s="43">
        <v>45112</v>
      </c>
      <c r="AQ649" s="38">
        <v>3</v>
      </c>
      <c r="AR649" s="38"/>
      <c r="AS649" s="38" t="s">
        <v>8586</v>
      </c>
      <c r="AT649" s="38" t="s">
        <v>5508</v>
      </c>
      <c r="AU649" s="43">
        <v>45106</v>
      </c>
      <c r="AV649" s="43" t="s">
        <v>7828</v>
      </c>
      <c r="AW649" s="43" t="s">
        <v>7364</v>
      </c>
      <c r="AX649" s="43"/>
      <c r="AY649" s="38" t="s">
        <v>5492</v>
      </c>
      <c r="AZ649" s="38" t="s">
        <v>5506</v>
      </c>
      <c r="BA649" s="43" t="s">
        <v>5597</v>
      </c>
      <c r="BB649" s="43" t="s">
        <v>5522</v>
      </c>
      <c r="BC649" s="38" t="s">
        <v>8587</v>
      </c>
      <c r="BD649" s="38" t="s">
        <v>35</v>
      </c>
      <c r="BE649" s="38" t="s">
        <v>5494</v>
      </c>
    </row>
    <row r="650" spans="1:57" ht="17.45" customHeight="1" x14ac:dyDescent="0.25">
      <c r="A650" s="81">
        <v>2023</v>
      </c>
      <c r="B650" s="35">
        <v>683</v>
      </c>
      <c r="C650" s="36">
        <v>1873</v>
      </c>
      <c r="D650" s="102" t="s">
        <v>5496</v>
      </c>
      <c r="E650" s="37" t="s">
        <v>5497</v>
      </c>
      <c r="F650" s="38" t="s">
        <v>39</v>
      </c>
      <c r="G650" s="35" t="s">
        <v>54</v>
      </c>
      <c r="H650" s="37" t="s">
        <v>8131</v>
      </c>
      <c r="I650" s="38" t="s">
        <v>8588</v>
      </c>
      <c r="J650" s="39" t="s">
        <v>2203</v>
      </c>
      <c r="K650" s="41">
        <v>7</v>
      </c>
      <c r="L650" s="42" t="s">
        <v>345</v>
      </c>
      <c r="M650" s="43">
        <v>45106</v>
      </c>
      <c r="N650" s="38">
        <v>6</v>
      </c>
      <c r="O650" s="43">
        <v>45120</v>
      </c>
      <c r="P650" s="43">
        <v>45291</v>
      </c>
      <c r="Q650" s="54" t="s">
        <v>98</v>
      </c>
      <c r="R650" s="29" t="s">
        <v>98</v>
      </c>
      <c r="S650" s="52" t="s">
        <v>8589</v>
      </c>
      <c r="T650" s="39" t="s">
        <v>5488</v>
      </c>
      <c r="U650" s="12" t="s">
        <v>7555</v>
      </c>
      <c r="V650" s="70" t="s">
        <v>5278</v>
      </c>
      <c r="W650" s="51">
        <v>20235400002533</v>
      </c>
      <c r="X650" s="38">
        <v>92079</v>
      </c>
      <c r="Y650" s="38">
        <v>1</v>
      </c>
      <c r="Z650" s="46">
        <v>2400000</v>
      </c>
      <c r="AA650" s="42"/>
      <c r="AB650" s="42"/>
      <c r="AC650" s="43"/>
      <c r="AD650" s="42">
        <v>20235420010863</v>
      </c>
      <c r="AE650" s="47">
        <v>45111</v>
      </c>
      <c r="AF650" s="42" t="s">
        <v>5490</v>
      </c>
      <c r="AG650" s="48" t="s">
        <v>5491</v>
      </c>
      <c r="AH650" s="49">
        <v>45106</v>
      </c>
      <c r="AI650" s="38" t="s">
        <v>8590</v>
      </c>
      <c r="AJ650" s="38">
        <v>-171</v>
      </c>
      <c r="AK650" s="38" t="s">
        <v>5506</v>
      </c>
      <c r="AL650" s="38">
        <v>1277</v>
      </c>
      <c r="AM650" s="43">
        <v>45105</v>
      </c>
      <c r="AN650" s="43">
        <v>45111</v>
      </c>
      <c r="AO650" s="38" t="s">
        <v>5506</v>
      </c>
      <c r="AP650" s="43">
        <v>45118</v>
      </c>
      <c r="AQ650" s="38">
        <v>2</v>
      </c>
      <c r="AR650" s="38"/>
      <c r="AS650" s="38" t="s">
        <v>8591</v>
      </c>
      <c r="AT650" s="38" t="s">
        <v>5508</v>
      </c>
      <c r="AU650" s="43">
        <v>45107</v>
      </c>
      <c r="AV650" s="43" t="s">
        <v>7363</v>
      </c>
      <c r="AW650" s="43" t="s">
        <v>7401</v>
      </c>
      <c r="AX650" s="43"/>
      <c r="AY650" s="38" t="s">
        <v>5492</v>
      </c>
      <c r="AZ650" s="38" t="s">
        <v>5506</v>
      </c>
      <c r="BA650" s="43" t="s">
        <v>5560</v>
      </c>
      <c r="BB650" s="43" t="s">
        <v>5522</v>
      </c>
      <c r="BC650" s="38" t="s">
        <v>5492</v>
      </c>
      <c r="BD650" s="38" t="s">
        <v>35</v>
      </c>
      <c r="BE650" s="38" t="s">
        <v>5494</v>
      </c>
    </row>
    <row r="651" spans="1:57" ht="17.45" customHeight="1" x14ac:dyDescent="0.25">
      <c r="A651" s="81">
        <v>2023</v>
      </c>
      <c r="B651" s="35">
        <v>684</v>
      </c>
      <c r="C651" s="36">
        <v>1873</v>
      </c>
      <c r="D651" s="102" t="s">
        <v>5496</v>
      </c>
      <c r="E651" s="37" t="s">
        <v>5497</v>
      </c>
      <c r="F651" s="38" t="s">
        <v>39</v>
      </c>
      <c r="G651" s="35" t="s">
        <v>54</v>
      </c>
      <c r="H651" s="37" t="s">
        <v>8592</v>
      </c>
      <c r="I651" s="38" t="s">
        <v>8593</v>
      </c>
      <c r="J651" s="39" t="s">
        <v>8594</v>
      </c>
      <c r="K651" s="41"/>
      <c r="L651" s="42" t="s">
        <v>345</v>
      </c>
      <c r="M651" s="43">
        <v>45106</v>
      </c>
      <c r="N651" s="38">
        <v>6</v>
      </c>
      <c r="O651" s="43">
        <v>45120</v>
      </c>
      <c r="P651" s="43">
        <v>45291</v>
      </c>
      <c r="Q651" s="54" t="s">
        <v>98</v>
      </c>
      <c r="R651" s="29" t="s">
        <v>98</v>
      </c>
      <c r="S651" s="52" t="s">
        <v>8595</v>
      </c>
      <c r="T651" s="39" t="s">
        <v>5488</v>
      </c>
      <c r="U651" s="12" t="s">
        <v>7555</v>
      </c>
      <c r="V651" s="70" t="s">
        <v>5278</v>
      </c>
      <c r="W651" s="51">
        <v>20235400002533</v>
      </c>
      <c r="X651" s="38">
        <v>92027</v>
      </c>
      <c r="Y651" s="38">
        <v>1</v>
      </c>
      <c r="Z651" s="46">
        <v>2700000</v>
      </c>
      <c r="AA651" s="42"/>
      <c r="AB651" s="42"/>
      <c r="AC651" s="43"/>
      <c r="AD651" s="42">
        <v>20235420010863</v>
      </c>
      <c r="AE651" s="47">
        <v>45111</v>
      </c>
      <c r="AF651" s="42" t="s">
        <v>5490</v>
      </c>
      <c r="AG651" s="48" t="s">
        <v>5491</v>
      </c>
      <c r="AH651" s="49">
        <v>45106</v>
      </c>
      <c r="AI651" s="38" t="s">
        <v>8596</v>
      </c>
      <c r="AJ651" s="38">
        <v>-171</v>
      </c>
      <c r="AK651" s="38" t="s">
        <v>5506</v>
      </c>
      <c r="AL651" s="38">
        <v>1253</v>
      </c>
      <c r="AM651" s="43">
        <v>45104</v>
      </c>
      <c r="AN651" s="43">
        <v>45111</v>
      </c>
      <c r="AO651" s="38" t="s">
        <v>5506</v>
      </c>
      <c r="AP651" s="43">
        <v>45118</v>
      </c>
      <c r="AQ651" s="38">
        <v>2</v>
      </c>
      <c r="AR651" s="38"/>
      <c r="AS651" s="38" t="s">
        <v>8597</v>
      </c>
      <c r="AT651" s="38" t="s">
        <v>5508</v>
      </c>
      <c r="AU651" s="43">
        <v>45111</v>
      </c>
      <c r="AV651" s="43" t="s">
        <v>8093</v>
      </c>
      <c r="AW651" s="43" t="s">
        <v>7401</v>
      </c>
      <c r="AX651" s="43"/>
      <c r="AY651" s="38" t="s">
        <v>5492</v>
      </c>
      <c r="AZ651" s="38"/>
      <c r="BA651" s="43" t="s">
        <v>5560</v>
      </c>
      <c r="BB651" s="43" t="s">
        <v>5522</v>
      </c>
      <c r="BC651" s="38"/>
      <c r="BD651" s="38" t="s">
        <v>35</v>
      </c>
      <c r="BE651" s="38" t="s">
        <v>5494</v>
      </c>
    </row>
    <row r="652" spans="1:57" ht="17.45" customHeight="1" x14ac:dyDescent="0.25">
      <c r="A652" s="81">
        <v>2023</v>
      </c>
      <c r="B652" s="35">
        <v>685</v>
      </c>
      <c r="C652" s="36">
        <v>1873</v>
      </c>
      <c r="D652" s="102" t="s">
        <v>5496</v>
      </c>
      <c r="E652" s="37" t="s">
        <v>5497</v>
      </c>
      <c r="F652" s="38" t="s">
        <v>39</v>
      </c>
      <c r="G652" s="35" t="s">
        <v>54</v>
      </c>
      <c r="H652" s="37" t="s">
        <v>8598</v>
      </c>
      <c r="I652" s="38" t="s">
        <v>8599</v>
      </c>
      <c r="J652" s="39" t="s">
        <v>8600</v>
      </c>
      <c r="K652" s="41">
        <v>4</v>
      </c>
      <c r="L652" s="42" t="s">
        <v>345</v>
      </c>
      <c r="M652" s="43">
        <v>45106</v>
      </c>
      <c r="N652" s="38">
        <v>6</v>
      </c>
      <c r="O652" s="43">
        <v>45120</v>
      </c>
      <c r="P652" s="43">
        <v>45291</v>
      </c>
      <c r="Q652" s="54" t="s">
        <v>98</v>
      </c>
      <c r="R652" s="29" t="s">
        <v>98</v>
      </c>
      <c r="S652" s="52" t="s">
        <v>8601</v>
      </c>
      <c r="T652" s="39" t="s">
        <v>5488</v>
      </c>
      <c r="U652" s="12" t="s">
        <v>6120</v>
      </c>
      <c r="V652" s="39" t="s">
        <v>6574</v>
      </c>
      <c r="W652" s="53">
        <v>20235400001103</v>
      </c>
      <c r="X652" s="38">
        <v>91150</v>
      </c>
      <c r="Y652" s="38">
        <v>3</v>
      </c>
      <c r="Z652" s="46">
        <v>4800000</v>
      </c>
      <c r="AA652" s="42"/>
      <c r="AB652" s="42"/>
      <c r="AC652" s="43"/>
      <c r="AD652" s="42">
        <v>20235420010863</v>
      </c>
      <c r="AE652" s="47">
        <v>45111</v>
      </c>
      <c r="AF652" s="42" t="s">
        <v>5490</v>
      </c>
      <c r="AG652" s="48" t="s">
        <v>5491</v>
      </c>
      <c r="AH652" s="49">
        <v>45106</v>
      </c>
      <c r="AI652" s="38" t="s">
        <v>8602</v>
      </c>
      <c r="AJ652" s="38">
        <v>-171</v>
      </c>
      <c r="AK652" s="38" t="s">
        <v>5506</v>
      </c>
      <c r="AL652" s="38">
        <v>1257</v>
      </c>
      <c r="AM652" s="43">
        <v>45104</v>
      </c>
      <c r="AN652" s="43">
        <v>45111</v>
      </c>
      <c r="AO652" s="38" t="s">
        <v>5506</v>
      </c>
      <c r="AP652" s="43">
        <v>45118</v>
      </c>
      <c r="AQ652" s="38">
        <v>1</v>
      </c>
      <c r="AR652" s="38"/>
      <c r="AS652" s="38" t="s">
        <v>8603</v>
      </c>
      <c r="AT652" s="38" t="s">
        <v>5508</v>
      </c>
      <c r="AU652" s="43">
        <v>45106</v>
      </c>
      <c r="AV652" s="43" t="s">
        <v>7828</v>
      </c>
      <c r="AW652" s="43" t="s">
        <v>8223</v>
      </c>
      <c r="AX652" s="43"/>
      <c r="AY652" s="38" t="s">
        <v>5492</v>
      </c>
      <c r="AZ652" s="38" t="s">
        <v>5506</v>
      </c>
      <c r="BA652" s="43" t="s">
        <v>5597</v>
      </c>
      <c r="BB652" s="43" t="s">
        <v>5512</v>
      </c>
      <c r="BC652" s="38" t="s">
        <v>5492</v>
      </c>
      <c r="BD652" s="38" t="s">
        <v>35</v>
      </c>
      <c r="BE652" s="38" t="s">
        <v>5494</v>
      </c>
    </row>
    <row r="653" spans="1:57" ht="17.45" customHeight="1" x14ac:dyDescent="0.25">
      <c r="A653" s="81">
        <v>2023</v>
      </c>
      <c r="B653" s="35">
        <v>686</v>
      </c>
      <c r="C653" s="36">
        <v>1873</v>
      </c>
      <c r="D653" s="102" t="s">
        <v>5496</v>
      </c>
      <c r="E653" s="37" t="s">
        <v>5497</v>
      </c>
      <c r="F653" s="38" t="s">
        <v>39</v>
      </c>
      <c r="G653" s="35" t="s">
        <v>54</v>
      </c>
      <c r="H653" s="37" t="s">
        <v>8598</v>
      </c>
      <c r="I653" s="38" t="s">
        <v>8604</v>
      </c>
      <c r="J653" s="39" t="s">
        <v>2494</v>
      </c>
      <c r="K653" s="41">
        <v>3</v>
      </c>
      <c r="L653" s="42" t="s">
        <v>345</v>
      </c>
      <c r="M653" s="43">
        <v>45106</v>
      </c>
      <c r="N653" s="38">
        <v>6</v>
      </c>
      <c r="O653" s="43">
        <v>45132</v>
      </c>
      <c r="P653" s="43">
        <v>45291</v>
      </c>
      <c r="Q653" s="54" t="s">
        <v>98</v>
      </c>
      <c r="R653" s="29" t="s">
        <v>98</v>
      </c>
      <c r="S653" s="52" t="s">
        <v>8601</v>
      </c>
      <c r="T653" s="39" t="s">
        <v>5488</v>
      </c>
      <c r="U653" s="12" t="s">
        <v>6120</v>
      </c>
      <c r="V653" s="39" t="s">
        <v>6574</v>
      </c>
      <c r="W653" s="53">
        <v>20235400001103</v>
      </c>
      <c r="X653" s="38">
        <v>91150</v>
      </c>
      <c r="Y653" s="38">
        <v>3</v>
      </c>
      <c r="Z653" s="46">
        <v>4800000</v>
      </c>
      <c r="AA653" s="42"/>
      <c r="AB653" s="42"/>
      <c r="AC653" s="43"/>
      <c r="AD653" s="42">
        <v>20235420010863</v>
      </c>
      <c r="AE653" s="47">
        <v>45111</v>
      </c>
      <c r="AF653" s="42" t="s">
        <v>5490</v>
      </c>
      <c r="AG653" s="48" t="s">
        <v>5491</v>
      </c>
      <c r="AH653" s="49">
        <v>45106</v>
      </c>
      <c r="AI653" s="38" t="s">
        <v>8605</v>
      </c>
      <c r="AJ653" s="38">
        <v>-170</v>
      </c>
      <c r="AK653" s="38" t="s">
        <v>5506</v>
      </c>
      <c r="AL653" s="38">
        <v>1257</v>
      </c>
      <c r="AM653" s="43">
        <v>45104</v>
      </c>
      <c r="AN653" s="43">
        <v>45111</v>
      </c>
      <c r="AO653" s="38" t="s">
        <v>5506</v>
      </c>
      <c r="AP653" s="43">
        <v>45118</v>
      </c>
      <c r="AQ653" s="38">
        <v>1</v>
      </c>
      <c r="AR653" s="38"/>
      <c r="AS653" s="38" t="s">
        <v>8606</v>
      </c>
      <c r="AT653" s="38" t="s">
        <v>5508</v>
      </c>
      <c r="AU653" s="43">
        <v>45107</v>
      </c>
      <c r="AV653" s="43" t="s">
        <v>7363</v>
      </c>
      <c r="AW653" s="43" t="s">
        <v>7274</v>
      </c>
      <c r="AX653" s="43"/>
      <c r="AY653" s="38" t="s">
        <v>5492</v>
      </c>
      <c r="AZ653" s="38" t="s">
        <v>5506</v>
      </c>
      <c r="BA653" s="43" t="s">
        <v>5597</v>
      </c>
      <c r="BB653" s="43" t="s">
        <v>5512</v>
      </c>
      <c r="BC653" s="38" t="s">
        <v>5492</v>
      </c>
      <c r="BD653" s="38" t="s">
        <v>35</v>
      </c>
      <c r="BE653" s="38" t="s">
        <v>5494</v>
      </c>
    </row>
    <row r="654" spans="1:57" ht="17.45" customHeight="1" x14ac:dyDescent="0.25">
      <c r="A654" s="81">
        <v>2023</v>
      </c>
      <c r="B654" s="35">
        <v>687</v>
      </c>
      <c r="C654" s="36">
        <v>1873</v>
      </c>
      <c r="D654" s="102" t="s">
        <v>5496</v>
      </c>
      <c r="E654" s="37" t="s">
        <v>5497</v>
      </c>
      <c r="F654" s="38" t="s">
        <v>39</v>
      </c>
      <c r="G654" s="35" t="s">
        <v>54</v>
      </c>
      <c r="H654" s="37" t="s">
        <v>3766</v>
      </c>
      <c r="I654" s="38" t="s">
        <v>8607</v>
      </c>
      <c r="J654" s="39" t="s">
        <v>8608</v>
      </c>
      <c r="K654" s="41">
        <v>2</v>
      </c>
      <c r="L654" s="42" t="s">
        <v>345</v>
      </c>
      <c r="M654" s="43">
        <v>45106</v>
      </c>
      <c r="N654" s="38">
        <v>6</v>
      </c>
      <c r="O654" s="43">
        <v>45120</v>
      </c>
      <c r="P654" s="43">
        <v>45291</v>
      </c>
      <c r="Q654" s="54" t="s">
        <v>98</v>
      </c>
      <c r="R654" s="29" t="s">
        <v>98</v>
      </c>
      <c r="S654" s="52" t="s">
        <v>8609</v>
      </c>
      <c r="T654" s="39" t="s">
        <v>5488</v>
      </c>
      <c r="U654" s="12" t="s">
        <v>3518</v>
      </c>
      <c r="V654" s="39" t="s">
        <v>599</v>
      </c>
      <c r="W654" s="53">
        <v>20235400001353</v>
      </c>
      <c r="X654" s="38">
        <v>91771</v>
      </c>
      <c r="Y654" s="38">
        <v>1</v>
      </c>
      <c r="Z654" s="46">
        <v>2725000</v>
      </c>
      <c r="AA654" s="42"/>
      <c r="AB654" s="42"/>
      <c r="AC654" s="43"/>
      <c r="AD654" s="42">
        <v>20235420010863</v>
      </c>
      <c r="AE654" s="47">
        <v>45111</v>
      </c>
      <c r="AF654" s="42" t="s">
        <v>5490</v>
      </c>
      <c r="AG654" s="48" t="s">
        <v>5491</v>
      </c>
      <c r="AH654" s="49">
        <v>45106</v>
      </c>
      <c r="AI654" s="38" t="s">
        <v>8610</v>
      </c>
      <c r="AJ654" s="38">
        <v>-171</v>
      </c>
      <c r="AK654" s="38" t="s">
        <v>5506</v>
      </c>
      <c r="AL654" s="38">
        <v>1264</v>
      </c>
      <c r="AM654" s="43">
        <v>45104</v>
      </c>
      <c r="AN654" s="43">
        <v>45111</v>
      </c>
      <c r="AO654" s="38" t="s">
        <v>5506</v>
      </c>
      <c r="AP654" s="43">
        <v>45118</v>
      </c>
      <c r="AQ654" s="38">
        <v>1</v>
      </c>
      <c r="AR654" s="38"/>
      <c r="AS654" s="38" t="s">
        <v>8611</v>
      </c>
      <c r="AT654" s="38" t="s">
        <v>5508</v>
      </c>
      <c r="AU654" s="43">
        <v>45106</v>
      </c>
      <c r="AV654" s="43" t="s">
        <v>7828</v>
      </c>
      <c r="AW654" s="43" t="s">
        <v>7364</v>
      </c>
      <c r="AX654" s="43"/>
      <c r="AY654" s="38" t="s">
        <v>5492</v>
      </c>
      <c r="AZ654" s="38" t="s">
        <v>5492</v>
      </c>
      <c r="BA654" s="43" t="s">
        <v>5560</v>
      </c>
      <c r="BB654" s="43" t="s">
        <v>5512</v>
      </c>
      <c r="BC654" s="38" t="s">
        <v>5492</v>
      </c>
      <c r="BD654" s="38" t="s">
        <v>35</v>
      </c>
      <c r="BE654" s="38" t="s">
        <v>5494</v>
      </c>
    </row>
    <row r="655" spans="1:57" ht="17.45" customHeight="1" x14ac:dyDescent="0.25">
      <c r="A655" s="81">
        <v>2023</v>
      </c>
      <c r="B655" s="35">
        <v>688</v>
      </c>
      <c r="C655" s="36">
        <v>1873</v>
      </c>
      <c r="D655" s="102" t="s">
        <v>5496</v>
      </c>
      <c r="E655" s="37" t="s">
        <v>5497</v>
      </c>
      <c r="F655" s="38" t="s">
        <v>39</v>
      </c>
      <c r="G655" s="35" t="s">
        <v>54</v>
      </c>
      <c r="H655" s="37" t="s">
        <v>7781</v>
      </c>
      <c r="I655" s="38" t="s">
        <v>8612</v>
      </c>
      <c r="J655" s="39" t="s">
        <v>8613</v>
      </c>
      <c r="K655" s="41">
        <v>6</v>
      </c>
      <c r="L655" s="42" t="s">
        <v>345</v>
      </c>
      <c r="M655" s="43">
        <v>45106</v>
      </c>
      <c r="N655" s="38">
        <v>6</v>
      </c>
      <c r="O655" s="43">
        <v>45120</v>
      </c>
      <c r="P655" s="43">
        <v>45291</v>
      </c>
      <c r="Q655" s="54" t="s">
        <v>98</v>
      </c>
      <c r="R655" s="29" t="s">
        <v>98</v>
      </c>
      <c r="S655" s="52" t="s">
        <v>7672</v>
      </c>
      <c r="T655" s="39" t="s">
        <v>5488</v>
      </c>
      <c r="U655" s="12" t="s">
        <v>564</v>
      </c>
      <c r="V655" s="39" t="s">
        <v>2001</v>
      </c>
      <c r="W655" s="53">
        <v>20235400001363</v>
      </c>
      <c r="X655" s="38">
        <v>91009</v>
      </c>
      <c r="Y655" s="38">
        <v>5</v>
      </c>
      <c r="Z655" s="46">
        <v>2725000</v>
      </c>
      <c r="AA655" s="42" t="s">
        <v>6860</v>
      </c>
      <c r="AB655" s="42" t="s">
        <v>6533</v>
      </c>
      <c r="AC655" s="42" t="s">
        <v>6860</v>
      </c>
      <c r="AD655" s="42">
        <v>20235420010863</v>
      </c>
      <c r="AE655" s="47">
        <v>45119</v>
      </c>
      <c r="AF655" s="42" t="s">
        <v>5490</v>
      </c>
      <c r="AG655" s="48" t="s">
        <v>5491</v>
      </c>
      <c r="AH655" s="49">
        <v>45106</v>
      </c>
      <c r="AI655" s="38" t="s">
        <v>8614</v>
      </c>
      <c r="AJ655" s="38">
        <v>-171</v>
      </c>
      <c r="AK655" s="38" t="s">
        <v>5506</v>
      </c>
      <c r="AL655" s="38">
        <v>1162</v>
      </c>
      <c r="AM655" s="43">
        <v>45092</v>
      </c>
      <c r="AN655" s="43">
        <v>45111</v>
      </c>
      <c r="AO655" s="38" t="s">
        <v>5506</v>
      </c>
      <c r="AP655" s="43">
        <v>45118</v>
      </c>
      <c r="AQ655" s="38">
        <v>1</v>
      </c>
      <c r="AR655" s="38"/>
      <c r="AS655" s="38" t="s">
        <v>8615</v>
      </c>
      <c r="AT655" s="38" t="s">
        <v>5508</v>
      </c>
      <c r="AU655" s="43">
        <v>45107</v>
      </c>
      <c r="AV655" s="43" t="s">
        <v>7363</v>
      </c>
      <c r="AW655" s="43" t="s">
        <v>7364</v>
      </c>
      <c r="AX655" s="43"/>
      <c r="AY655" s="38" t="s">
        <v>5492</v>
      </c>
      <c r="AZ655" s="38" t="s">
        <v>5506</v>
      </c>
      <c r="BA655" s="43" t="s">
        <v>5560</v>
      </c>
      <c r="BB655" s="43" t="s">
        <v>5512</v>
      </c>
      <c r="BC655" s="38" t="s">
        <v>5492</v>
      </c>
      <c r="BD655" s="38" t="s">
        <v>35</v>
      </c>
      <c r="BE655" s="38" t="s">
        <v>5494</v>
      </c>
    </row>
    <row r="656" spans="1:57" ht="17.45" customHeight="1" x14ac:dyDescent="0.25">
      <c r="A656" s="81">
        <v>2023</v>
      </c>
      <c r="B656" s="35">
        <v>689</v>
      </c>
      <c r="C656" s="36">
        <v>1873</v>
      </c>
      <c r="D656" s="102" t="s">
        <v>5496</v>
      </c>
      <c r="E656" s="37" t="s">
        <v>5497</v>
      </c>
      <c r="F656" s="38" t="s">
        <v>39</v>
      </c>
      <c r="G656" s="35" t="s">
        <v>54</v>
      </c>
      <c r="H656" s="37" t="s">
        <v>6321</v>
      </c>
      <c r="I656" s="38" t="s">
        <v>8616</v>
      </c>
      <c r="J656" s="39" t="s">
        <v>945</v>
      </c>
      <c r="K656" s="41">
        <v>5</v>
      </c>
      <c r="L656" s="42" t="s">
        <v>2761</v>
      </c>
      <c r="M656" s="43">
        <v>45106</v>
      </c>
      <c r="N656" s="38">
        <v>6</v>
      </c>
      <c r="O656" s="43">
        <v>45120</v>
      </c>
      <c r="P656" s="43">
        <v>45291</v>
      </c>
      <c r="Q656" s="54" t="s">
        <v>98</v>
      </c>
      <c r="R656" s="29" t="s">
        <v>98</v>
      </c>
      <c r="S656" s="52" t="s">
        <v>8617</v>
      </c>
      <c r="T656" s="39" t="s">
        <v>5488</v>
      </c>
      <c r="U656" s="12" t="s">
        <v>564</v>
      </c>
      <c r="V656" s="39" t="s">
        <v>2001</v>
      </c>
      <c r="W656" s="53">
        <v>20235400001363</v>
      </c>
      <c r="X656" s="38">
        <v>91783</v>
      </c>
      <c r="Y656" s="38">
        <v>1</v>
      </c>
      <c r="Z656" s="46">
        <v>2725000</v>
      </c>
      <c r="AA656" s="42" t="s">
        <v>6860</v>
      </c>
      <c r="AB656" s="42" t="s">
        <v>6533</v>
      </c>
      <c r="AC656" s="42" t="s">
        <v>6860</v>
      </c>
      <c r="AD656" s="42">
        <v>20235420010803</v>
      </c>
      <c r="AE656" s="47">
        <v>45111</v>
      </c>
      <c r="AF656" s="42" t="s">
        <v>5490</v>
      </c>
      <c r="AG656" s="48" t="s">
        <v>5491</v>
      </c>
      <c r="AH656" s="49">
        <v>45106</v>
      </c>
      <c r="AI656" s="38" t="s">
        <v>8618</v>
      </c>
      <c r="AJ656" s="38">
        <v>-171</v>
      </c>
      <c r="AK656" s="38" t="s">
        <v>5506</v>
      </c>
      <c r="AL656" s="38">
        <v>1233</v>
      </c>
      <c r="AM656" s="43">
        <v>45103</v>
      </c>
      <c r="AN656" s="43">
        <v>45111</v>
      </c>
      <c r="AO656" s="38" t="s">
        <v>5506</v>
      </c>
      <c r="AP656" s="43">
        <v>45112</v>
      </c>
      <c r="AQ656" s="38">
        <v>4</v>
      </c>
      <c r="AR656" s="38"/>
      <c r="AS656" s="38" t="s">
        <v>8619</v>
      </c>
      <c r="AT656" s="38" t="s">
        <v>5508</v>
      </c>
      <c r="AU656" s="43">
        <v>45111</v>
      </c>
      <c r="AV656" s="43" t="s">
        <v>8093</v>
      </c>
      <c r="AW656" s="43" t="s">
        <v>7378</v>
      </c>
      <c r="AX656" s="43"/>
      <c r="AY656" s="38" t="s">
        <v>5492</v>
      </c>
      <c r="AZ656" s="38" t="s">
        <v>5506</v>
      </c>
      <c r="BA656" s="43" t="s">
        <v>5560</v>
      </c>
      <c r="BB656" s="43" t="s">
        <v>5522</v>
      </c>
      <c r="BC656" s="38" t="s">
        <v>5492</v>
      </c>
      <c r="BD656" s="38" t="s">
        <v>35</v>
      </c>
      <c r="BE656" s="38" t="s">
        <v>5494</v>
      </c>
    </row>
    <row r="657" spans="1:57" ht="17.45" customHeight="1" x14ac:dyDescent="0.25">
      <c r="A657" s="81">
        <v>2023</v>
      </c>
      <c r="B657" s="35">
        <v>690</v>
      </c>
      <c r="C657" s="36">
        <v>1866</v>
      </c>
      <c r="D657" s="29" t="s">
        <v>1267</v>
      </c>
      <c r="E657" s="37" t="s">
        <v>5497</v>
      </c>
      <c r="F657" s="38" t="s">
        <v>39</v>
      </c>
      <c r="G657" s="35" t="s">
        <v>54</v>
      </c>
      <c r="H657" s="37" t="s">
        <v>5554</v>
      </c>
      <c r="I657" s="38" t="s">
        <v>8620</v>
      </c>
      <c r="J657" s="39" t="s">
        <v>8621</v>
      </c>
      <c r="K657" s="41">
        <v>5</v>
      </c>
      <c r="L657" s="42" t="s">
        <v>5829</v>
      </c>
      <c r="M657" s="43">
        <v>45106</v>
      </c>
      <c r="N657" s="38">
        <v>6</v>
      </c>
      <c r="O657" s="44">
        <v>45111</v>
      </c>
      <c r="P657" s="43">
        <v>45291</v>
      </c>
      <c r="Q657" s="54" t="s">
        <v>98</v>
      </c>
      <c r="R657" s="29" t="s">
        <v>98</v>
      </c>
      <c r="S657" s="52" t="s">
        <v>7533</v>
      </c>
      <c r="T657" s="39" t="s">
        <v>5488</v>
      </c>
      <c r="U657" s="12" t="s">
        <v>811</v>
      </c>
      <c r="V657" s="39" t="s">
        <v>808</v>
      </c>
      <c r="W657" s="53">
        <v>20235400001253</v>
      </c>
      <c r="X657" s="38">
        <v>91065</v>
      </c>
      <c r="Y657" s="38">
        <v>14</v>
      </c>
      <c r="Z657" s="46">
        <v>2500000</v>
      </c>
      <c r="AA657" s="42" t="s">
        <v>6860</v>
      </c>
      <c r="AB657" s="42"/>
      <c r="AC657" s="42" t="s">
        <v>6860</v>
      </c>
      <c r="AD657" s="42">
        <v>20235420011193</v>
      </c>
      <c r="AE657" s="47">
        <v>45119</v>
      </c>
      <c r="AF657" s="42" t="s">
        <v>5490</v>
      </c>
      <c r="AG657" s="48" t="s">
        <v>5491</v>
      </c>
      <c r="AH657" s="49">
        <v>45106</v>
      </c>
      <c r="AI657" s="38" t="s">
        <v>8622</v>
      </c>
      <c r="AJ657" s="38">
        <v>-169</v>
      </c>
      <c r="AK657" s="73" t="s">
        <v>5506</v>
      </c>
      <c r="AL657" s="38">
        <v>1168</v>
      </c>
      <c r="AM657" s="43">
        <v>45092</v>
      </c>
      <c r="AN657" s="43">
        <v>45124</v>
      </c>
      <c r="AO657" s="38" t="s">
        <v>5506</v>
      </c>
      <c r="AP657" s="43">
        <v>45111</v>
      </c>
      <c r="AQ657" s="38">
        <v>3</v>
      </c>
      <c r="AR657" s="38"/>
      <c r="AS657" s="38" t="s">
        <v>8623</v>
      </c>
      <c r="AT657" s="38" t="s">
        <v>5508</v>
      </c>
      <c r="AU657" s="43">
        <v>45107</v>
      </c>
      <c r="AV657" s="43" t="s">
        <v>7363</v>
      </c>
      <c r="AW657" s="43" t="s">
        <v>7364</v>
      </c>
      <c r="AX657" s="43"/>
      <c r="AY657" s="38" t="s">
        <v>5492</v>
      </c>
      <c r="AZ657" s="38" t="s">
        <v>5492</v>
      </c>
      <c r="BA657" s="43" t="s">
        <v>5560</v>
      </c>
      <c r="BB657" s="43" t="s">
        <v>5522</v>
      </c>
      <c r="BC657" s="38" t="s">
        <v>5492</v>
      </c>
      <c r="BD657" s="38" t="s">
        <v>35</v>
      </c>
      <c r="BE657" s="38" t="s">
        <v>5494</v>
      </c>
    </row>
    <row r="658" spans="1:57" ht="17.45" customHeight="1" x14ac:dyDescent="0.25">
      <c r="A658" s="81">
        <v>2023</v>
      </c>
      <c r="B658" s="35">
        <v>691</v>
      </c>
      <c r="C658" s="36">
        <v>1866</v>
      </c>
      <c r="D658" s="29" t="s">
        <v>1267</v>
      </c>
      <c r="E658" s="37" t="s">
        <v>5497</v>
      </c>
      <c r="F658" s="38" t="s">
        <v>39</v>
      </c>
      <c r="G658" s="35" t="s">
        <v>54</v>
      </c>
      <c r="H658" s="37" t="s">
        <v>5554</v>
      </c>
      <c r="I658" s="38" t="s">
        <v>8624</v>
      </c>
      <c r="J658" s="39" t="s">
        <v>8625</v>
      </c>
      <c r="K658" s="41">
        <v>7</v>
      </c>
      <c r="L658" s="42" t="s">
        <v>5829</v>
      </c>
      <c r="M658" s="43">
        <v>45106</v>
      </c>
      <c r="N658" s="38">
        <v>6</v>
      </c>
      <c r="O658" s="43">
        <v>45125</v>
      </c>
      <c r="P658" s="43">
        <v>45291</v>
      </c>
      <c r="Q658" s="54" t="s">
        <v>98</v>
      </c>
      <c r="R658" s="29" t="s">
        <v>98</v>
      </c>
      <c r="S658" s="52" t="s">
        <v>7533</v>
      </c>
      <c r="T658" s="39" t="s">
        <v>5488</v>
      </c>
      <c r="U658" s="12" t="s">
        <v>811</v>
      </c>
      <c r="V658" s="39" t="s">
        <v>808</v>
      </c>
      <c r="W658" s="53">
        <v>20235400001253</v>
      </c>
      <c r="X658" s="38">
        <v>91065</v>
      </c>
      <c r="Y658" s="38">
        <v>14</v>
      </c>
      <c r="Z658" s="46">
        <v>2500000</v>
      </c>
      <c r="AA658" s="42" t="s">
        <v>6860</v>
      </c>
      <c r="AB658" s="42"/>
      <c r="AC658" s="42" t="s">
        <v>6860</v>
      </c>
      <c r="AD658" s="42">
        <v>20235420011193</v>
      </c>
      <c r="AE658" s="47">
        <v>45119</v>
      </c>
      <c r="AF658" s="42" t="s">
        <v>5490</v>
      </c>
      <c r="AG658" s="48" t="s">
        <v>5491</v>
      </c>
      <c r="AH658" s="49">
        <v>45106</v>
      </c>
      <c r="AI658" s="38" t="s">
        <v>8626</v>
      </c>
      <c r="AJ658" s="38">
        <v>-166</v>
      </c>
      <c r="AK658" s="38" t="s">
        <v>5506</v>
      </c>
      <c r="AL658" s="38">
        <v>1168</v>
      </c>
      <c r="AM658" s="43">
        <v>45092</v>
      </c>
      <c r="AN658" s="43">
        <v>45124</v>
      </c>
      <c r="AO658" s="38" t="s">
        <v>5506</v>
      </c>
      <c r="AP658" s="43">
        <v>45111</v>
      </c>
      <c r="AQ658" s="38">
        <v>3</v>
      </c>
      <c r="AR658" s="38"/>
      <c r="AS658" s="38" t="s">
        <v>8627</v>
      </c>
      <c r="AT658" s="38" t="s">
        <v>5508</v>
      </c>
      <c r="AU658" s="43">
        <v>45107</v>
      </c>
      <c r="AV658" s="43" t="s">
        <v>7363</v>
      </c>
      <c r="AW658" s="43" t="s">
        <v>7364</v>
      </c>
      <c r="AX658" s="43"/>
      <c r="AY658" s="38" t="s">
        <v>5492</v>
      </c>
      <c r="AZ658" s="38" t="s">
        <v>5506</v>
      </c>
      <c r="BA658" s="43" t="s">
        <v>5560</v>
      </c>
      <c r="BB658" s="43" t="s">
        <v>5512</v>
      </c>
      <c r="BC658" s="38" t="s">
        <v>5492</v>
      </c>
      <c r="BD658" s="38" t="s">
        <v>35</v>
      </c>
      <c r="BE658" s="38" t="s">
        <v>5494</v>
      </c>
    </row>
    <row r="659" spans="1:57" ht="17.45" customHeight="1" x14ac:dyDescent="0.25">
      <c r="A659" s="81">
        <v>2023</v>
      </c>
      <c r="B659" s="35">
        <v>692</v>
      </c>
      <c r="C659" s="36">
        <v>1852</v>
      </c>
      <c r="D659" s="29" t="s">
        <v>404</v>
      </c>
      <c r="E659" s="37" t="s">
        <v>5497</v>
      </c>
      <c r="F659" s="38" t="s">
        <v>39</v>
      </c>
      <c r="G659" s="35" t="s">
        <v>54</v>
      </c>
      <c r="H659" s="37" t="s">
        <v>2380</v>
      </c>
      <c r="I659" s="38" t="s">
        <v>8628</v>
      </c>
      <c r="J659" s="39" t="s">
        <v>8629</v>
      </c>
      <c r="K659" s="41">
        <v>1</v>
      </c>
      <c r="L659" s="42" t="s">
        <v>2761</v>
      </c>
      <c r="M659" s="43">
        <v>45106</v>
      </c>
      <c r="N659" s="38">
        <v>6</v>
      </c>
      <c r="O659" s="43">
        <v>45121</v>
      </c>
      <c r="P659" s="43">
        <v>45291</v>
      </c>
      <c r="Q659" s="54" t="s">
        <v>98</v>
      </c>
      <c r="R659" s="29" t="s">
        <v>98</v>
      </c>
      <c r="S659" s="52" t="s">
        <v>8512</v>
      </c>
      <c r="T659" s="39" t="s">
        <v>5488</v>
      </c>
      <c r="U659" s="12" t="s">
        <v>390</v>
      </c>
      <c r="V659" s="39" t="s">
        <v>5860</v>
      </c>
      <c r="W659" s="53">
        <v>20235400001303</v>
      </c>
      <c r="X659" s="38">
        <v>91655</v>
      </c>
      <c r="Y659" s="38">
        <v>8</v>
      </c>
      <c r="Z659" s="46">
        <v>4800000</v>
      </c>
      <c r="AA659" s="42"/>
      <c r="AB659" s="42"/>
      <c r="AC659" s="43"/>
      <c r="AD659" s="42">
        <v>20235420010803</v>
      </c>
      <c r="AE659" s="47">
        <v>45111</v>
      </c>
      <c r="AF659" s="42" t="s">
        <v>5490</v>
      </c>
      <c r="AG659" s="48" t="s">
        <v>5491</v>
      </c>
      <c r="AH659" s="49">
        <v>45106</v>
      </c>
      <c r="AI659" s="38" t="s">
        <v>8630</v>
      </c>
      <c r="AJ659" s="38">
        <v>-171</v>
      </c>
      <c r="AK659" s="38" t="s">
        <v>5506</v>
      </c>
      <c r="AL659" s="38">
        <v>1220</v>
      </c>
      <c r="AM659" s="43">
        <v>45103</v>
      </c>
      <c r="AN659" s="43">
        <v>45111</v>
      </c>
      <c r="AO659" s="38" t="s">
        <v>5506</v>
      </c>
      <c r="AP659" s="43">
        <v>45111</v>
      </c>
      <c r="AQ659" s="38">
        <v>2</v>
      </c>
      <c r="AR659" s="38"/>
      <c r="AS659" s="38" t="s">
        <v>8631</v>
      </c>
      <c r="AT659" s="38" t="s">
        <v>5508</v>
      </c>
      <c r="AU659" s="43">
        <v>45107</v>
      </c>
      <c r="AV659" s="43" t="s">
        <v>7363</v>
      </c>
      <c r="AW659" s="43" t="s">
        <v>6456</v>
      </c>
      <c r="AX659" s="43"/>
      <c r="AY659" s="38" t="s">
        <v>5492</v>
      </c>
      <c r="AZ659" s="38" t="s">
        <v>5506</v>
      </c>
      <c r="BA659" s="43" t="s">
        <v>5597</v>
      </c>
      <c r="BB659" s="43" t="s">
        <v>5522</v>
      </c>
      <c r="BC659" s="38" t="s">
        <v>5492</v>
      </c>
      <c r="BD659" s="38" t="s">
        <v>35</v>
      </c>
      <c r="BE659" s="38" t="s">
        <v>5494</v>
      </c>
    </row>
    <row r="660" spans="1:57" ht="17.45" customHeight="1" x14ac:dyDescent="0.25">
      <c r="A660" s="81">
        <v>2023</v>
      </c>
      <c r="B660" s="35">
        <v>693</v>
      </c>
      <c r="C660" s="36">
        <v>1873</v>
      </c>
      <c r="D660" s="102" t="s">
        <v>5496</v>
      </c>
      <c r="E660" s="37" t="s">
        <v>5497</v>
      </c>
      <c r="F660" s="38" t="s">
        <v>39</v>
      </c>
      <c r="G660" s="35" t="s">
        <v>54</v>
      </c>
      <c r="H660" s="37" t="s">
        <v>8632</v>
      </c>
      <c r="I660" s="38" t="s">
        <v>8633</v>
      </c>
      <c r="J660" s="39" t="s">
        <v>8634</v>
      </c>
      <c r="K660" s="41">
        <v>5</v>
      </c>
      <c r="L660" s="42" t="s">
        <v>2761</v>
      </c>
      <c r="M660" s="43">
        <v>45106</v>
      </c>
      <c r="N660" s="38">
        <v>6</v>
      </c>
      <c r="O660" s="43">
        <v>45120</v>
      </c>
      <c r="P660" s="43">
        <v>45291</v>
      </c>
      <c r="Q660" s="54" t="s">
        <v>98</v>
      </c>
      <c r="R660" s="29" t="s">
        <v>98</v>
      </c>
      <c r="S660" s="52" t="s">
        <v>8635</v>
      </c>
      <c r="T660" s="39" t="s">
        <v>5488</v>
      </c>
      <c r="U660" s="12" t="s">
        <v>160</v>
      </c>
      <c r="V660" s="39" t="s">
        <v>156</v>
      </c>
      <c r="W660" s="51">
        <v>20235400002673</v>
      </c>
      <c r="X660" s="38">
        <v>92077</v>
      </c>
      <c r="Y660" s="38">
        <v>1</v>
      </c>
      <c r="Z660" s="46">
        <v>4800000</v>
      </c>
      <c r="AA660" s="42"/>
      <c r="AB660" s="42"/>
      <c r="AC660" s="43"/>
      <c r="AD660" s="42">
        <v>20235420010803</v>
      </c>
      <c r="AE660" s="47">
        <v>45111</v>
      </c>
      <c r="AF660" s="42" t="s">
        <v>5490</v>
      </c>
      <c r="AG660" s="48" t="s">
        <v>5491</v>
      </c>
      <c r="AH660" s="49">
        <v>45106</v>
      </c>
      <c r="AI660" s="38" t="s">
        <v>8636</v>
      </c>
      <c r="AJ660" s="38">
        <v>-171</v>
      </c>
      <c r="AK660" s="38" t="s">
        <v>5506</v>
      </c>
      <c r="AL660" s="38">
        <v>1276</v>
      </c>
      <c r="AM660" s="43">
        <v>45105</v>
      </c>
      <c r="AN660" s="43">
        <v>45111</v>
      </c>
      <c r="AO660" s="38" t="s">
        <v>5506</v>
      </c>
      <c r="AP660" s="43">
        <v>45112</v>
      </c>
      <c r="AQ660" s="38">
        <v>1</v>
      </c>
      <c r="AR660" s="38"/>
      <c r="AS660" s="38" t="s">
        <v>8637</v>
      </c>
      <c r="AT660" s="38" t="s">
        <v>5508</v>
      </c>
      <c r="AU660" s="43">
        <v>45112</v>
      </c>
      <c r="AV660" s="43" t="s">
        <v>7854</v>
      </c>
      <c r="AW660" s="43" t="s">
        <v>7573</v>
      </c>
      <c r="AX660" s="43"/>
      <c r="AY660" s="38" t="s">
        <v>5492</v>
      </c>
      <c r="AZ660" s="38" t="s">
        <v>5492</v>
      </c>
      <c r="BA660" s="43" t="s">
        <v>5597</v>
      </c>
      <c r="BB660" s="43" t="s">
        <v>5522</v>
      </c>
      <c r="BC660" s="38" t="s">
        <v>5492</v>
      </c>
      <c r="BD660" s="38" t="s">
        <v>35</v>
      </c>
      <c r="BE660" s="38" t="s">
        <v>5494</v>
      </c>
    </row>
    <row r="661" spans="1:57" ht="17.45" customHeight="1" x14ac:dyDescent="0.25">
      <c r="A661" s="81">
        <v>2023</v>
      </c>
      <c r="B661" s="35">
        <v>694</v>
      </c>
      <c r="C661" s="36">
        <v>1873</v>
      </c>
      <c r="D661" s="102" t="s">
        <v>5496</v>
      </c>
      <c r="E661" s="37" t="s">
        <v>5497</v>
      </c>
      <c r="F661" s="38" t="s">
        <v>39</v>
      </c>
      <c r="G661" s="35" t="s">
        <v>54</v>
      </c>
      <c r="H661" s="37" t="s">
        <v>1523</v>
      </c>
      <c r="I661" s="38" t="s">
        <v>8638</v>
      </c>
      <c r="J661" s="39" t="s">
        <v>8551</v>
      </c>
      <c r="K661" s="41">
        <v>7</v>
      </c>
      <c r="L661" s="42" t="s">
        <v>5829</v>
      </c>
      <c r="M661" s="43">
        <v>45106</v>
      </c>
      <c r="N661" s="38">
        <v>6</v>
      </c>
      <c r="O661" s="44">
        <v>45111</v>
      </c>
      <c r="P661" s="43">
        <v>45291</v>
      </c>
      <c r="Q661" s="54" t="s">
        <v>98</v>
      </c>
      <c r="R661" s="29" t="s">
        <v>98</v>
      </c>
      <c r="S661" s="52" t="s">
        <v>7811</v>
      </c>
      <c r="T661" s="39" t="s">
        <v>5488</v>
      </c>
      <c r="U661" s="12" t="s">
        <v>811</v>
      </c>
      <c r="V661" s="39" t="s">
        <v>808</v>
      </c>
      <c r="W661" s="53">
        <v>20235400001253</v>
      </c>
      <c r="X661" s="38">
        <v>91062</v>
      </c>
      <c r="Y661" s="38">
        <v>5</v>
      </c>
      <c r="Z661" s="46">
        <v>3900000</v>
      </c>
      <c r="AA661" s="42" t="s">
        <v>6860</v>
      </c>
      <c r="AB661" s="42" t="s">
        <v>6533</v>
      </c>
      <c r="AC661" s="42" t="s">
        <v>6860</v>
      </c>
      <c r="AD661" s="42">
        <v>20235420010793</v>
      </c>
      <c r="AE661" s="47">
        <v>45111</v>
      </c>
      <c r="AF661" s="42" t="s">
        <v>5490</v>
      </c>
      <c r="AG661" s="48" t="s">
        <v>5491</v>
      </c>
      <c r="AH661" s="49">
        <v>45106</v>
      </c>
      <c r="AI661" s="38" t="s">
        <v>8639</v>
      </c>
      <c r="AJ661" s="38">
        <v>-171</v>
      </c>
      <c r="AK661" s="72" t="s">
        <v>5506</v>
      </c>
      <c r="AL661" s="38">
        <v>1167</v>
      </c>
      <c r="AM661" s="43">
        <v>45092</v>
      </c>
      <c r="AN661" s="43">
        <v>45111</v>
      </c>
      <c r="AO661" s="38" t="s">
        <v>5506</v>
      </c>
      <c r="AP661" s="43">
        <v>45111</v>
      </c>
      <c r="AQ661" s="38">
        <v>3</v>
      </c>
      <c r="AR661" s="38"/>
      <c r="AS661" s="38" t="s">
        <v>8640</v>
      </c>
      <c r="AT661" s="38" t="s">
        <v>5508</v>
      </c>
      <c r="AU661" s="43">
        <v>45112</v>
      </c>
      <c r="AV661" s="43" t="s">
        <v>7854</v>
      </c>
      <c r="AW661" s="43" t="s">
        <v>7573</v>
      </c>
      <c r="AX661" s="43"/>
      <c r="AY661" s="38" t="s">
        <v>5492</v>
      </c>
      <c r="AZ661" s="38" t="s">
        <v>5506</v>
      </c>
      <c r="BA661" s="43" t="s">
        <v>5511</v>
      </c>
      <c r="BB661" s="43" t="s">
        <v>5522</v>
      </c>
      <c r="BC661" s="38" t="s">
        <v>5492</v>
      </c>
      <c r="BD661" s="38" t="s">
        <v>35</v>
      </c>
      <c r="BE661" s="38" t="s">
        <v>5494</v>
      </c>
    </row>
    <row r="662" spans="1:57" ht="17.45" customHeight="1" x14ac:dyDescent="0.25">
      <c r="A662" s="81">
        <v>2023</v>
      </c>
      <c r="B662" s="35">
        <v>695</v>
      </c>
      <c r="C662" s="36">
        <v>1873</v>
      </c>
      <c r="D662" s="102" t="s">
        <v>5496</v>
      </c>
      <c r="E662" s="37" t="s">
        <v>5497</v>
      </c>
      <c r="F662" s="38" t="s">
        <v>39</v>
      </c>
      <c r="G662" s="35" t="s">
        <v>54</v>
      </c>
      <c r="H662" s="37" t="s">
        <v>1576</v>
      </c>
      <c r="I662" s="38" t="s">
        <v>8641</v>
      </c>
      <c r="J662" s="39" t="s">
        <v>8642</v>
      </c>
      <c r="K662" s="41">
        <v>8</v>
      </c>
      <c r="L662" s="42" t="s">
        <v>5549</v>
      </c>
      <c r="M662" s="43">
        <v>45106</v>
      </c>
      <c r="N662" s="38">
        <v>6</v>
      </c>
      <c r="O662" s="43">
        <v>45119</v>
      </c>
      <c r="P662" s="43">
        <v>45291</v>
      </c>
      <c r="Q662" s="54" t="s">
        <v>98</v>
      </c>
      <c r="R662" s="29" t="s">
        <v>98</v>
      </c>
      <c r="S662" s="52" t="s">
        <v>8643</v>
      </c>
      <c r="T662" s="39" t="s">
        <v>5488</v>
      </c>
      <c r="U662" s="12" t="s">
        <v>803</v>
      </c>
      <c r="V662" s="39" t="s">
        <v>1562</v>
      </c>
      <c r="W662" s="53">
        <v>20235400001133</v>
      </c>
      <c r="X662" s="38">
        <v>92131</v>
      </c>
      <c r="Y662" s="38">
        <v>1</v>
      </c>
      <c r="Z662" s="46">
        <v>5700000</v>
      </c>
      <c r="AA662" s="42" t="s">
        <v>6860</v>
      </c>
      <c r="AB662" s="42" t="s">
        <v>6533</v>
      </c>
      <c r="AC662" s="42" t="s">
        <v>6860</v>
      </c>
      <c r="AD662" s="42">
        <v>20235420010883</v>
      </c>
      <c r="AE662" s="47">
        <v>45111</v>
      </c>
      <c r="AF662" s="42" t="s">
        <v>5490</v>
      </c>
      <c r="AG662" s="48" t="s">
        <v>5491</v>
      </c>
      <c r="AH662" s="49">
        <v>45106</v>
      </c>
      <c r="AI662" s="38" t="s">
        <v>8644</v>
      </c>
      <c r="AJ662" s="38">
        <v>-172</v>
      </c>
      <c r="AK662" s="38" t="s">
        <v>5506</v>
      </c>
      <c r="AL662" s="38">
        <v>1281</v>
      </c>
      <c r="AM662" s="43">
        <v>45105</v>
      </c>
      <c r="AN662" s="43">
        <v>45111</v>
      </c>
      <c r="AO662" s="38" t="s">
        <v>5506</v>
      </c>
      <c r="AP662" s="43">
        <v>45118</v>
      </c>
      <c r="AQ662" s="38">
        <v>4</v>
      </c>
      <c r="AR662" s="38"/>
      <c r="AS662" s="38" t="s">
        <v>8645</v>
      </c>
      <c r="AT662" s="38" t="s">
        <v>5508</v>
      </c>
      <c r="AU662" s="43">
        <v>45107</v>
      </c>
      <c r="AV662" s="43" t="s">
        <v>7363</v>
      </c>
      <c r="AW662" s="43" t="s">
        <v>7378</v>
      </c>
      <c r="AX662" s="43"/>
      <c r="AY662" s="38" t="s">
        <v>5492</v>
      </c>
      <c r="AZ662" s="38" t="s">
        <v>5506</v>
      </c>
      <c r="BA662" s="43" t="s">
        <v>5597</v>
      </c>
      <c r="BB662" s="43" t="s">
        <v>5522</v>
      </c>
      <c r="BC662" s="38" t="s">
        <v>5492</v>
      </c>
      <c r="BD662" s="38" t="s">
        <v>35</v>
      </c>
      <c r="BE662" s="38" t="s">
        <v>5494</v>
      </c>
    </row>
    <row r="663" spans="1:57" ht="17.45" customHeight="1" x14ac:dyDescent="0.25">
      <c r="A663" s="81">
        <v>2023</v>
      </c>
      <c r="B663" s="35">
        <v>697</v>
      </c>
      <c r="C663" s="36">
        <v>1852</v>
      </c>
      <c r="D663" s="29" t="s">
        <v>404</v>
      </c>
      <c r="E663" s="37" t="s">
        <v>5497</v>
      </c>
      <c r="F663" s="38" t="s">
        <v>39</v>
      </c>
      <c r="G663" s="35" t="s">
        <v>54</v>
      </c>
      <c r="H663" s="37" t="s">
        <v>2380</v>
      </c>
      <c r="I663" s="38" t="s">
        <v>8646</v>
      </c>
      <c r="J663" s="39" t="s">
        <v>8647</v>
      </c>
      <c r="K663" s="41">
        <v>4</v>
      </c>
      <c r="L663" s="42" t="s">
        <v>2761</v>
      </c>
      <c r="M663" s="43">
        <v>45106</v>
      </c>
      <c r="N663" s="38">
        <v>6</v>
      </c>
      <c r="O663" s="43">
        <v>45111</v>
      </c>
      <c r="P663" s="43">
        <v>45291</v>
      </c>
      <c r="Q663" s="54" t="s">
        <v>98</v>
      </c>
      <c r="R663" s="29" t="s">
        <v>98</v>
      </c>
      <c r="S663" s="52" t="s">
        <v>8512</v>
      </c>
      <c r="T663" s="39" t="s">
        <v>5488</v>
      </c>
      <c r="U663" s="12" t="s">
        <v>390</v>
      </c>
      <c r="V663" s="39" t="s">
        <v>5860</v>
      </c>
      <c r="W663" s="53">
        <v>20235400001303</v>
      </c>
      <c r="X663" s="38">
        <v>91655</v>
      </c>
      <c r="Y663" s="38">
        <v>8</v>
      </c>
      <c r="Z663" s="46">
        <v>4800000</v>
      </c>
      <c r="AA663" s="42"/>
      <c r="AB663" s="42"/>
      <c r="AC663" s="43"/>
      <c r="AD663" s="42">
        <v>20235420010803</v>
      </c>
      <c r="AE663" s="47">
        <v>45111</v>
      </c>
      <c r="AF663" s="42" t="s">
        <v>5490</v>
      </c>
      <c r="AG663" s="48" t="s">
        <v>5491</v>
      </c>
      <c r="AH663" s="49">
        <v>45106</v>
      </c>
      <c r="AI663" s="38" t="s">
        <v>8648</v>
      </c>
      <c r="AJ663" s="38">
        <v>-180</v>
      </c>
      <c r="AK663" s="38" t="s">
        <v>5506</v>
      </c>
      <c r="AL663" s="38">
        <v>1220</v>
      </c>
      <c r="AM663" s="43">
        <v>45103</v>
      </c>
      <c r="AN663" s="43">
        <v>45111</v>
      </c>
      <c r="AO663" s="38" t="s">
        <v>5506</v>
      </c>
      <c r="AP663" s="43">
        <v>45111</v>
      </c>
      <c r="AQ663" s="38">
        <v>2</v>
      </c>
      <c r="AR663" s="38"/>
      <c r="AS663" s="38" t="s">
        <v>8649</v>
      </c>
      <c r="AT663" s="38" t="s">
        <v>5508</v>
      </c>
      <c r="AU663" s="43">
        <v>45107</v>
      </c>
      <c r="AV663" s="43" t="s">
        <v>7363</v>
      </c>
      <c r="AW663" s="43" t="s">
        <v>7364</v>
      </c>
      <c r="AX663" s="43"/>
      <c r="AY663" s="38" t="s">
        <v>5492</v>
      </c>
      <c r="AZ663" s="38" t="s">
        <v>5506</v>
      </c>
      <c r="BA663" s="43" t="s">
        <v>5597</v>
      </c>
      <c r="BB663" s="43" t="s">
        <v>5522</v>
      </c>
      <c r="BC663" s="38" t="s">
        <v>5492</v>
      </c>
      <c r="BD663" s="38" t="s">
        <v>35</v>
      </c>
      <c r="BE663" s="38" t="s">
        <v>5494</v>
      </c>
    </row>
    <row r="664" spans="1:57" ht="17.45" customHeight="1" x14ac:dyDescent="0.25">
      <c r="A664" s="81">
        <v>2023</v>
      </c>
      <c r="B664" s="35">
        <v>698</v>
      </c>
      <c r="C664" s="36">
        <v>1873</v>
      </c>
      <c r="D664" s="102" t="s">
        <v>5496</v>
      </c>
      <c r="E664" s="37" t="s">
        <v>5497</v>
      </c>
      <c r="F664" s="38" t="s">
        <v>39</v>
      </c>
      <c r="G664" s="35" t="s">
        <v>54</v>
      </c>
      <c r="H664" s="37" t="s">
        <v>1071</v>
      </c>
      <c r="I664" s="38" t="s">
        <v>8650</v>
      </c>
      <c r="J664" s="39" t="s">
        <v>8651</v>
      </c>
      <c r="K664" s="41">
        <v>1</v>
      </c>
      <c r="L664" s="42" t="s">
        <v>345</v>
      </c>
      <c r="M664" s="43">
        <v>45106</v>
      </c>
      <c r="N664" s="38">
        <v>6</v>
      </c>
      <c r="O664" s="43">
        <v>45120</v>
      </c>
      <c r="P664" s="43">
        <v>45291</v>
      </c>
      <c r="Q664" s="54" t="s">
        <v>98</v>
      </c>
      <c r="R664" s="29" t="s">
        <v>98</v>
      </c>
      <c r="S664" s="52" t="s">
        <v>8414</v>
      </c>
      <c r="T664" s="39" t="s">
        <v>5488</v>
      </c>
      <c r="U664" s="12" t="s">
        <v>5543</v>
      </c>
      <c r="V664" s="39" t="s">
        <v>264</v>
      </c>
      <c r="W664" s="53">
        <v>20235400001233</v>
      </c>
      <c r="X664" s="38">
        <v>92072</v>
      </c>
      <c r="Y664" s="38">
        <v>4</v>
      </c>
      <c r="Z664" s="46">
        <v>2500000</v>
      </c>
      <c r="AA664" s="42"/>
      <c r="AB664" s="42"/>
      <c r="AC664" s="43"/>
      <c r="AD664" s="42">
        <v>20235420010863</v>
      </c>
      <c r="AE664" s="47">
        <v>45111</v>
      </c>
      <c r="AF664" s="42" t="s">
        <v>5490</v>
      </c>
      <c r="AG664" s="48" t="s">
        <v>5491</v>
      </c>
      <c r="AH664" s="49">
        <v>45106</v>
      </c>
      <c r="AI664" s="38" t="s">
        <v>8652</v>
      </c>
      <c r="AJ664" s="38">
        <v>-171</v>
      </c>
      <c r="AK664" s="38" t="s">
        <v>5506</v>
      </c>
      <c r="AL664" s="38">
        <v>1297</v>
      </c>
      <c r="AM664" s="43">
        <v>45105</v>
      </c>
      <c r="AN664" s="43">
        <v>45111</v>
      </c>
      <c r="AO664" s="38" t="s">
        <v>5506</v>
      </c>
      <c r="AP664" s="43">
        <v>45118</v>
      </c>
      <c r="AQ664" s="38">
        <v>2</v>
      </c>
      <c r="AR664" s="38"/>
      <c r="AS664" s="38" t="s">
        <v>8653</v>
      </c>
      <c r="AT664" s="38" t="s">
        <v>5508</v>
      </c>
      <c r="AU664" s="43">
        <v>45107</v>
      </c>
      <c r="AV664" s="43" t="s">
        <v>7363</v>
      </c>
      <c r="AW664" s="43" t="s">
        <v>7364</v>
      </c>
      <c r="AX664" s="43"/>
      <c r="AY664" s="38" t="s">
        <v>5492</v>
      </c>
      <c r="AZ664" s="38" t="s">
        <v>5492</v>
      </c>
      <c r="BA664" s="43" t="s">
        <v>5560</v>
      </c>
      <c r="BB664" s="43" t="s">
        <v>5512</v>
      </c>
      <c r="BC664" s="38" t="s">
        <v>5492</v>
      </c>
      <c r="BD664" s="38" t="s">
        <v>35</v>
      </c>
      <c r="BE664" s="38" t="s">
        <v>5494</v>
      </c>
    </row>
    <row r="665" spans="1:57" ht="17.45" customHeight="1" x14ac:dyDescent="0.25">
      <c r="A665" s="81">
        <v>2023</v>
      </c>
      <c r="B665" s="35">
        <v>699</v>
      </c>
      <c r="C665" s="36">
        <v>1867</v>
      </c>
      <c r="D665" s="29" t="s">
        <v>1972</v>
      </c>
      <c r="E665" s="37" t="s">
        <v>5497</v>
      </c>
      <c r="F665" s="38" t="s">
        <v>39</v>
      </c>
      <c r="G665" s="35" t="s">
        <v>54</v>
      </c>
      <c r="H665" s="37" t="s">
        <v>1973</v>
      </c>
      <c r="I665" s="38" t="s">
        <v>8654</v>
      </c>
      <c r="J665" s="39" t="s">
        <v>8655</v>
      </c>
      <c r="K665" s="41">
        <v>1</v>
      </c>
      <c r="L665" s="42" t="s">
        <v>5829</v>
      </c>
      <c r="M665" s="43">
        <v>45106</v>
      </c>
      <c r="N665" s="38">
        <v>6</v>
      </c>
      <c r="O665" s="43">
        <v>45120</v>
      </c>
      <c r="P665" s="43">
        <v>45291</v>
      </c>
      <c r="Q665" s="54" t="s">
        <v>98</v>
      </c>
      <c r="R665" s="29" t="s">
        <v>98</v>
      </c>
      <c r="S665" s="52" t="s">
        <v>8656</v>
      </c>
      <c r="T665" s="39" t="s">
        <v>5488</v>
      </c>
      <c r="U665" s="12" t="s">
        <v>62</v>
      </c>
      <c r="V665" s="39" t="s">
        <v>63</v>
      </c>
      <c r="W665" s="53">
        <v>20235400001383</v>
      </c>
      <c r="X665" s="38">
        <v>91176</v>
      </c>
      <c r="Y665" s="38">
        <v>2</v>
      </c>
      <c r="Z665" s="46">
        <v>3900000</v>
      </c>
      <c r="AA665" s="42"/>
      <c r="AB665" s="42"/>
      <c r="AC665" s="43"/>
      <c r="AD665" s="42">
        <v>20235420010793</v>
      </c>
      <c r="AE665" s="47">
        <v>45111</v>
      </c>
      <c r="AF665" s="42" t="s">
        <v>5490</v>
      </c>
      <c r="AG665" s="48" t="s">
        <v>5491</v>
      </c>
      <c r="AH665" s="49">
        <v>45106</v>
      </c>
      <c r="AI665" s="38" t="s">
        <v>8657</v>
      </c>
      <c r="AJ665" s="38">
        <v>-171</v>
      </c>
      <c r="AK665" s="38" t="s">
        <v>5506</v>
      </c>
      <c r="AL665" s="38">
        <v>1201</v>
      </c>
      <c r="AM665" s="43">
        <v>45098</v>
      </c>
      <c r="AN665" s="43">
        <v>45111</v>
      </c>
      <c r="AO665" s="38" t="s">
        <v>5506</v>
      </c>
      <c r="AP665" s="43">
        <v>45112</v>
      </c>
      <c r="AQ665" s="38">
        <v>4</v>
      </c>
      <c r="AR665" s="38"/>
      <c r="AS665" s="38" t="s">
        <v>8658</v>
      </c>
      <c r="AT665" s="38" t="s">
        <v>5508</v>
      </c>
      <c r="AU665" s="43">
        <v>45107</v>
      </c>
      <c r="AV665" s="43" t="s">
        <v>7363</v>
      </c>
      <c r="AW665" s="43" t="s">
        <v>6456</v>
      </c>
      <c r="AX665" s="43"/>
      <c r="AY665" s="38" t="s">
        <v>5492</v>
      </c>
      <c r="AZ665" s="38" t="s">
        <v>5506</v>
      </c>
      <c r="BA665" s="43" t="s">
        <v>5511</v>
      </c>
      <c r="BB665" s="43" t="s">
        <v>8012</v>
      </c>
      <c r="BC665" s="38" t="s">
        <v>5492</v>
      </c>
      <c r="BD665" s="38" t="s">
        <v>35</v>
      </c>
      <c r="BE665" s="38" t="s">
        <v>5494</v>
      </c>
    </row>
    <row r="666" spans="1:57" ht="17.45" customHeight="1" x14ac:dyDescent="0.3">
      <c r="A666" s="81">
        <v>2023</v>
      </c>
      <c r="B666" s="35">
        <v>700</v>
      </c>
      <c r="C666" s="36">
        <v>1873</v>
      </c>
      <c r="D666" s="102" t="s">
        <v>5496</v>
      </c>
      <c r="E666" s="37" t="s">
        <v>5497</v>
      </c>
      <c r="F666" s="38" t="s">
        <v>39</v>
      </c>
      <c r="G666" s="35" t="s">
        <v>54</v>
      </c>
      <c r="H666" s="37" t="s">
        <v>900</v>
      </c>
      <c r="I666" s="38" t="s">
        <v>8659</v>
      </c>
      <c r="J666" s="39" t="s">
        <v>8660</v>
      </c>
      <c r="K666" s="41">
        <v>8</v>
      </c>
      <c r="L666" s="42" t="s">
        <v>345</v>
      </c>
      <c r="M666" s="43">
        <v>45106</v>
      </c>
      <c r="N666" s="38">
        <v>6</v>
      </c>
      <c r="O666" s="43">
        <v>45121</v>
      </c>
      <c r="P666" s="43">
        <v>45291</v>
      </c>
      <c r="Q666" s="54" t="s">
        <v>98</v>
      </c>
      <c r="R666" s="29" t="s">
        <v>98</v>
      </c>
      <c r="S666" s="52" t="s">
        <v>7808</v>
      </c>
      <c r="T666" s="39" t="s">
        <v>5488</v>
      </c>
      <c r="U666" s="248" t="s">
        <v>365</v>
      </c>
      <c r="V666" s="39" t="s">
        <v>5740</v>
      </c>
      <c r="W666" s="53">
        <v>20235400001283</v>
      </c>
      <c r="X666" s="38">
        <v>91337</v>
      </c>
      <c r="Y666" s="38">
        <v>8</v>
      </c>
      <c r="Z666" s="46">
        <v>2500000</v>
      </c>
      <c r="AA666" s="42" t="s">
        <v>6860</v>
      </c>
      <c r="AB666" s="42"/>
      <c r="AC666" s="42" t="s">
        <v>6860</v>
      </c>
      <c r="AD666" s="42">
        <v>20235420010813</v>
      </c>
      <c r="AE666" s="47">
        <v>45119</v>
      </c>
      <c r="AF666" s="42" t="s">
        <v>5490</v>
      </c>
      <c r="AG666" s="48" t="s">
        <v>5491</v>
      </c>
      <c r="AH666" s="49">
        <v>45106</v>
      </c>
      <c r="AI666" s="38" t="s">
        <v>8661</v>
      </c>
      <c r="AJ666" s="38">
        <v>-170</v>
      </c>
      <c r="AK666" s="38" t="s">
        <v>5506</v>
      </c>
      <c r="AL666" s="38">
        <v>1180</v>
      </c>
      <c r="AM666" s="43">
        <v>45092</v>
      </c>
      <c r="AN666" s="43">
        <v>45121</v>
      </c>
      <c r="AO666" s="38" t="s">
        <v>5506</v>
      </c>
      <c r="AP666" s="43">
        <v>45112</v>
      </c>
      <c r="AQ666" s="38">
        <v>3</v>
      </c>
      <c r="AR666" s="38"/>
      <c r="AS666" s="38" t="s">
        <v>8662</v>
      </c>
      <c r="AT666" s="38" t="s">
        <v>5508</v>
      </c>
      <c r="AU666" s="43">
        <v>45112</v>
      </c>
      <c r="AV666" s="43" t="s">
        <v>7854</v>
      </c>
      <c r="AW666" s="43" t="s">
        <v>7573</v>
      </c>
      <c r="AX666" s="43"/>
      <c r="AY666" s="38" t="s">
        <v>5492</v>
      </c>
      <c r="AZ666" s="38" t="s">
        <v>5492</v>
      </c>
      <c r="BA666" s="43" t="s">
        <v>5560</v>
      </c>
      <c r="BB666" s="43" t="s">
        <v>8012</v>
      </c>
      <c r="BC666" s="38" t="s">
        <v>5492</v>
      </c>
      <c r="BD666" s="38" t="s">
        <v>35</v>
      </c>
      <c r="BE666" s="38" t="s">
        <v>5494</v>
      </c>
    </row>
    <row r="667" spans="1:57" ht="17.45" customHeight="1" x14ac:dyDescent="0.25">
      <c r="A667" s="81">
        <v>2023</v>
      </c>
      <c r="B667" s="35">
        <v>701</v>
      </c>
      <c r="C667" s="36">
        <v>1843</v>
      </c>
      <c r="D667" s="29" t="s">
        <v>696</v>
      </c>
      <c r="E667" s="37" t="s">
        <v>5497</v>
      </c>
      <c r="F667" s="38" t="s">
        <v>39</v>
      </c>
      <c r="G667" s="35" t="s">
        <v>54</v>
      </c>
      <c r="H667" s="28" t="s">
        <v>8663</v>
      </c>
      <c r="I667" s="38" t="s">
        <v>8664</v>
      </c>
      <c r="J667" s="39" t="s">
        <v>8665</v>
      </c>
      <c r="K667" s="41">
        <v>3</v>
      </c>
      <c r="L667" s="42" t="s">
        <v>345</v>
      </c>
      <c r="M667" s="43">
        <v>45105</v>
      </c>
      <c r="N667" s="38">
        <v>6</v>
      </c>
      <c r="O667" s="43">
        <v>45124</v>
      </c>
      <c r="P667" s="43">
        <v>45291</v>
      </c>
      <c r="Q667" s="54" t="s">
        <v>98</v>
      </c>
      <c r="R667" s="29" t="s">
        <v>98</v>
      </c>
      <c r="S667" s="52" t="s">
        <v>8666</v>
      </c>
      <c r="T667" s="39" t="s">
        <v>5488</v>
      </c>
      <c r="U667" s="12" t="s">
        <v>701</v>
      </c>
      <c r="V667" s="39" t="s">
        <v>5570</v>
      </c>
      <c r="W667" s="51">
        <v>20235400001993</v>
      </c>
      <c r="X667" s="38">
        <v>92210</v>
      </c>
      <c r="Y667" s="38">
        <v>2</v>
      </c>
      <c r="Z667" s="46">
        <v>3000000</v>
      </c>
      <c r="AA667" s="42"/>
      <c r="AB667" s="42"/>
      <c r="AC667" s="43"/>
      <c r="AD667" s="42">
        <v>20235420011133</v>
      </c>
      <c r="AE667" s="47">
        <v>45119</v>
      </c>
      <c r="AF667" s="42" t="s">
        <v>5490</v>
      </c>
      <c r="AG667" s="48" t="s">
        <v>5491</v>
      </c>
      <c r="AH667" s="49">
        <v>45105</v>
      </c>
      <c r="AI667" s="38" t="s">
        <v>8667</v>
      </c>
      <c r="AJ667" s="38">
        <v>-170</v>
      </c>
      <c r="AK667" s="38" t="s">
        <v>5506</v>
      </c>
      <c r="AL667" s="38">
        <v>1289</v>
      </c>
      <c r="AM667" s="43">
        <v>45105</v>
      </c>
      <c r="AN667" s="43">
        <v>45124</v>
      </c>
      <c r="AO667" s="38" t="s">
        <v>5506</v>
      </c>
      <c r="AP667" s="43">
        <v>45118</v>
      </c>
      <c r="AQ667" s="38">
        <v>3</v>
      </c>
      <c r="AR667" s="38"/>
      <c r="AS667" s="38" t="s">
        <v>8458</v>
      </c>
      <c r="AT667" s="38" t="s">
        <v>7264</v>
      </c>
      <c r="AU667" s="43">
        <v>45111</v>
      </c>
      <c r="AV667" s="43" t="s">
        <v>8093</v>
      </c>
      <c r="AW667" s="43" t="s">
        <v>8093</v>
      </c>
      <c r="AX667" s="43"/>
      <c r="AY667" s="38" t="s">
        <v>5492</v>
      </c>
      <c r="AZ667" s="38" t="s">
        <v>5492</v>
      </c>
      <c r="BA667" s="43" t="s">
        <v>5511</v>
      </c>
      <c r="BB667" s="43" t="s">
        <v>5522</v>
      </c>
      <c r="BC667" s="38" t="s">
        <v>8668</v>
      </c>
      <c r="BD667" s="38" t="s">
        <v>35</v>
      </c>
      <c r="BE667" s="38" t="s">
        <v>5494</v>
      </c>
    </row>
    <row r="668" spans="1:57" ht="17.45" customHeight="1" x14ac:dyDescent="0.25">
      <c r="A668" s="81">
        <v>2023</v>
      </c>
      <c r="B668" s="35">
        <v>702</v>
      </c>
      <c r="C668" s="36">
        <v>1843</v>
      </c>
      <c r="D668" s="29" t="s">
        <v>696</v>
      </c>
      <c r="E668" s="37" t="s">
        <v>5497</v>
      </c>
      <c r="F668" s="38" t="s">
        <v>39</v>
      </c>
      <c r="G668" s="35" t="s">
        <v>54</v>
      </c>
      <c r="H668" s="37" t="s">
        <v>1867</v>
      </c>
      <c r="I668" s="38" t="s">
        <v>8669</v>
      </c>
      <c r="J668" s="39" t="s">
        <v>8670</v>
      </c>
      <c r="K668" s="41">
        <v>0</v>
      </c>
      <c r="L668" s="42" t="s">
        <v>345</v>
      </c>
      <c r="M668" s="43">
        <v>45111</v>
      </c>
      <c r="N668" s="38">
        <v>6</v>
      </c>
      <c r="O668" s="43">
        <v>45120</v>
      </c>
      <c r="P668" s="43">
        <v>45291</v>
      </c>
      <c r="Q668" s="54" t="s">
        <v>98</v>
      </c>
      <c r="R668" s="29" t="s">
        <v>98</v>
      </c>
      <c r="S668" s="52" t="s">
        <v>8666</v>
      </c>
      <c r="T668" s="39" t="s">
        <v>5488</v>
      </c>
      <c r="U668" s="12" t="s">
        <v>701</v>
      </c>
      <c r="V668" s="39" t="s">
        <v>5570</v>
      </c>
      <c r="W668" s="51">
        <v>20235400001993</v>
      </c>
      <c r="X668" s="38">
        <v>92210</v>
      </c>
      <c r="Y668" s="38">
        <v>2</v>
      </c>
      <c r="Z668" s="46">
        <v>3000000</v>
      </c>
      <c r="AA668" s="42"/>
      <c r="AB668" s="42"/>
      <c r="AC668" s="43"/>
      <c r="AD668" s="42">
        <v>20235420010863</v>
      </c>
      <c r="AE668" s="47">
        <v>45111</v>
      </c>
      <c r="AF668" s="42" t="s">
        <v>5490</v>
      </c>
      <c r="AG668" s="48" t="s">
        <v>5491</v>
      </c>
      <c r="AH668" s="49">
        <v>45111</v>
      </c>
      <c r="AI668" s="38" t="s">
        <v>8671</v>
      </c>
      <c r="AJ668" s="38">
        <v>-171</v>
      </c>
      <c r="AK668" s="38" t="s">
        <v>5506</v>
      </c>
      <c r="AL668" s="38">
        <v>1289</v>
      </c>
      <c r="AM668" s="43">
        <v>45105</v>
      </c>
      <c r="AN668" s="43">
        <v>45111</v>
      </c>
      <c r="AO668" s="38" t="s">
        <v>5506</v>
      </c>
      <c r="AP668" s="43">
        <v>45118</v>
      </c>
      <c r="AQ668" s="38">
        <v>3</v>
      </c>
      <c r="AR668" s="38"/>
      <c r="AS668" s="38" t="s">
        <v>8672</v>
      </c>
      <c r="AT668" s="38" t="s">
        <v>5508</v>
      </c>
      <c r="AU668" s="43">
        <v>45119</v>
      </c>
      <c r="AV668" s="43" t="s">
        <v>7779</v>
      </c>
      <c r="AW668" s="43" t="s">
        <v>7401</v>
      </c>
      <c r="AX668" s="43"/>
      <c r="AY668" s="38" t="s">
        <v>5492</v>
      </c>
      <c r="AZ668" s="38" t="s">
        <v>5506</v>
      </c>
      <c r="BA668" s="43" t="s">
        <v>5597</v>
      </c>
      <c r="BB668" s="43" t="s">
        <v>5512</v>
      </c>
      <c r="BC668" s="38" t="s">
        <v>5492</v>
      </c>
      <c r="BD668" s="38" t="s">
        <v>35</v>
      </c>
      <c r="BE668" s="38" t="s">
        <v>5494</v>
      </c>
    </row>
    <row r="669" spans="1:57" ht="17.45" customHeight="1" x14ac:dyDescent="0.25">
      <c r="A669" s="81">
        <v>2023</v>
      </c>
      <c r="B669" s="35">
        <v>703</v>
      </c>
      <c r="C669" s="36">
        <v>1873</v>
      </c>
      <c r="D669" s="102" t="s">
        <v>5496</v>
      </c>
      <c r="E669" s="37" t="s">
        <v>5497</v>
      </c>
      <c r="F669" s="38" t="s">
        <v>39</v>
      </c>
      <c r="G669" s="35" t="s">
        <v>54</v>
      </c>
      <c r="H669" s="37" t="s">
        <v>7953</v>
      </c>
      <c r="I669" s="38" t="s">
        <v>8673</v>
      </c>
      <c r="J669" s="39" t="s">
        <v>8674</v>
      </c>
      <c r="K669" s="41">
        <v>7</v>
      </c>
      <c r="L669" s="42" t="s">
        <v>5829</v>
      </c>
      <c r="M669" s="43">
        <v>45106</v>
      </c>
      <c r="N669" s="38">
        <v>6</v>
      </c>
      <c r="O669" s="43">
        <v>45134</v>
      </c>
      <c r="P669" s="43">
        <v>45291</v>
      </c>
      <c r="Q669" s="54" t="s">
        <v>98</v>
      </c>
      <c r="R669" s="29" t="s">
        <v>98</v>
      </c>
      <c r="S669" s="52" t="s">
        <v>7955</v>
      </c>
      <c r="T669" s="39" t="s">
        <v>5488</v>
      </c>
      <c r="U669" s="12" t="s">
        <v>811</v>
      </c>
      <c r="V669" s="39" t="s">
        <v>808</v>
      </c>
      <c r="W669" s="53">
        <v>20235400001253</v>
      </c>
      <c r="X669" s="38">
        <v>91322</v>
      </c>
      <c r="Y669" s="38">
        <v>2</v>
      </c>
      <c r="Z669" s="46">
        <v>5200000</v>
      </c>
      <c r="AA669" s="42" t="s">
        <v>6860</v>
      </c>
      <c r="AB669" s="42"/>
      <c r="AC669" s="42" t="s">
        <v>6860</v>
      </c>
      <c r="AD669" s="42">
        <v>20235420011223</v>
      </c>
      <c r="AE669" s="47">
        <v>45119</v>
      </c>
      <c r="AF669" s="42" t="s">
        <v>5490</v>
      </c>
      <c r="AG669" s="48" t="s">
        <v>5491</v>
      </c>
      <c r="AH669" s="49">
        <v>45106</v>
      </c>
      <c r="AI669" s="38" t="s">
        <v>8675</v>
      </c>
      <c r="AJ669" s="38">
        <v>-157</v>
      </c>
      <c r="AK669" s="38" t="s">
        <v>5506</v>
      </c>
      <c r="AL669" s="38">
        <v>1255</v>
      </c>
      <c r="AM669" s="43">
        <v>45104</v>
      </c>
      <c r="AN669" s="43">
        <v>45125</v>
      </c>
      <c r="AO669" s="38" t="s">
        <v>5506</v>
      </c>
      <c r="AP669" s="43">
        <v>45112</v>
      </c>
      <c r="AQ669" s="38">
        <v>3</v>
      </c>
      <c r="AR669" s="38"/>
      <c r="AS669" s="38" t="s">
        <v>8676</v>
      </c>
      <c r="AT669" s="38" t="s">
        <v>5508</v>
      </c>
      <c r="AU669" s="43">
        <v>45112</v>
      </c>
      <c r="AV669" s="43" t="s">
        <v>7854</v>
      </c>
      <c r="AW669" s="43" t="s">
        <v>7274</v>
      </c>
      <c r="AX669" s="43"/>
      <c r="AY669" s="38" t="s">
        <v>5492</v>
      </c>
      <c r="AZ669" s="38" t="s">
        <v>5492</v>
      </c>
      <c r="BA669" s="43" t="s">
        <v>5597</v>
      </c>
      <c r="BB669" s="43" t="s">
        <v>5512</v>
      </c>
      <c r="BC669" s="38" t="s">
        <v>5492</v>
      </c>
      <c r="BD669" s="38" t="s">
        <v>35</v>
      </c>
      <c r="BE669" s="38" t="s">
        <v>5494</v>
      </c>
    </row>
    <row r="670" spans="1:57" ht="17.45" customHeight="1" x14ac:dyDescent="0.3">
      <c r="A670" s="81">
        <v>2023</v>
      </c>
      <c r="B670" s="35">
        <v>705</v>
      </c>
      <c r="C670" s="36">
        <v>1873</v>
      </c>
      <c r="D670" s="102" t="s">
        <v>5496</v>
      </c>
      <c r="E670" s="37" t="s">
        <v>5497</v>
      </c>
      <c r="F670" s="38" t="s">
        <v>39</v>
      </c>
      <c r="G670" s="35" t="s">
        <v>54</v>
      </c>
      <c r="H670" s="37" t="s">
        <v>8677</v>
      </c>
      <c r="I670" s="38" t="s">
        <v>8678</v>
      </c>
      <c r="J670" s="39" t="s">
        <v>8679</v>
      </c>
      <c r="K670" s="41">
        <v>2</v>
      </c>
      <c r="L670" s="42" t="s">
        <v>2761</v>
      </c>
      <c r="M670" s="43">
        <v>45106</v>
      </c>
      <c r="N670" s="38">
        <v>7</v>
      </c>
      <c r="O670" s="43">
        <v>45119</v>
      </c>
      <c r="P670" s="43">
        <v>45291</v>
      </c>
      <c r="Q670" s="54" t="s">
        <v>98</v>
      </c>
      <c r="R670" s="29" t="s">
        <v>98</v>
      </c>
      <c r="S670" s="52" t="s">
        <v>8680</v>
      </c>
      <c r="T670" s="39" t="s">
        <v>5488</v>
      </c>
      <c r="U670" s="248" t="s">
        <v>365</v>
      </c>
      <c r="V670" s="39" t="s">
        <v>5740</v>
      </c>
      <c r="W670" s="53">
        <v>20235400001283</v>
      </c>
      <c r="X670" s="38">
        <v>91002</v>
      </c>
      <c r="Y670" s="38">
        <v>1</v>
      </c>
      <c r="Z670" s="46">
        <v>3900000</v>
      </c>
      <c r="AA670" s="42"/>
      <c r="AB670" s="42"/>
      <c r="AC670" s="43"/>
      <c r="AD670" s="42">
        <v>20235420010833</v>
      </c>
      <c r="AE670" s="47">
        <v>45111</v>
      </c>
      <c r="AF670" s="42" t="s">
        <v>5490</v>
      </c>
      <c r="AG670" s="48" t="s">
        <v>5491</v>
      </c>
      <c r="AH670" s="49">
        <v>45106</v>
      </c>
      <c r="AI670" s="38" t="s">
        <v>8681</v>
      </c>
      <c r="AJ670" s="38">
        <v>-172</v>
      </c>
      <c r="AK670" s="35" t="s">
        <v>5506</v>
      </c>
      <c r="AL670" s="38">
        <v>1126</v>
      </c>
      <c r="AM670" s="43">
        <v>45082</v>
      </c>
      <c r="AN670" s="43">
        <v>45111</v>
      </c>
      <c r="AO670" s="38" t="s">
        <v>5506</v>
      </c>
      <c r="AP670" s="43">
        <v>45112</v>
      </c>
      <c r="AQ670" s="38">
        <v>4</v>
      </c>
      <c r="AR670" s="38"/>
      <c r="AS670" s="38" t="s">
        <v>8682</v>
      </c>
      <c r="AT670" s="38" t="s">
        <v>5508</v>
      </c>
      <c r="AU670" s="43">
        <v>45112</v>
      </c>
      <c r="AV670" s="43" t="s">
        <v>7854</v>
      </c>
      <c r="AW670" s="43" t="s">
        <v>7274</v>
      </c>
      <c r="AX670" s="43"/>
      <c r="AY670" s="38" t="s">
        <v>5492</v>
      </c>
      <c r="AZ670" s="38" t="s">
        <v>5506</v>
      </c>
      <c r="BA670" s="43" t="s">
        <v>5511</v>
      </c>
      <c r="BB670" s="43" t="s">
        <v>5512</v>
      </c>
      <c r="BC670" s="38" t="s">
        <v>5492</v>
      </c>
      <c r="BD670" s="38" t="s">
        <v>35</v>
      </c>
      <c r="BE670" s="38" t="s">
        <v>5494</v>
      </c>
    </row>
    <row r="671" spans="1:57" ht="17.45" customHeight="1" x14ac:dyDescent="0.25">
      <c r="A671" s="81">
        <v>2023</v>
      </c>
      <c r="B671" s="35">
        <v>706</v>
      </c>
      <c r="C671" s="36">
        <v>1871</v>
      </c>
      <c r="D671" s="29" t="s">
        <v>279</v>
      </c>
      <c r="E671" s="37" t="s">
        <v>5497</v>
      </c>
      <c r="F671" s="38" t="s">
        <v>39</v>
      </c>
      <c r="G671" s="35" t="s">
        <v>54</v>
      </c>
      <c r="H671" s="37" t="s">
        <v>1718</v>
      </c>
      <c r="I671" s="38" t="s">
        <v>8683</v>
      </c>
      <c r="J671" s="39" t="s">
        <v>8684</v>
      </c>
      <c r="K671" s="41">
        <v>0</v>
      </c>
      <c r="L671" s="42" t="s">
        <v>170</v>
      </c>
      <c r="M671" s="43">
        <v>45106</v>
      </c>
      <c r="N671" s="38">
        <v>6</v>
      </c>
      <c r="O671" s="43">
        <v>45119</v>
      </c>
      <c r="P671" s="43">
        <v>45291</v>
      </c>
      <c r="Q671" s="54" t="s">
        <v>98</v>
      </c>
      <c r="R671" s="29" t="s">
        <v>98</v>
      </c>
      <c r="S671" s="52" t="s">
        <v>8512</v>
      </c>
      <c r="T671" s="39" t="s">
        <v>5488</v>
      </c>
      <c r="U671" s="12" t="s">
        <v>286</v>
      </c>
      <c r="V671" s="39" t="s">
        <v>287</v>
      </c>
      <c r="W671" s="51">
        <v>20235400001683</v>
      </c>
      <c r="X671" s="38">
        <v>91817</v>
      </c>
      <c r="Y671" s="38">
        <v>12</v>
      </c>
      <c r="Z671" s="46">
        <v>2400000</v>
      </c>
      <c r="AA671" s="42"/>
      <c r="AB671" s="42"/>
      <c r="AC671" s="43"/>
      <c r="AD671" s="42">
        <v>20235420010933</v>
      </c>
      <c r="AE671" s="47">
        <v>45111</v>
      </c>
      <c r="AF671" s="42" t="s">
        <v>5490</v>
      </c>
      <c r="AG671" s="48" t="s">
        <v>5491</v>
      </c>
      <c r="AH671" s="49">
        <v>45106</v>
      </c>
      <c r="AI671" s="38" t="s">
        <v>8685</v>
      </c>
      <c r="AJ671" s="38">
        <v>-172</v>
      </c>
      <c r="AK671" s="38" t="s">
        <v>5506</v>
      </c>
      <c r="AL671" s="38">
        <v>1250</v>
      </c>
      <c r="AM671" s="43">
        <v>45104</v>
      </c>
      <c r="AN671" s="43">
        <v>45111</v>
      </c>
      <c r="AO671" s="38" t="s">
        <v>5506</v>
      </c>
      <c r="AP671" s="43">
        <v>45113</v>
      </c>
      <c r="AQ671" s="38">
        <v>2</v>
      </c>
      <c r="AR671" s="38"/>
      <c r="AS671" s="38" t="s">
        <v>8686</v>
      </c>
      <c r="AT671" s="38" t="s">
        <v>5508</v>
      </c>
      <c r="AU671" s="43">
        <v>45117</v>
      </c>
      <c r="AV671" s="43" t="s">
        <v>7905</v>
      </c>
      <c r="AW671" s="43" t="s">
        <v>7274</v>
      </c>
      <c r="AX671" s="43"/>
      <c r="AY671" s="38" t="s">
        <v>5492</v>
      </c>
      <c r="AZ671" s="38" t="s">
        <v>5492</v>
      </c>
      <c r="BA671" s="43" t="s">
        <v>5560</v>
      </c>
      <c r="BB671" s="43" t="s">
        <v>5522</v>
      </c>
      <c r="BC671" s="38" t="s">
        <v>5492</v>
      </c>
      <c r="BD671" s="38" t="s">
        <v>35</v>
      </c>
      <c r="BE671" s="38" t="s">
        <v>5494</v>
      </c>
    </row>
    <row r="672" spans="1:57" ht="17.45" customHeight="1" x14ac:dyDescent="0.25">
      <c r="A672" s="81">
        <v>2023</v>
      </c>
      <c r="B672" s="35">
        <v>707</v>
      </c>
      <c r="C672" s="36">
        <v>1852</v>
      </c>
      <c r="D672" s="29" t="s">
        <v>404</v>
      </c>
      <c r="E672" s="37" t="s">
        <v>5497</v>
      </c>
      <c r="F672" s="38" t="s">
        <v>39</v>
      </c>
      <c r="G672" s="35" t="s">
        <v>54</v>
      </c>
      <c r="H672" s="37" t="s">
        <v>2380</v>
      </c>
      <c r="I672" s="38" t="s">
        <v>8687</v>
      </c>
      <c r="J672" s="39" t="s">
        <v>8688</v>
      </c>
      <c r="K672" s="41">
        <v>3</v>
      </c>
      <c r="L672" s="42" t="s">
        <v>2761</v>
      </c>
      <c r="M672" s="43">
        <v>45107</v>
      </c>
      <c r="N672" s="38">
        <v>6</v>
      </c>
      <c r="O672" s="44">
        <v>45111</v>
      </c>
      <c r="P672" s="43">
        <v>45291</v>
      </c>
      <c r="Q672" s="54" t="s">
        <v>98</v>
      </c>
      <c r="R672" s="29" t="s">
        <v>98</v>
      </c>
      <c r="S672" s="52" t="s">
        <v>8512</v>
      </c>
      <c r="T672" s="39" t="s">
        <v>5488</v>
      </c>
      <c r="U672" s="12" t="s">
        <v>390</v>
      </c>
      <c r="V672" s="39" t="s">
        <v>5860</v>
      </c>
      <c r="W672" s="51">
        <v>20235400001513</v>
      </c>
      <c r="X672" s="38">
        <v>91655</v>
      </c>
      <c r="Y672" s="38">
        <v>8</v>
      </c>
      <c r="Z672" s="46">
        <v>4800000</v>
      </c>
      <c r="AA672" s="42"/>
      <c r="AB672" s="42"/>
      <c r="AC672" s="43"/>
      <c r="AD672" s="42">
        <v>20235420010803</v>
      </c>
      <c r="AE672" s="47">
        <v>45111</v>
      </c>
      <c r="AF672" s="42" t="s">
        <v>5490</v>
      </c>
      <c r="AG672" s="48" t="s">
        <v>5491</v>
      </c>
      <c r="AH672" s="49">
        <v>45107</v>
      </c>
      <c r="AI672" s="38" t="s">
        <v>8689</v>
      </c>
      <c r="AJ672" s="38">
        <v>-180</v>
      </c>
      <c r="AK672" s="67" t="s">
        <v>5506</v>
      </c>
      <c r="AL672" s="38">
        <v>1220</v>
      </c>
      <c r="AM672" s="43">
        <v>45103</v>
      </c>
      <c r="AN672" s="43">
        <v>45111</v>
      </c>
      <c r="AO672" s="38" t="s">
        <v>5506</v>
      </c>
      <c r="AP672" s="43">
        <v>45111</v>
      </c>
      <c r="AQ672" s="38">
        <v>2</v>
      </c>
      <c r="AR672" s="38"/>
      <c r="AS672" s="38" t="s">
        <v>8690</v>
      </c>
      <c r="AT672" s="38" t="s">
        <v>5508</v>
      </c>
      <c r="AU672" s="43">
        <v>45112</v>
      </c>
      <c r="AV672" s="43" t="s">
        <v>7854</v>
      </c>
      <c r="AW672" s="43" t="s">
        <v>7274</v>
      </c>
      <c r="AX672" s="43"/>
      <c r="AY672" s="38" t="s">
        <v>5492</v>
      </c>
      <c r="AZ672" s="38" t="s">
        <v>5506</v>
      </c>
      <c r="BA672" s="43" t="s">
        <v>5597</v>
      </c>
      <c r="BB672" s="43" t="s">
        <v>5512</v>
      </c>
      <c r="BC672" s="38" t="s">
        <v>5492</v>
      </c>
      <c r="BD672" s="38" t="s">
        <v>35</v>
      </c>
      <c r="BE672" s="38" t="s">
        <v>5494</v>
      </c>
    </row>
    <row r="673" spans="1:57" ht="17.45" customHeight="1" x14ac:dyDescent="0.25">
      <c r="A673" s="81">
        <v>2023</v>
      </c>
      <c r="B673" s="35">
        <v>708</v>
      </c>
      <c r="C673" s="36">
        <v>1873</v>
      </c>
      <c r="D673" s="102" t="s">
        <v>5496</v>
      </c>
      <c r="E673" s="37" t="s">
        <v>5497</v>
      </c>
      <c r="F673" s="38" t="s">
        <v>39</v>
      </c>
      <c r="G673" s="35" t="s">
        <v>54</v>
      </c>
      <c r="H673" s="37" t="s">
        <v>2935</v>
      </c>
      <c r="I673" s="38" t="s">
        <v>8691</v>
      </c>
      <c r="J673" s="39" t="s">
        <v>8692</v>
      </c>
      <c r="K673" s="41">
        <v>7</v>
      </c>
      <c r="L673" s="42" t="s">
        <v>170</v>
      </c>
      <c r="M673" s="43">
        <v>45111</v>
      </c>
      <c r="N673" s="38">
        <v>6</v>
      </c>
      <c r="O673" s="43">
        <v>45124</v>
      </c>
      <c r="P673" s="43">
        <v>45291</v>
      </c>
      <c r="Q673" s="54" t="s">
        <v>98</v>
      </c>
      <c r="R673" s="29" t="s">
        <v>98</v>
      </c>
      <c r="S673" s="52" t="s">
        <v>8188</v>
      </c>
      <c r="T673" s="39" t="s">
        <v>5488</v>
      </c>
      <c r="U673" s="12" t="s">
        <v>286</v>
      </c>
      <c r="V673" s="39" t="s">
        <v>287</v>
      </c>
      <c r="W673" s="51">
        <v>20235400001683</v>
      </c>
      <c r="X673" s="38">
        <v>91023</v>
      </c>
      <c r="Y673" s="38">
        <v>1</v>
      </c>
      <c r="Z673" s="46">
        <v>2725000</v>
      </c>
      <c r="AA673" s="42" t="s">
        <v>6860</v>
      </c>
      <c r="AB673" s="42" t="s">
        <v>6533</v>
      </c>
      <c r="AC673" s="42" t="s">
        <v>6860</v>
      </c>
      <c r="AD673" s="42">
        <v>20235420011353</v>
      </c>
      <c r="AE673" s="47">
        <v>45121</v>
      </c>
      <c r="AF673" s="42" t="s">
        <v>5490</v>
      </c>
      <c r="AG673" s="48" t="s">
        <v>5491</v>
      </c>
      <c r="AH673" s="49">
        <v>45111</v>
      </c>
      <c r="AI673" s="38" t="s">
        <v>8693</v>
      </c>
      <c r="AJ673" s="38">
        <v>-167</v>
      </c>
      <c r="AK673" s="38" t="s">
        <v>5506</v>
      </c>
      <c r="AL673" s="38">
        <v>1164</v>
      </c>
      <c r="AM673" s="43">
        <v>45092</v>
      </c>
      <c r="AN673" s="43">
        <v>45124</v>
      </c>
      <c r="AO673" s="38" t="s">
        <v>5506</v>
      </c>
      <c r="AP673" s="43">
        <v>45118</v>
      </c>
      <c r="AQ673" s="38">
        <v>5</v>
      </c>
      <c r="AR673" s="38"/>
      <c r="AS673" s="38" t="s">
        <v>8694</v>
      </c>
      <c r="AT673" s="38" t="s">
        <v>5508</v>
      </c>
      <c r="AU673" s="43">
        <v>45112</v>
      </c>
      <c r="AV673" s="43" t="s">
        <v>7854</v>
      </c>
      <c r="AW673" s="43" t="s">
        <v>7274</v>
      </c>
      <c r="AX673" s="43"/>
      <c r="AY673" s="38" t="s">
        <v>5492</v>
      </c>
      <c r="AZ673" s="38" t="s">
        <v>5492</v>
      </c>
      <c r="BA673" s="43" t="s">
        <v>5560</v>
      </c>
      <c r="BB673" s="43" t="s">
        <v>5522</v>
      </c>
      <c r="BC673" s="38" t="s">
        <v>5492</v>
      </c>
      <c r="BD673" s="38" t="s">
        <v>35</v>
      </c>
      <c r="BE673" s="38" t="s">
        <v>5494</v>
      </c>
    </row>
    <row r="674" spans="1:57" ht="17.45" customHeight="1" x14ac:dyDescent="0.25">
      <c r="A674" s="81">
        <v>2023</v>
      </c>
      <c r="B674" s="35">
        <v>709</v>
      </c>
      <c r="C674" s="36">
        <v>1873</v>
      </c>
      <c r="D674" s="102" t="s">
        <v>5496</v>
      </c>
      <c r="E674" s="37" t="s">
        <v>5497</v>
      </c>
      <c r="F674" s="38" t="s">
        <v>39</v>
      </c>
      <c r="G674" s="35" t="s">
        <v>54</v>
      </c>
      <c r="H674" s="37" t="s">
        <v>92</v>
      </c>
      <c r="I674" s="38" t="s">
        <v>8695</v>
      </c>
      <c r="J674" s="39" t="s">
        <v>8696</v>
      </c>
      <c r="K674" s="41">
        <v>1</v>
      </c>
      <c r="L674" s="42" t="s">
        <v>5549</v>
      </c>
      <c r="M674" s="43">
        <v>45111</v>
      </c>
      <c r="N674" s="38">
        <v>6</v>
      </c>
      <c r="O674" s="43">
        <v>45121</v>
      </c>
      <c r="P674" s="43">
        <v>45291</v>
      </c>
      <c r="Q674" s="54" t="s">
        <v>98</v>
      </c>
      <c r="R674" s="29" t="s">
        <v>98</v>
      </c>
      <c r="S674" s="52" t="s">
        <v>8273</v>
      </c>
      <c r="T674" s="39" t="s">
        <v>5488</v>
      </c>
      <c r="U674" s="12" t="s">
        <v>100</v>
      </c>
      <c r="V674" s="39" t="s">
        <v>5577</v>
      </c>
      <c r="W674" s="51">
        <v>20235400001573</v>
      </c>
      <c r="X674" s="38">
        <v>91796</v>
      </c>
      <c r="Y674" s="38">
        <v>3</v>
      </c>
      <c r="Z674" s="46">
        <v>5700000</v>
      </c>
      <c r="AA674" s="42"/>
      <c r="AB674" s="42"/>
      <c r="AC674" s="43"/>
      <c r="AD674" s="42">
        <v>20235420011163</v>
      </c>
      <c r="AE674" s="47">
        <v>45119</v>
      </c>
      <c r="AF674" s="42" t="s">
        <v>5490</v>
      </c>
      <c r="AG674" s="48" t="s">
        <v>5491</v>
      </c>
      <c r="AH674" s="49">
        <v>45111</v>
      </c>
      <c r="AI674" s="38" t="s">
        <v>8697</v>
      </c>
      <c r="AJ674" s="38">
        <v>-170</v>
      </c>
      <c r="AK674" s="38" t="s">
        <v>5506</v>
      </c>
      <c r="AL674" s="38">
        <v>1242</v>
      </c>
      <c r="AM674" s="43">
        <v>45103</v>
      </c>
      <c r="AN674" s="43">
        <v>45121</v>
      </c>
      <c r="AO674" s="38" t="s">
        <v>5506</v>
      </c>
      <c r="AP674" s="43">
        <v>45114</v>
      </c>
      <c r="AQ674" s="38">
        <v>1</v>
      </c>
      <c r="AR674" s="38"/>
      <c r="AS674" s="38" t="s">
        <v>8698</v>
      </c>
      <c r="AT674" s="38" t="s">
        <v>5508</v>
      </c>
      <c r="AU674" s="43">
        <v>45107</v>
      </c>
      <c r="AV674" s="43" t="s">
        <v>7363</v>
      </c>
      <c r="AW674" s="43" t="s">
        <v>7401</v>
      </c>
      <c r="AX674" s="43"/>
      <c r="AY674" s="38" t="s">
        <v>5492</v>
      </c>
      <c r="AZ674" s="38" t="s">
        <v>5492</v>
      </c>
      <c r="BA674" s="43" t="s">
        <v>5597</v>
      </c>
      <c r="BB674" s="38" t="s">
        <v>5522</v>
      </c>
      <c r="BC674" s="38" t="s">
        <v>5492</v>
      </c>
      <c r="BD674" s="38" t="s">
        <v>35</v>
      </c>
      <c r="BE674" s="38" t="s">
        <v>5494</v>
      </c>
    </row>
    <row r="675" spans="1:57" ht="17.45" customHeight="1" x14ac:dyDescent="0.25">
      <c r="A675" s="81">
        <v>2023</v>
      </c>
      <c r="B675" s="35">
        <v>710</v>
      </c>
      <c r="C675" s="36">
        <v>1801</v>
      </c>
      <c r="D675" s="29" t="s">
        <v>2219</v>
      </c>
      <c r="E675" s="37" t="s">
        <v>5497</v>
      </c>
      <c r="F675" s="38" t="s">
        <v>39</v>
      </c>
      <c r="G675" s="35" t="s">
        <v>54</v>
      </c>
      <c r="H675" s="37" t="s">
        <v>8699</v>
      </c>
      <c r="I675" s="38" t="s">
        <v>8700</v>
      </c>
      <c r="J675" s="39" t="s">
        <v>8701</v>
      </c>
      <c r="K675" s="41">
        <v>2</v>
      </c>
      <c r="L675" s="42" t="s">
        <v>170</v>
      </c>
      <c r="M675" s="43">
        <v>45111</v>
      </c>
      <c r="N675" s="38">
        <v>6</v>
      </c>
      <c r="O675" s="43">
        <v>45124</v>
      </c>
      <c r="P675" s="43">
        <v>45291</v>
      </c>
      <c r="Q675" s="54" t="s">
        <v>98</v>
      </c>
      <c r="R675" s="29" t="s">
        <v>98</v>
      </c>
      <c r="S675" s="52" t="s">
        <v>8702</v>
      </c>
      <c r="T675" s="39" t="s">
        <v>5488</v>
      </c>
      <c r="U675" s="12" t="s">
        <v>1753</v>
      </c>
      <c r="V675" s="39" t="s">
        <v>2287</v>
      </c>
      <c r="W675" s="51">
        <v>20235400001593</v>
      </c>
      <c r="X675" s="38">
        <v>91090</v>
      </c>
      <c r="Y675" s="38">
        <v>1</v>
      </c>
      <c r="Z675" s="46">
        <v>2900000</v>
      </c>
      <c r="AA675" s="42"/>
      <c r="AB675" s="42"/>
      <c r="AC675" s="43"/>
      <c r="AD675" s="42">
        <v>20235420011353</v>
      </c>
      <c r="AE675" s="47">
        <v>45121</v>
      </c>
      <c r="AF675" s="42" t="s">
        <v>5490</v>
      </c>
      <c r="AG675" s="48" t="s">
        <v>5491</v>
      </c>
      <c r="AH675" s="49">
        <v>45111</v>
      </c>
      <c r="AI675" s="38" t="s">
        <v>8703</v>
      </c>
      <c r="AJ675" s="38">
        <v>-167</v>
      </c>
      <c r="AK675" s="38" t="s">
        <v>5506</v>
      </c>
      <c r="AL675" s="38">
        <v>1142</v>
      </c>
      <c r="AM675" s="43">
        <v>45086</v>
      </c>
      <c r="AN675" s="43">
        <v>45121</v>
      </c>
      <c r="AO675" s="38" t="s">
        <v>5506</v>
      </c>
      <c r="AP675" s="43">
        <v>45118</v>
      </c>
      <c r="AQ675" s="38">
        <v>2</v>
      </c>
      <c r="AR675" s="38"/>
      <c r="AS675" s="38" t="s">
        <v>8672</v>
      </c>
      <c r="AT675" s="38" t="s">
        <v>5508</v>
      </c>
      <c r="AU675" s="43">
        <v>45119</v>
      </c>
      <c r="AV675" s="43">
        <v>45119</v>
      </c>
      <c r="AW675" s="43">
        <v>45504</v>
      </c>
      <c r="AX675" s="43" t="s">
        <v>8704</v>
      </c>
      <c r="AY675" s="38" t="s">
        <v>5492</v>
      </c>
      <c r="AZ675" s="38" t="s">
        <v>5506</v>
      </c>
      <c r="BA675" s="43" t="s">
        <v>5511</v>
      </c>
      <c r="BB675" s="43" t="s">
        <v>5522</v>
      </c>
      <c r="BC675" s="38" t="s">
        <v>5492</v>
      </c>
      <c r="BD675" s="38" t="s">
        <v>35</v>
      </c>
      <c r="BE675" s="38" t="s">
        <v>5494</v>
      </c>
    </row>
    <row r="676" spans="1:57" ht="17.45" customHeight="1" x14ac:dyDescent="0.3">
      <c r="A676" s="81">
        <v>2023</v>
      </c>
      <c r="B676" s="35">
        <v>711</v>
      </c>
      <c r="C676" s="36">
        <v>1873</v>
      </c>
      <c r="D676" s="102" t="s">
        <v>5496</v>
      </c>
      <c r="E676" s="37" t="s">
        <v>5497</v>
      </c>
      <c r="F676" s="38" t="s">
        <v>39</v>
      </c>
      <c r="G676" s="35" t="s">
        <v>54</v>
      </c>
      <c r="H676" s="37" t="s">
        <v>900</v>
      </c>
      <c r="I676" s="38" t="s">
        <v>8705</v>
      </c>
      <c r="J676" s="39" t="s">
        <v>8706</v>
      </c>
      <c r="K676" s="41">
        <v>1</v>
      </c>
      <c r="L676" s="42" t="s">
        <v>2761</v>
      </c>
      <c r="M676" s="43">
        <v>45111</v>
      </c>
      <c r="N676" s="38">
        <v>6</v>
      </c>
      <c r="O676" s="43">
        <v>45124</v>
      </c>
      <c r="P676" s="43">
        <v>45291</v>
      </c>
      <c r="Q676" s="54" t="s">
        <v>98</v>
      </c>
      <c r="R676" s="29" t="s">
        <v>98</v>
      </c>
      <c r="S676" s="52" t="s">
        <v>7808</v>
      </c>
      <c r="T676" s="39" t="s">
        <v>5488</v>
      </c>
      <c r="U676" s="248" t="s">
        <v>365</v>
      </c>
      <c r="V676" s="39" t="s">
        <v>5740</v>
      </c>
      <c r="W676" s="51">
        <v>20235400001533</v>
      </c>
      <c r="X676" s="38">
        <v>91337</v>
      </c>
      <c r="Y676" s="38">
        <v>8</v>
      </c>
      <c r="Z676" s="46">
        <v>2500000</v>
      </c>
      <c r="AA676" s="42" t="s">
        <v>6860</v>
      </c>
      <c r="AB676" s="42"/>
      <c r="AC676" s="42" t="s">
        <v>6860</v>
      </c>
      <c r="AD676" s="42">
        <v>20235420011153</v>
      </c>
      <c r="AE676" s="47">
        <v>45119</v>
      </c>
      <c r="AF676" s="42" t="s">
        <v>5490</v>
      </c>
      <c r="AG676" s="48" t="s">
        <v>5491</v>
      </c>
      <c r="AH676" s="49">
        <v>45111</v>
      </c>
      <c r="AI676" s="38" t="s">
        <v>8707</v>
      </c>
      <c r="AJ676" s="38">
        <v>-167</v>
      </c>
      <c r="AK676" s="67" t="s">
        <v>5506</v>
      </c>
      <c r="AL676" s="38">
        <v>1180</v>
      </c>
      <c r="AM676" s="43">
        <v>45092</v>
      </c>
      <c r="AN676" s="43">
        <v>45124</v>
      </c>
      <c r="AO676" s="38" t="s">
        <v>5506</v>
      </c>
      <c r="AP676" s="43">
        <v>45113</v>
      </c>
      <c r="AQ676" s="38">
        <v>3</v>
      </c>
      <c r="AR676" s="38"/>
      <c r="AS676" s="38" t="s">
        <v>8708</v>
      </c>
      <c r="AT676" s="38" t="s">
        <v>5508</v>
      </c>
      <c r="AU676" s="43">
        <v>45112</v>
      </c>
      <c r="AV676" s="43">
        <v>45112</v>
      </c>
      <c r="AW676" s="43">
        <v>45483</v>
      </c>
      <c r="AX676" s="43">
        <v>45120</v>
      </c>
      <c r="AY676" s="38" t="s">
        <v>5492</v>
      </c>
      <c r="AZ676" s="38" t="s">
        <v>5492</v>
      </c>
      <c r="BA676" s="43" t="s">
        <v>5560</v>
      </c>
      <c r="BB676" s="43" t="s">
        <v>5512</v>
      </c>
      <c r="BC676" s="38" t="s">
        <v>5492</v>
      </c>
      <c r="BD676" s="38" t="s">
        <v>35</v>
      </c>
      <c r="BE676" s="38" t="s">
        <v>5494</v>
      </c>
    </row>
    <row r="677" spans="1:57" ht="17.45" customHeight="1" x14ac:dyDescent="0.3">
      <c r="A677" s="81">
        <v>2023</v>
      </c>
      <c r="B677" s="35">
        <v>712</v>
      </c>
      <c r="C677" s="36">
        <v>1873</v>
      </c>
      <c r="D677" s="102" t="s">
        <v>5496</v>
      </c>
      <c r="E677" s="37" t="s">
        <v>5497</v>
      </c>
      <c r="F677" s="38" t="s">
        <v>39</v>
      </c>
      <c r="G677" s="35" t="s">
        <v>54</v>
      </c>
      <c r="H677" s="37" t="s">
        <v>900</v>
      </c>
      <c r="I677" s="38" t="s">
        <v>8709</v>
      </c>
      <c r="J677" s="39" t="s">
        <v>8710</v>
      </c>
      <c r="K677" s="41">
        <v>1</v>
      </c>
      <c r="L677" s="42" t="s">
        <v>2761</v>
      </c>
      <c r="M677" s="43">
        <v>45111</v>
      </c>
      <c r="N677" s="38">
        <v>6</v>
      </c>
      <c r="O677" s="43">
        <v>45125</v>
      </c>
      <c r="P677" s="43">
        <v>45291</v>
      </c>
      <c r="Q677" s="54" t="s">
        <v>98</v>
      </c>
      <c r="R677" s="29" t="s">
        <v>98</v>
      </c>
      <c r="S677" s="52" t="s">
        <v>7808</v>
      </c>
      <c r="T677" s="39" t="s">
        <v>5488</v>
      </c>
      <c r="U677" s="248" t="s">
        <v>365</v>
      </c>
      <c r="V677" s="39" t="s">
        <v>5740</v>
      </c>
      <c r="W677" s="51">
        <v>20235400001533</v>
      </c>
      <c r="X677" s="38">
        <v>91337</v>
      </c>
      <c r="Y677" s="38">
        <v>8</v>
      </c>
      <c r="Z677" s="46">
        <v>2500000</v>
      </c>
      <c r="AA677" s="42" t="s">
        <v>6860</v>
      </c>
      <c r="AB677" s="42"/>
      <c r="AC677" s="42" t="s">
        <v>6860</v>
      </c>
      <c r="AD677" s="42">
        <v>20235420011153</v>
      </c>
      <c r="AE677" s="47">
        <v>45119</v>
      </c>
      <c r="AF677" s="42" t="s">
        <v>5490</v>
      </c>
      <c r="AG677" s="48" t="s">
        <v>5491</v>
      </c>
      <c r="AH677" s="49">
        <v>45111</v>
      </c>
      <c r="AI677" s="38" t="s">
        <v>8711</v>
      </c>
      <c r="AJ677" s="38">
        <v>-166</v>
      </c>
      <c r="AK677" s="38" t="s">
        <v>5506</v>
      </c>
      <c r="AL677" s="38">
        <v>1180</v>
      </c>
      <c r="AM677" s="43">
        <v>45092</v>
      </c>
      <c r="AN677" s="43">
        <v>45124</v>
      </c>
      <c r="AO677" s="38" t="s">
        <v>5506</v>
      </c>
      <c r="AP677" s="43">
        <v>45113</v>
      </c>
      <c r="AQ677" s="38">
        <v>3</v>
      </c>
      <c r="AR677" s="38"/>
      <c r="AS677" s="38" t="s">
        <v>8682</v>
      </c>
      <c r="AT677" s="38" t="s">
        <v>5508</v>
      </c>
      <c r="AU677" s="43">
        <v>45112</v>
      </c>
      <c r="AV677" s="43">
        <v>45112</v>
      </c>
      <c r="AW677" s="43">
        <v>45483</v>
      </c>
      <c r="AX677" s="43">
        <v>45125</v>
      </c>
      <c r="AY677" s="38" t="s">
        <v>5492</v>
      </c>
      <c r="AZ677" s="38" t="s">
        <v>5506</v>
      </c>
      <c r="BA677" s="43" t="s">
        <v>5560</v>
      </c>
      <c r="BB677" s="43" t="s">
        <v>5522</v>
      </c>
      <c r="BC677" s="38" t="s">
        <v>5492</v>
      </c>
      <c r="BD677" s="38" t="s">
        <v>35</v>
      </c>
      <c r="BE677" s="38" t="s">
        <v>5494</v>
      </c>
    </row>
    <row r="678" spans="1:57" ht="17.45" customHeight="1" x14ac:dyDescent="0.3">
      <c r="A678" s="81">
        <v>2023</v>
      </c>
      <c r="B678" s="35">
        <v>713</v>
      </c>
      <c r="C678" s="36">
        <v>1873</v>
      </c>
      <c r="D678" s="102" t="s">
        <v>5496</v>
      </c>
      <c r="E678" s="37" t="s">
        <v>5497</v>
      </c>
      <c r="F678" s="38" t="s">
        <v>39</v>
      </c>
      <c r="G678" s="35" t="s">
        <v>54</v>
      </c>
      <c r="H678" s="37" t="s">
        <v>900</v>
      </c>
      <c r="I678" s="38" t="s">
        <v>8712</v>
      </c>
      <c r="J678" s="39" t="s">
        <v>8713</v>
      </c>
      <c r="K678" s="41">
        <v>8</v>
      </c>
      <c r="L678" s="42" t="s">
        <v>2761</v>
      </c>
      <c r="M678" s="43">
        <v>45111</v>
      </c>
      <c r="N678" s="38">
        <v>6</v>
      </c>
      <c r="O678" s="43">
        <v>45125</v>
      </c>
      <c r="P678" s="43">
        <v>45291</v>
      </c>
      <c r="Q678" s="54" t="s">
        <v>98</v>
      </c>
      <c r="R678" s="29" t="s">
        <v>98</v>
      </c>
      <c r="S678" s="52" t="s">
        <v>7808</v>
      </c>
      <c r="T678" s="39" t="s">
        <v>5488</v>
      </c>
      <c r="U678" s="248" t="s">
        <v>365</v>
      </c>
      <c r="V678" s="39" t="s">
        <v>5740</v>
      </c>
      <c r="W678" s="51">
        <v>20235400001533</v>
      </c>
      <c r="X678" s="38">
        <v>91337</v>
      </c>
      <c r="Y678" s="38">
        <v>8</v>
      </c>
      <c r="Z678" s="46">
        <v>2500000</v>
      </c>
      <c r="AA678" s="42" t="s">
        <v>6860</v>
      </c>
      <c r="AB678" s="42"/>
      <c r="AC678" s="42" t="s">
        <v>6860</v>
      </c>
      <c r="AD678" s="42">
        <v>20235420011153</v>
      </c>
      <c r="AE678" s="47">
        <v>45119</v>
      </c>
      <c r="AF678" s="42" t="s">
        <v>5490</v>
      </c>
      <c r="AG678" s="48" t="s">
        <v>5491</v>
      </c>
      <c r="AH678" s="49">
        <v>45111</v>
      </c>
      <c r="AI678" s="38" t="s">
        <v>8714</v>
      </c>
      <c r="AJ678" s="38">
        <v>-166</v>
      </c>
      <c r="AK678" s="67" t="s">
        <v>5506</v>
      </c>
      <c r="AL678" s="38">
        <v>1180</v>
      </c>
      <c r="AM678" s="43">
        <v>45092</v>
      </c>
      <c r="AN678" s="43">
        <v>45124</v>
      </c>
      <c r="AO678" s="38" t="s">
        <v>5506</v>
      </c>
      <c r="AP678" s="43">
        <v>45113</v>
      </c>
      <c r="AQ678" s="38">
        <v>3</v>
      </c>
      <c r="AR678" s="38"/>
      <c r="AS678" s="38" t="s">
        <v>8715</v>
      </c>
      <c r="AT678" s="38" t="s">
        <v>5508</v>
      </c>
      <c r="AU678" s="43">
        <v>45117</v>
      </c>
      <c r="AV678" s="43">
        <v>45117</v>
      </c>
      <c r="AW678" s="43">
        <v>45483</v>
      </c>
      <c r="AX678" s="43">
        <v>45125</v>
      </c>
      <c r="AY678" s="38" t="s">
        <v>5492</v>
      </c>
      <c r="AZ678" s="38" t="s">
        <v>5492</v>
      </c>
      <c r="BA678" s="43" t="s">
        <v>5560</v>
      </c>
      <c r="BB678" s="43" t="s">
        <v>5522</v>
      </c>
      <c r="BC678" s="38" t="s">
        <v>5492</v>
      </c>
      <c r="BD678" s="38" t="s">
        <v>35</v>
      </c>
      <c r="BE678" s="38" t="s">
        <v>5494</v>
      </c>
    </row>
    <row r="679" spans="1:57" ht="17.45" customHeight="1" x14ac:dyDescent="0.3">
      <c r="A679" s="81">
        <v>2023</v>
      </c>
      <c r="B679" s="35">
        <v>714</v>
      </c>
      <c r="C679" s="36">
        <v>1873</v>
      </c>
      <c r="D679" s="102" t="s">
        <v>5496</v>
      </c>
      <c r="E679" s="37" t="s">
        <v>5497</v>
      </c>
      <c r="F679" s="38" t="s">
        <v>39</v>
      </c>
      <c r="G679" s="35" t="s">
        <v>54</v>
      </c>
      <c r="H679" s="37" t="s">
        <v>900</v>
      </c>
      <c r="I679" s="38" t="s">
        <v>8716</v>
      </c>
      <c r="J679" s="39" t="s">
        <v>8717</v>
      </c>
      <c r="K679" s="41">
        <v>2</v>
      </c>
      <c r="L679" s="42" t="s">
        <v>2761</v>
      </c>
      <c r="M679" s="43">
        <v>45111</v>
      </c>
      <c r="N679" s="38">
        <v>6</v>
      </c>
      <c r="O679" s="43">
        <v>45124</v>
      </c>
      <c r="P679" s="43">
        <v>45291</v>
      </c>
      <c r="Q679" s="54" t="s">
        <v>98</v>
      </c>
      <c r="R679" s="29" t="s">
        <v>98</v>
      </c>
      <c r="S679" s="52" t="s">
        <v>7808</v>
      </c>
      <c r="T679" s="39" t="s">
        <v>5488</v>
      </c>
      <c r="U679" s="248" t="s">
        <v>365</v>
      </c>
      <c r="V679" s="39" t="s">
        <v>5740</v>
      </c>
      <c r="W679" s="51">
        <v>20235400001533</v>
      </c>
      <c r="X679" s="38">
        <v>91337</v>
      </c>
      <c r="Y679" s="38">
        <v>8</v>
      </c>
      <c r="Z679" s="46">
        <v>2500000</v>
      </c>
      <c r="AA679" s="42" t="s">
        <v>6860</v>
      </c>
      <c r="AB679" s="42"/>
      <c r="AC679" s="42" t="s">
        <v>6860</v>
      </c>
      <c r="AD679" s="42">
        <v>20235420011153</v>
      </c>
      <c r="AE679" s="47">
        <v>45119</v>
      </c>
      <c r="AF679" s="42" t="s">
        <v>5490</v>
      </c>
      <c r="AG679" s="48" t="s">
        <v>5491</v>
      </c>
      <c r="AH679" s="49">
        <v>45111</v>
      </c>
      <c r="AI679" s="38" t="s">
        <v>8718</v>
      </c>
      <c r="AJ679" s="38">
        <v>-167</v>
      </c>
      <c r="AK679" s="35" t="s">
        <v>5506</v>
      </c>
      <c r="AL679" s="38">
        <v>1180</v>
      </c>
      <c r="AM679" s="43">
        <v>45092</v>
      </c>
      <c r="AN679" s="43">
        <v>45124</v>
      </c>
      <c r="AO679" s="38" t="s">
        <v>5506</v>
      </c>
      <c r="AP679" s="43">
        <v>45113</v>
      </c>
      <c r="AQ679" s="38">
        <v>3</v>
      </c>
      <c r="AR679" s="38"/>
      <c r="AS679" s="38" t="s">
        <v>8690</v>
      </c>
      <c r="AT679" s="38" t="s">
        <v>5508</v>
      </c>
      <c r="AU679" s="43">
        <v>45112</v>
      </c>
      <c r="AV679" s="43">
        <v>45112</v>
      </c>
      <c r="AW679" s="43">
        <v>45483</v>
      </c>
      <c r="AX679" s="43">
        <v>45120</v>
      </c>
      <c r="AY679" s="38" t="s">
        <v>5492</v>
      </c>
      <c r="AZ679" s="38" t="s">
        <v>5506</v>
      </c>
      <c r="BA679" s="43" t="s">
        <v>5560</v>
      </c>
      <c r="BB679" s="43" t="s">
        <v>5512</v>
      </c>
      <c r="BC679" s="38" t="s">
        <v>5492</v>
      </c>
      <c r="BD679" s="38" t="s">
        <v>35</v>
      </c>
      <c r="BE679" s="38" t="s">
        <v>5494</v>
      </c>
    </row>
    <row r="680" spans="1:57" ht="17.45" customHeight="1" x14ac:dyDescent="0.25">
      <c r="A680" s="81">
        <v>2023</v>
      </c>
      <c r="B680" s="35">
        <v>715</v>
      </c>
      <c r="C680" s="36">
        <v>1811</v>
      </c>
      <c r="D680" s="29" t="s">
        <v>1165</v>
      </c>
      <c r="E680" s="37" t="s">
        <v>5497</v>
      </c>
      <c r="F680" s="38" t="s">
        <v>39</v>
      </c>
      <c r="G680" s="35" t="s">
        <v>54</v>
      </c>
      <c r="H680" s="37" t="s">
        <v>2446</v>
      </c>
      <c r="I680" s="38" t="s">
        <v>8719</v>
      </c>
      <c r="J680" s="39" t="s">
        <v>8720</v>
      </c>
      <c r="K680" s="41">
        <v>7</v>
      </c>
      <c r="L680" s="42" t="s">
        <v>5829</v>
      </c>
      <c r="M680" s="43">
        <v>45111</v>
      </c>
      <c r="N680" s="38">
        <v>7</v>
      </c>
      <c r="O680" s="43">
        <v>45148</v>
      </c>
      <c r="P680" s="43">
        <v>45291</v>
      </c>
      <c r="Q680" s="54" t="s">
        <v>98</v>
      </c>
      <c r="R680" s="29" t="s">
        <v>98</v>
      </c>
      <c r="S680" s="52" t="s">
        <v>8721</v>
      </c>
      <c r="T680" s="39" t="s">
        <v>5488</v>
      </c>
      <c r="U680" s="12" t="s">
        <v>7529</v>
      </c>
      <c r="V680" s="39" t="s">
        <v>6091</v>
      </c>
      <c r="W680" s="51">
        <v>20235400001553</v>
      </c>
      <c r="X680" s="38">
        <v>90985</v>
      </c>
      <c r="Y680" s="38">
        <v>1</v>
      </c>
      <c r="Z680" s="46">
        <v>3900000</v>
      </c>
      <c r="AA680" s="42" t="s">
        <v>7424</v>
      </c>
      <c r="AB680" s="42" t="s">
        <v>6533</v>
      </c>
      <c r="AC680" s="43">
        <v>45090</v>
      </c>
      <c r="AD680" s="42">
        <v>20235420011193</v>
      </c>
      <c r="AE680" s="47">
        <v>45119</v>
      </c>
      <c r="AF680" s="42" t="s">
        <v>5490</v>
      </c>
      <c r="AG680" s="48" t="s">
        <v>5491</v>
      </c>
      <c r="AH680" s="49">
        <v>45111</v>
      </c>
      <c r="AI680" s="38" t="s">
        <v>8722</v>
      </c>
      <c r="AJ680" s="38">
        <v>0</v>
      </c>
      <c r="AK680" s="38" t="s">
        <v>5506</v>
      </c>
      <c r="AL680" s="38">
        <v>1274</v>
      </c>
      <c r="AM680" s="43">
        <v>45085</v>
      </c>
      <c r="AN680" s="43" t="s">
        <v>46</v>
      </c>
      <c r="AO680" s="43" t="s">
        <v>46</v>
      </c>
      <c r="AP680" s="43" t="s">
        <v>46</v>
      </c>
      <c r="AQ680" s="43" t="s">
        <v>46</v>
      </c>
      <c r="AR680" s="38"/>
      <c r="AS680" s="38"/>
      <c r="AT680" s="38"/>
      <c r="AU680" s="43"/>
      <c r="AV680" s="43"/>
      <c r="AW680" s="43"/>
      <c r="AX680" s="43"/>
      <c r="AY680" s="38" t="s">
        <v>5492</v>
      </c>
      <c r="AZ680" s="38" t="s">
        <v>5506</v>
      </c>
      <c r="BA680" s="43" t="s">
        <v>5511</v>
      </c>
      <c r="BB680" s="43" t="s">
        <v>5522</v>
      </c>
      <c r="BC680" s="38" t="s">
        <v>5492</v>
      </c>
      <c r="BD680" s="38" t="s">
        <v>35</v>
      </c>
      <c r="BE680" s="38" t="s">
        <v>5494</v>
      </c>
    </row>
    <row r="681" spans="1:57" ht="17.45" customHeight="1" x14ac:dyDescent="0.3">
      <c r="A681" s="81">
        <v>2023</v>
      </c>
      <c r="B681" s="35">
        <v>716</v>
      </c>
      <c r="C681" s="36">
        <v>1873</v>
      </c>
      <c r="D681" s="102" t="s">
        <v>5496</v>
      </c>
      <c r="E681" s="37" t="s">
        <v>5497</v>
      </c>
      <c r="F681" s="38" t="s">
        <v>39</v>
      </c>
      <c r="G681" s="35" t="s">
        <v>54</v>
      </c>
      <c r="H681" s="37" t="s">
        <v>900</v>
      </c>
      <c r="I681" s="38" t="s">
        <v>8723</v>
      </c>
      <c r="J681" s="39" t="s">
        <v>1084</v>
      </c>
      <c r="K681" s="41">
        <v>4</v>
      </c>
      <c r="L681" s="42" t="s">
        <v>2761</v>
      </c>
      <c r="M681" s="43">
        <v>45111</v>
      </c>
      <c r="N681" s="38">
        <v>6</v>
      </c>
      <c r="O681" s="43">
        <v>45125</v>
      </c>
      <c r="P681" s="43">
        <v>45291</v>
      </c>
      <c r="Q681" s="54" t="s">
        <v>98</v>
      </c>
      <c r="R681" s="29" t="s">
        <v>98</v>
      </c>
      <c r="S681" s="52" t="s">
        <v>7808</v>
      </c>
      <c r="T681" s="39" t="s">
        <v>5488</v>
      </c>
      <c r="U681" s="248" t="s">
        <v>365</v>
      </c>
      <c r="V681" s="39" t="s">
        <v>5740</v>
      </c>
      <c r="W681" s="51">
        <v>20235400001533</v>
      </c>
      <c r="X681" s="38">
        <v>91337</v>
      </c>
      <c r="Y681" s="38">
        <v>8</v>
      </c>
      <c r="Z681" s="46">
        <v>2500000</v>
      </c>
      <c r="AA681" s="42" t="s">
        <v>6860</v>
      </c>
      <c r="AB681" s="42"/>
      <c r="AC681" s="42" t="s">
        <v>6860</v>
      </c>
      <c r="AD681" s="42">
        <v>20235420011153</v>
      </c>
      <c r="AE681" s="47">
        <v>45119</v>
      </c>
      <c r="AF681" s="42" t="s">
        <v>5490</v>
      </c>
      <c r="AG681" s="48" t="s">
        <v>5491</v>
      </c>
      <c r="AH681" s="49">
        <v>45111</v>
      </c>
      <c r="AI681" s="38" t="s">
        <v>8724</v>
      </c>
      <c r="AJ681" s="38">
        <v>-166</v>
      </c>
      <c r="AK681" s="38" t="s">
        <v>5506</v>
      </c>
      <c r="AL681" s="38">
        <v>1180</v>
      </c>
      <c r="AM681" s="43">
        <v>45092</v>
      </c>
      <c r="AN681" s="43">
        <v>45124</v>
      </c>
      <c r="AO681" s="38" t="s">
        <v>5506</v>
      </c>
      <c r="AP681" s="43">
        <v>45113</v>
      </c>
      <c r="AQ681" s="38">
        <v>3</v>
      </c>
      <c r="AR681" s="38"/>
      <c r="AS681" s="38" t="s">
        <v>8694</v>
      </c>
      <c r="AT681" s="38" t="s">
        <v>5508</v>
      </c>
      <c r="AU681" s="43">
        <v>45112</v>
      </c>
      <c r="AV681" s="43">
        <v>45112</v>
      </c>
      <c r="AW681" s="43">
        <v>45483</v>
      </c>
      <c r="AX681" s="43">
        <v>45125</v>
      </c>
      <c r="AY681" s="38" t="s">
        <v>5492</v>
      </c>
      <c r="AZ681" s="38" t="s">
        <v>5506</v>
      </c>
      <c r="BA681" s="43" t="s">
        <v>5560</v>
      </c>
      <c r="BB681" s="43" t="s">
        <v>5522</v>
      </c>
      <c r="BC681" s="38" t="s">
        <v>5492</v>
      </c>
      <c r="BD681" s="38" t="s">
        <v>35</v>
      </c>
      <c r="BE681" s="38" t="s">
        <v>5494</v>
      </c>
    </row>
    <row r="682" spans="1:57" ht="17.45" customHeight="1" x14ac:dyDescent="0.25">
      <c r="A682" s="123">
        <v>2023</v>
      </c>
      <c r="B682" s="123">
        <v>717</v>
      </c>
      <c r="C682" s="206">
        <v>1873</v>
      </c>
      <c r="D682" s="102" t="s">
        <v>5496</v>
      </c>
      <c r="E682" s="127" t="s">
        <v>5497</v>
      </c>
      <c r="F682" s="137" t="s">
        <v>39</v>
      </c>
      <c r="G682" s="123" t="s">
        <v>54</v>
      </c>
      <c r="H682" s="211" t="s">
        <v>8725</v>
      </c>
      <c r="I682" s="137" t="s">
        <v>8726</v>
      </c>
      <c r="J682" s="213" t="s">
        <v>8727</v>
      </c>
      <c r="K682" s="215">
        <v>7</v>
      </c>
      <c r="L682" s="217" t="s">
        <v>345</v>
      </c>
      <c r="M682" s="219">
        <v>45111</v>
      </c>
      <c r="N682" s="137">
        <v>6</v>
      </c>
      <c r="O682" s="219">
        <v>45131</v>
      </c>
      <c r="P682" s="219">
        <v>45291</v>
      </c>
      <c r="Q682" s="220" t="s">
        <v>98</v>
      </c>
      <c r="R682" s="223" t="s">
        <v>98</v>
      </c>
      <c r="S682" s="224" t="s">
        <v>8728</v>
      </c>
      <c r="T682" s="39" t="s">
        <v>5488</v>
      </c>
      <c r="U682" s="12" t="s">
        <v>330</v>
      </c>
      <c r="V682" s="39" t="s">
        <v>5691</v>
      </c>
      <c r="W682" s="51">
        <v>20235400002433</v>
      </c>
      <c r="X682" s="137">
        <v>91195</v>
      </c>
      <c r="Y682" s="137">
        <v>2</v>
      </c>
      <c r="Z682" s="230">
        <v>4500000</v>
      </c>
      <c r="AA682" s="139"/>
      <c r="AB682" s="139"/>
      <c r="AC682" s="139"/>
      <c r="AD682" s="217">
        <v>20235420011133</v>
      </c>
      <c r="AE682" s="233">
        <v>45119</v>
      </c>
      <c r="AF682" s="217" t="s">
        <v>5490</v>
      </c>
      <c r="AG682" s="48" t="s">
        <v>5491</v>
      </c>
      <c r="AH682" s="234">
        <v>45111</v>
      </c>
      <c r="AI682" s="137" t="s">
        <v>8729</v>
      </c>
      <c r="AJ682" s="137">
        <v>-160</v>
      </c>
      <c r="AK682" s="137" t="s">
        <v>5506</v>
      </c>
      <c r="AL682" s="137">
        <v>1189</v>
      </c>
      <c r="AM682" s="219">
        <v>45092</v>
      </c>
      <c r="AN682" s="219">
        <v>45124</v>
      </c>
      <c r="AO682" s="137" t="s">
        <v>5506</v>
      </c>
      <c r="AP682" s="219">
        <v>45128</v>
      </c>
      <c r="AQ682" s="137">
        <v>1</v>
      </c>
      <c r="AR682" s="137"/>
      <c r="AS682" s="137" t="e">
        <v>#N/A</v>
      </c>
      <c r="AT682" s="137" t="e">
        <v>#N/A</v>
      </c>
      <c r="AU682" s="219" t="e">
        <v>#N/A</v>
      </c>
      <c r="AV682" s="219" t="e">
        <v>#N/A</v>
      </c>
      <c r="AW682" s="219" t="e">
        <v>#N/A</v>
      </c>
      <c r="AX682" s="219"/>
      <c r="AY682" s="137" t="s">
        <v>5492</v>
      </c>
      <c r="AZ682" s="137" t="s">
        <v>5492</v>
      </c>
      <c r="BA682" s="219" t="s">
        <v>5511</v>
      </c>
      <c r="BB682" s="219" t="s">
        <v>5522</v>
      </c>
      <c r="BC682" s="137" t="s">
        <v>5492</v>
      </c>
      <c r="BD682" s="137" t="s">
        <v>35</v>
      </c>
      <c r="BE682" s="137" t="s">
        <v>5494</v>
      </c>
    </row>
    <row r="683" spans="1:57" ht="17.45" customHeight="1" x14ac:dyDescent="0.25">
      <c r="A683" s="7">
        <v>2023</v>
      </c>
      <c r="B683" s="7">
        <v>731</v>
      </c>
      <c r="C683" s="91" t="s">
        <v>8730</v>
      </c>
      <c r="D683" s="9" t="s">
        <v>5496</v>
      </c>
      <c r="E683" s="92" t="s">
        <v>5497</v>
      </c>
      <c r="F683" s="93" t="s">
        <v>39</v>
      </c>
      <c r="G683" s="7" t="s">
        <v>2765</v>
      </c>
      <c r="H683" s="92" t="s">
        <v>8731</v>
      </c>
      <c r="I683" s="93" t="s">
        <v>8732</v>
      </c>
      <c r="J683" s="9" t="s">
        <v>8733</v>
      </c>
      <c r="K683" s="104">
        <v>8</v>
      </c>
      <c r="L683" s="97" t="s">
        <v>269</v>
      </c>
      <c r="M683" s="10">
        <v>45187</v>
      </c>
      <c r="N683" s="7">
        <v>3</v>
      </c>
      <c r="O683" s="10">
        <v>45197</v>
      </c>
      <c r="P683" s="11">
        <v>45287</v>
      </c>
      <c r="Q683" s="157" t="s">
        <v>98</v>
      </c>
      <c r="R683" s="9" t="s">
        <v>98</v>
      </c>
      <c r="S683" s="75" t="s">
        <v>8734</v>
      </c>
      <c r="T683" s="39" t="s">
        <v>5488</v>
      </c>
      <c r="U683" s="12" t="s">
        <v>160</v>
      </c>
      <c r="V683" s="171" t="s">
        <v>156</v>
      </c>
      <c r="W683" s="98">
        <v>20235400002363</v>
      </c>
      <c r="X683" s="83">
        <v>91452</v>
      </c>
      <c r="Y683" s="83">
        <v>1</v>
      </c>
      <c r="Z683" s="83">
        <v>25751600</v>
      </c>
      <c r="AA683" s="83"/>
      <c r="AB683" s="83"/>
      <c r="AC683" s="83"/>
      <c r="AD683" s="83"/>
      <c r="AE683" s="83"/>
      <c r="AF683" s="83"/>
      <c r="AG683" s="83"/>
      <c r="AH683" s="83"/>
      <c r="AI683" s="83"/>
      <c r="AJ683" s="83"/>
      <c r="AK683" s="83" t="s">
        <v>6390</v>
      </c>
      <c r="AL683" s="83">
        <v>1451</v>
      </c>
      <c r="AM683" s="83">
        <v>45190</v>
      </c>
      <c r="AN683" s="83"/>
      <c r="AO683" s="83"/>
      <c r="AP683" s="83"/>
      <c r="AQ683" s="83"/>
      <c r="AR683" s="83"/>
      <c r="AS683" s="83"/>
      <c r="AT683" s="83"/>
      <c r="AU683" s="83"/>
      <c r="AV683" s="83"/>
      <c r="AW683" s="83"/>
      <c r="AX683" s="83"/>
      <c r="AY683" s="38" t="s">
        <v>46</v>
      </c>
      <c r="AZ683" s="83"/>
      <c r="BA683" s="83"/>
      <c r="BB683" s="83"/>
      <c r="BC683" s="83"/>
      <c r="BD683" s="93" t="s">
        <v>5493</v>
      </c>
      <c r="BE683" s="83" t="s">
        <v>5494</v>
      </c>
    </row>
    <row r="684" spans="1:57" ht="17.45" customHeight="1" x14ac:dyDescent="0.25">
      <c r="A684" s="33">
        <v>2023</v>
      </c>
      <c r="B684" s="33">
        <v>740</v>
      </c>
      <c r="C684" s="207" t="s">
        <v>8736</v>
      </c>
      <c r="D684" s="29" t="s">
        <v>1933</v>
      </c>
      <c r="E684" s="208" t="s">
        <v>5497</v>
      </c>
      <c r="F684" s="209" t="s">
        <v>39</v>
      </c>
      <c r="G684" s="33" t="s">
        <v>2765</v>
      </c>
      <c r="H684" s="33" t="s">
        <v>8737</v>
      </c>
      <c r="I684" s="94" t="s">
        <v>8738</v>
      </c>
      <c r="J684" s="214" t="s">
        <v>8739</v>
      </c>
      <c r="K684" s="155">
        <v>6</v>
      </c>
      <c r="L684" s="218" t="s">
        <v>345</v>
      </c>
      <c r="M684" s="34">
        <v>45205</v>
      </c>
      <c r="N684" s="156">
        <v>3</v>
      </c>
      <c r="O684" s="34">
        <v>45209</v>
      </c>
      <c r="P684" s="34">
        <v>45300</v>
      </c>
      <c r="Q684" s="221" t="s">
        <v>98</v>
      </c>
      <c r="R684" s="154" t="s">
        <v>98</v>
      </c>
      <c r="S684" s="227" t="s">
        <v>8740</v>
      </c>
      <c r="T684" s="39" t="s">
        <v>5488</v>
      </c>
      <c r="U684" s="12" t="s">
        <v>655</v>
      </c>
      <c r="V684" s="39" t="s">
        <v>1699</v>
      </c>
      <c r="W684" s="98">
        <v>20235400002503</v>
      </c>
      <c r="X684" s="80">
        <v>93572</v>
      </c>
      <c r="Y684" s="80">
        <v>1</v>
      </c>
      <c r="Z684" s="232">
        <v>42610716</v>
      </c>
      <c r="AA684" s="80"/>
      <c r="AB684" s="80"/>
      <c r="AC684" s="80"/>
      <c r="AD684" s="80"/>
      <c r="AE684" s="80"/>
      <c r="AF684" s="80"/>
      <c r="AG684" s="80"/>
      <c r="AH684" s="235">
        <v>45205</v>
      </c>
      <c r="AI684" s="80" t="s">
        <v>8741</v>
      </c>
      <c r="AJ684" s="80">
        <v>90</v>
      </c>
      <c r="AK684" s="38" t="s">
        <v>5492</v>
      </c>
      <c r="AL684" s="80">
        <v>1377</v>
      </c>
      <c r="AM684" s="235">
        <v>45147</v>
      </c>
      <c r="AN684" s="235">
        <v>45208</v>
      </c>
      <c r="AO684" s="80" t="s">
        <v>5492</v>
      </c>
      <c r="AP684" s="80" t="s">
        <v>46</v>
      </c>
      <c r="AQ684" s="80" t="s">
        <v>46</v>
      </c>
      <c r="AR684" s="80" t="s">
        <v>46</v>
      </c>
      <c r="AS684" s="80" t="s">
        <v>8742</v>
      </c>
      <c r="AT684" s="80" t="s">
        <v>5508</v>
      </c>
      <c r="AU684" s="235">
        <v>45205</v>
      </c>
      <c r="AV684" s="235">
        <v>45205</v>
      </c>
      <c r="AW684" s="235">
        <v>46393</v>
      </c>
      <c r="AX684" s="235">
        <v>45208</v>
      </c>
      <c r="AY684" s="38" t="s">
        <v>5492</v>
      </c>
      <c r="AZ684" s="80" t="s">
        <v>46</v>
      </c>
      <c r="BA684" s="80"/>
      <c r="BB684" s="80"/>
      <c r="BC684" s="80"/>
      <c r="BD684" s="165" t="s">
        <v>5493</v>
      </c>
      <c r="BE684" s="165" t="s">
        <v>5494</v>
      </c>
    </row>
    <row r="685" spans="1:57" ht="17.45" customHeight="1" x14ac:dyDescent="0.25">
      <c r="A685" s="81">
        <v>2023</v>
      </c>
      <c r="B685" s="35">
        <v>741</v>
      </c>
      <c r="C685" s="36" t="s">
        <v>8730</v>
      </c>
      <c r="D685" s="102" t="s">
        <v>5496</v>
      </c>
      <c r="E685" s="37" t="s">
        <v>5497</v>
      </c>
      <c r="F685" s="38" t="s">
        <v>39</v>
      </c>
      <c r="G685" s="35" t="s">
        <v>54</v>
      </c>
      <c r="H685" s="37" t="s">
        <v>8743</v>
      </c>
      <c r="I685" s="38" t="s">
        <v>8744</v>
      </c>
      <c r="J685" s="39" t="s">
        <v>5691</v>
      </c>
      <c r="K685" s="41">
        <v>2</v>
      </c>
      <c r="L685" s="42" t="s">
        <v>345</v>
      </c>
      <c r="M685" s="43">
        <v>45205</v>
      </c>
      <c r="N685" s="38">
        <v>3</v>
      </c>
      <c r="O685" s="43">
        <v>45210</v>
      </c>
      <c r="P685" s="43">
        <v>45277</v>
      </c>
      <c r="Q685" s="54" t="s">
        <v>5504</v>
      </c>
      <c r="R685" s="29" t="s">
        <v>48</v>
      </c>
      <c r="S685" s="52" t="s">
        <v>8745</v>
      </c>
      <c r="T685" s="39" t="s">
        <v>5488</v>
      </c>
      <c r="U685" s="12" t="s">
        <v>330</v>
      </c>
      <c r="V685" s="39" t="s">
        <v>511</v>
      </c>
      <c r="W685" s="51">
        <v>20235400002443</v>
      </c>
      <c r="X685" s="38">
        <v>95528</v>
      </c>
      <c r="Y685" s="38">
        <v>1</v>
      </c>
      <c r="Z685" s="46">
        <v>8000000</v>
      </c>
      <c r="AA685" s="42">
        <v>45204</v>
      </c>
      <c r="AB685" s="42"/>
      <c r="AC685" s="42">
        <v>45204</v>
      </c>
      <c r="AD685" s="42"/>
      <c r="AE685" s="47"/>
      <c r="AF685" s="42"/>
      <c r="AG685" s="48"/>
      <c r="AH685" s="49">
        <v>45205</v>
      </c>
      <c r="AI685" s="38" t="s">
        <v>8746</v>
      </c>
      <c r="AJ685" s="38">
        <v>67</v>
      </c>
      <c r="AK685" s="38" t="s">
        <v>5506</v>
      </c>
      <c r="AL685" s="38">
        <v>1484</v>
      </c>
      <c r="AM685" s="43">
        <v>45205</v>
      </c>
      <c r="AN685" s="43"/>
      <c r="AO685" s="38"/>
      <c r="AP685" s="43"/>
      <c r="AQ685" s="38"/>
      <c r="AR685" s="38"/>
      <c r="AS685" s="38"/>
      <c r="AT685" s="38"/>
      <c r="AU685" s="43"/>
      <c r="AV685" s="43"/>
      <c r="AW685" s="43"/>
      <c r="AX685" s="43"/>
      <c r="AY685" s="38" t="s">
        <v>5492</v>
      </c>
      <c r="AZ685" s="38" t="s">
        <v>5492</v>
      </c>
      <c r="BA685" s="43" t="s">
        <v>5597</v>
      </c>
      <c r="BB685" s="43" t="s">
        <v>5522</v>
      </c>
      <c r="BC685" s="38" t="s">
        <v>5492</v>
      </c>
      <c r="BD685" s="38" t="s">
        <v>35</v>
      </c>
      <c r="BE685" s="38"/>
    </row>
    <row r="686" spans="1:57" ht="17.45" customHeight="1" x14ac:dyDescent="0.25">
      <c r="A686" s="90">
        <v>2023</v>
      </c>
      <c r="B686" s="7">
        <v>742</v>
      </c>
      <c r="C686" s="36">
        <v>1859</v>
      </c>
      <c r="D686" s="29" t="s">
        <v>1077</v>
      </c>
      <c r="E686" s="37" t="s">
        <v>5497</v>
      </c>
      <c r="F686" s="93" t="s">
        <v>39</v>
      </c>
      <c r="G686" s="210" t="s">
        <v>7421</v>
      </c>
      <c r="H686" s="92" t="s">
        <v>8747</v>
      </c>
      <c r="I686" s="38" t="s">
        <v>8748</v>
      </c>
      <c r="J686" s="95" t="s">
        <v>8749</v>
      </c>
      <c r="K686" s="96">
        <v>5</v>
      </c>
      <c r="L686" s="42" t="s">
        <v>345</v>
      </c>
      <c r="M686" s="103">
        <v>45218</v>
      </c>
      <c r="N686" s="93">
        <v>6</v>
      </c>
      <c r="O686" s="103">
        <v>45231</v>
      </c>
      <c r="P686" s="103">
        <v>45412</v>
      </c>
      <c r="Q686" s="32" t="s">
        <v>98</v>
      </c>
      <c r="R686" s="12" t="s">
        <v>98</v>
      </c>
      <c r="S686" s="176" t="s">
        <v>8750</v>
      </c>
      <c r="T686" s="39" t="s">
        <v>5488</v>
      </c>
      <c r="U686" s="12" t="s">
        <v>62</v>
      </c>
      <c r="V686" s="95" t="s">
        <v>63</v>
      </c>
      <c r="W686" s="98">
        <v>20235400002593</v>
      </c>
      <c r="X686" s="165">
        <v>93562</v>
      </c>
      <c r="Y686" s="165"/>
      <c r="Z686" s="177">
        <v>338298913</v>
      </c>
      <c r="AA686" s="178"/>
      <c r="AB686" s="178"/>
      <c r="AC686" s="179"/>
      <c r="AD686" s="178"/>
      <c r="AE686" s="181"/>
      <c r="AF686" s="178"/>
      <c r="AG686" s="180"/>
      <c r="AH686" s="182"/>
      <c r="AI686" s="165"/>
      <c r="AJ686" s="165"/>
      <c r="AK686" s="38" t="s">
        <v>6390</v>
      </c>
      <c r="AL686" s="165"/>
      <c r="AM686" s="179"/>
      <c r="AN686" s="179"/>
      <c r="AO686" s="165"/>
      <c r="AP686" s="179"/>
      <c r="AQ686" s="179"/>
      <c r="AR686" s="165"/>
      <c r="AS686" s="165"/>
      <c r="AT686" s="165"/>
      <c r="AU686" s="179"/>
      <c r="AV686" s="179"/>
      <c r="AW686" s="179"/>
      <c r="AX686" s="179"/>
      <c r="AY686" s="38" t="s">
        <v>46</v>
      </c>
      <c r="AZ686" s="38" t="s">
        <v>46</v>
      </c>
      <c r="BA686" s="38" t="s">
        <v>46</v>
      </c>
      <c r="BB686" s="38" t="s">
        <v>46</v>
      </c>
      <c r="BC686" s="38" t="s">
        <v>46</v>
      </c>
      <c r="BD686" s="38" t="s">
        <v>5493</v>
      </c>
      <c r="BE686" s="165"/>
    </row>
    <row r="687" spans="1:57" ht="17.45" customHeight="1" x14ac:dyDescent="0.25">
      <c r="A687" s="90">
        <v>2023</v>
      </c>
      <c r="B687" s="7">
        <v>743</v>
      </c>
      <c r="C687" s="36">
        <v>1870</v>
      </c>
      <c r="D687" s="29" t="s">
        <v>887</v>
      </c>
      <c r="E687" s="36" t="s">
        <v>5497</v>
      </c>
      <c r="F687" s="93" t="s">
        <v>39</v>
      </c>
      <c r="G687" s="35" t="s">
        <v>2765</v>
      </c>
      <c r="H687" s="212" t="s">
        <v>8751</v>
      </c>
      <c r="I687" s="38" t="s">
        <v>8752</v>
      </c>
      <c r="J687" s="95" t="s">
        <v>8753</v>
      </c>
      <c r="K687" s="96">
        <v>4</v>
      </c>
      <c r="L687" s="42" t="s">
        <v>345</v>
      </c>
      <c r="M687" s="103">
        <v>45226</v>
      </c>
      <c r="N687" s="93">
        <v>1</v>
      </c>
      <c r="O687" s="103">
        <v>45233</v>
      </c>
      <c r="P687" s="103">
        <v>45262</v>
      </c>
      <c r="Q687" s="54" t="s">
        <v>48</v>
      </c>
      <c r="R687" s="32" t="s">
        <v>98</v>
      </c>
      <c r="S687" s="176" t="s">
        <v>8754</v>
      </c>
      <c r="T687" s="39" t="s">
        <v>5488</v>
      </c>
      <c r="U687" s="12" t="s">
        <v>5637</v>
      </c>
      <c r="V687" s="95" t="s">
        <v>894</v>
      </c>
      <c r="W687" s="98">
        <v>20235400002623</v>
      </c>
      <c r="X687" s="165">
        <v>96302</v>
      </c>
      <c r="Y687" s="165">
        <v>1</v>
      </c>
      <c r="Z687" s="231">
        <v>43731310</v>
      </c>
      <c r="AA687" s="178"/>
      <c r="AB687" s="178"/>
      <c r="AC687" s="179"/>
      <c r="AD687" s="178"/>
      <c r="AE687" s="181"/>
      <c r="AF687" s="178"/>
      <c r="AG687" s="180"/>
      <c r="AH687" s="182"/>
      <c r="AI687" s="165"/>
      <c r="AJ687" s="165"/>
      <c r="AK687" s="38"/>
      <c r="AL687" s="165"/>
      <c r="AM687" s="179"/>
      <c r="AN687" s="179"/>
      <c r="AO687" s="165"/>
      <c r="AP687" s="179"/>
      <c r="AQ687" s="179"/>
      <c r="AR687" s="165"/>
      <c r="AS687" s="165"/>
      <c r="AT687" s="165"/>
      <c r="AU687" s="179"/>
      <c r="AV687" s="179"/>
      <c r="AW687" s="179"/>
      <c r="AX687" s="179"/>
      <c r="AY687" s="38" t="s">
        <v>46</v>
      </c>
      <c r="AZ687" s="38" t="s">
        <v>46</v>
      </c>
      <c r="BA687" s="38" t="s">
        <v>46</v>
      </c>
      <c r="BB687" s="38" t="s">
        <v>46</v>
      </c>
      <c r="BC687" s="38" t="s">
        <v>46</v>
      </c>
      <c r="BD687" s="38" t="s">
        <v>5493</v>
      </c>
      <c r="BE687" s="165"/>
    </row>
    <row r="688" spans="1:57" ht="17.45" customHeight="1" x14ac:dyDescent="0.3">
      <c r="A688" s="7">
        <v>2023</v>
      </c>
      <c r="B688" s="7">
        <v>767</v>
      </c>
      <c r="C688" s="122" t="s">
        <v>8756</v>
      </c>
      <c r="D688" s="9" t="s">
        <v>8757</v>
      </c>
      <c r="E688" s="92" t="s">
        <v>5497</v>
      </c>
      <c r="F688" s="7" t="s">
        <v>39</v>
      </c>
      <c r="G688" s="199" t="s">
        <v>7421</v>
      </c>
      <c r="H688" s="106" t="s">
        <v>8758</v>
      </c>
      <c r="I688" s="121" t="s">
        <v>8759</v>
      </c>
      <c r="J688" s="9" t="s">
        <v>8760</v>
      </c>
      <c r="K688" s="104"/>
      <c r="L688" s="97" t="s">
        <v>345</v>
      </c>
      <c r="M688" s="10">
        <v>45273</v>
      </c>
      <c r="N688" s="88">
        <v>8</v>
      </c>
      <c r="O688" s="10"/>
      <c r="P688" s="10"/>
      <c r="Q688" s="31" t="s">
        <v>4279</v>
      </c>
      <c r="R688" s="29" t="s">
        <v>4279</v>
      </c>
      <c r="S688" s="8"/>
      <c r="T688" s="8"/>
      <c r="U688" s="12" t="s">
        <v>50</v>
      </c>
      <c r="V688" s="12"/>
      <c r="W688" s="30"/>
      <c r="X688" s="165">
        <v>96253</v>
      </c>
      <c r="Y688">
        <v>1</v>
      </c>
      <c r="AY688" s="38"/>
      <c r="AZ688" s="38"/>
      <c r="BA688" s="38"/>
      <c r="BB688" s="38"/>
      <c r="BC688" s="38"/>
      <c r="BD688" s="38"/>
    </row>
    <row r="689" spans="1:57" ht="17.45" customHeight="1" x14ac:dyDescent="0.3">
      <c r="A689" s="7">
        <v>2023</v>
      </c>
      <c r="B689" s="7">
        <v>786</v>
      </c>
      <c r="C689" s="122">
        <v>1811</v>
      </c>
      <c r="D689" s="9" t="s">
        <v>8761</v>
      </c>
      <c r="E689" s="92" t="s">
        <v>5497</v>
      </c>
      <c r="F689" s="7" t="s">
        <v>39</v>
      </c>
      <c r="G689" s="199" t="s">
        <v>7421</v>
      </c>
      <c r="H689" s="247" t="s">
        <v>8762</v>
      </c>
      <c r="I689" s="121" t="s">
        <v>8763</v>
      </c>
      <c r="J689" s="9" t="s">
        <v>8764</v>
      </c>
      <c r="K689" s="104">
        <v>0</v>
      </c>
      <c r="L689" s="42" t="s">
        <v>345</v>
      </c>
      <c r="M689" s="10">
        <v>45275</v>
      </c>
      <c r="N689" s="88">
        <v>3</v>
      </c>
      <c r="O689" s="10"/>
      <c r="P689" s="11"/>
      <c r="Q689" s="31" t="s">
        <v>4279</v>
      </c>
      <c r="R689" s="29" t="s">
        <v>4279</v>
      </c>
      <c r="S689" s="8"/>
      <c r="T689" s="8"/>
      <c r="U689" s="12"/>
      <c r="V689" s="12"/>
      <c r="W689" s="30"/>
      <c r="X689">
        <v>94932</v>
      </c>
      <c r="Y689">
        <v>1</v>
      </c>
      <c r="AY689" s="38"/>
      <c r="AZ689" s="38"/>
      <c r="BA689" s="38"/>
      <c r="BB689" s="38"/>
      <c r="BC689" s="38"/>
      <c r="BD689" s="38"/>
    </row>
    <row r="690" spans="1:57" ht="17.45" customHeight="1" x14ac:dyDescent="0.3">
      <c r="A690" s="7">
        <v>2023</v>
      </c>
      <c r="B690" s="7">
        <v>824</v>
      </c>
      <c r="C690" s="91">
        <v>1873</v>
      </c>
      <c r="D690" s="9" t="s">
        <v>5496</v>
      </c>
      <c r="E690" s="92" t="s">
        <v>5497</v>
      </c>
      <c r="F690" s="93" t="s">
        <v>39</v>
      </c>
      <c r="G690" s="7" t="s">
        <v>54</v>
      </c>
      <c r="H690" s="9" t="s">
        <v>8765</v>
      </c>
      <c r="I690" s="93" t="s">
        <v>8766</v>
      </c>
      <c r="J690" s="95" t="s">
        <v>2649</v>
      </c>
      <c r="K690" s="104">
        <v>0</v>
      </c>
      <c r="L690" s="42" t="s">
        <v>5829</v>
      </c>
      <c r="M690" s="10">
        <v>45278</v>
      </c>
      <c r="N690" s="88">
        <v>3</v>
      </c>
      <c r="O690" s="10"/>
      <c r="P690" s="11"/>
      <c r="Q690" s="31" t="s">
        <v>4279</v>
      </c>
      <c r="R690" s="29" t="s">
        <v>4279</v>
      </c>
      <c r="S690" s="8"/>
      <c r="T690" s="8"/>
      <c r="U690" s="12" t="s">
        <v>286</v>
      </c>
      <c r="V690" s="12"/>
      <c r="W690" s="30"/>
      <c r="X690">
        <v>99840</v>
      </c>
      <c r="Y690">
        <v>1</v>
      </c>
      <c r="Z690" s="231">
        <v>9000000</v>
      </c>
      <c r="AY690" s="38" t="s">
        <v>5492</v>
      </c>
      <c r="AZ690" s="38" t="s">
        <v>5506</v>
      </c>
      <c r="BA690" s="43" t="s">
        <v>5597</v>
      </c>
      <c r="BB690" s="43" t="s">
        <v>5522</v>
      </c>
      <c r="BC690" s="38" t="s">
        <v>5492</v>
      </c>
      <c r="BD690" s="38" t="s">
        <v>35</v>
      </c>
      <c r="BE690" s="165" t="s">
        <v>5494</v>
      </c>
    </row>
    <row r="691" spans="1:57" ht="17.45" customHeight="1" x14ac:dyDescent="0.3">
      <c r="A691" s="7">
        <v>2023</v>
      </c>
      <c r="B691" s="7">
        <v>825</v>
      </c>
      <c r="C691" s="78" t="s">
        <v>8767</v>
      </c>
      <c r="D691" s="9" t="s">
        <v>8768</v>
      </c>
      <c r="E691" s="92" t="s">
        <v>5497</v>
      </c>
      <c r="F691" s="7" t="s">
        <v>39</v>
      </c>
      <c r="G691" s="7" t="s">
        <v>54</v>
      </c>
      <c r="H691" s="9" t="s">
        <v>1855</v>
      </c>
      <c r="I691" s="93" t="s">
        <v>8769</v>
      </c>
      <c r="J691" s="9" t="s">
        <v>7127</v>
      </c>
      <c r="K691" s="104">
        <v>0</v>
      </c>
      <c r="L691" s="42" t="s">
        <v>8770</v>
      </c>
      <c r="M691" s="10"/>
      <c r="N691" s="88">
        <v>2</v>
      </c>
      <c r="O691" s="10"/>
      <c r="P691" s="11"/>
      <c r="Q691" s="31" t="s">
        <v>8755</v>
      </c>
      <c r="R691" s="29" t="s">
        <v>8755</v>
      </c>
      <c r="S691" s="8"/>
      <c r="T691" s="8"/>
      <c r="U691" s="95" t="s">
        <v>390</v>
      </c>
      <c r="V691" s="12"/>
      <c r="W691" s="30"/>
      <c r="X691">
        <v>100436</v>
      </c>
      <c r="Y691">
        <v>8</v>
      </c>
      <c r="Z691" s="231">
        <v>4800000</v>
      </c>
      <c r="AY691" s="38" t="s">
        <v>5492</v>
      </c>
      <c r="AZ691" s="38" t="s">
        <v>5506</v>
      </c>
      <c r="BA691" s="43" t="s">
        <v>5597</v>
      </c>
      <c r="BB691" s="43" t="s">
        <v>5522</v>
      </c>
      <c r="BC691" s="38" t="s">
        <v>5492</v>
      </c>
      <c r="BD691" s="38" t="s">
        <v>35</v>
      </c>
      <c r="BE691" s="165" t="s">
        <v>5494</v>
      </c>
    </row>
    <row r="692" spans="1:57" ht="17.45" customHeight="1" x14ac:dyDescent="0.3">
      <c r="A692" s="7">
        <v>2023</v>
      </c>
      <c r="B692" s="7">
        <v>826</v>
      </c>
      <c r="C692" s="78" t="s">
        <v>8771</v>
      </c>
      <c r="D692" s="9" t="s">
        <v>279</v>
      </c>
      <c r="E692" s="92" t="s">
        <v>5497</v>
      </c>
      <c r="F692" s="7" t="s">
        <v>39</v>
      </c>
      <c r="G692" s="7" t="s">
        <v>54</v>
      </c>
      <c r="H692" s="9" t="s">
        <v>2935</v>
      </c>
      <c r="I692" s="93" t="s">
        <v>8772</v>
      </c>
      <c r="J692" s="9" t="s">
        <v>6597</v>
      </c>
      <c r="K692" s="104">
        <v>5</v>
      </c>
      <c r="L692" s="42" t="s">
        <v>8151</v>
      </c>
      <c r="M692" s="10"/>
      <c r="N692" s="88">
        <v>3</v>
      </c>
      <c r="O692" s="10"/>
      <c r="P692" s="11"/>
      <c r="Q692" s="31" t="s">
        <v>8755</v>
      </c>
      <c r="R692" s="29" t="s">
        <v>8735</v>
      </c>
      <c r="S692" s="8"/>
      <c r="T692" s="8"/>
      <c r="U692" s="95" t="s">
        <v>286</v>
      </c>
      <c r="V692" s="12"/>
      <c r="W692" s="30"/>
      <c r="X692">
        <v>100551</v>
      </c>
      <c r="Y692">
        <v>2</v>
      </c>
      <c r="Z692" s="231">
        <v>2725000</v>
      </c>
      <c r="AY692" s="38" t="s">
        <v>5492</v>
      </c>
      <c r="AZ692" s="38" t="s">
        <v>5492</v>
      </c>
      <c r="BA692" s="43" t="s">
        <v>5560</v>
      </c>
      <c r="BB692" s="43" t="s">
        <v>5522</v>
      </c>
      <c r="BC692" s="38" t="s">
        <v>5492</v>
      </c>
      <c r="BD692" s="38" t="s">
        <v>35</v>
      </c>
      <c r="BE692" s="165" t="s">
        <v>5494</v>
      </c>
    </row>
    <row r="693" spans="1:57" ht="17.45" customHeight="1" x14ac:dyDescent="0.3">
      <c r="A693" s="7">
        <v>2023</v>
      </c>
      <c r="B693" s="7">
        <v>827</v>
      </c>
      <c r="C693" s="78" t="s">
        <v>8767</v>
      </c>
      <c r="D693" s="9" t="s">
        <v>8768</v>
      </c>
      <c r="E693" s="92" t="s">
        <v>5497</v>
      </c>
      <c r="F693" s="7" t="s">
        <v>39</v>
      </c>
      <c r="G693" s="7" t="s">
        <v>54</v>
      </c>
      <c r="H693" s="9" t="s">
        <v>1855</v>
      </c>
      <c r="I693" s="93" t="s">
        <v>8773</v>
      </c>
      <c r="J693" s="9" t="s">
        <v>5148</v>
      </c>
      <c r="K693" s="104">
        <v>7</v>
      </c>
      <c r="L693" s="42" t="s">
        <v>8770</v>
      </c>
      <c r="M693" s="10"/>
      <c r="N693" s="88">
        <v>2</v>
      </c>
      <c r="O693" s="10"/>
      <c r="P693" s="11"/>
      <c r="Q693" s="31" t="s">
        <v>8774</v>
      </c>
      <c r="R693" s="29" t="s">
        <v>8755</v>
      </c>
      <c r="S693" s="8"/>
      <c r="T693" s="8"/>
      <c r="U693" s="95" t="s">
        <v>390</v>
      </c>
      <c r="V693" s="12"/>
      <c r="W693" s="30"/>
      <c r="X693">
        <v>100436</v>
      </c>
      <c r="Y693">
        <v>8</v>
      </c>
      <c r="Z693" s="231">
        <v>4800000</v>
      </c>
      <c r="AY693" s="38" t="s">
        <v>5492</v>
      </c>
      <c r="AZ693" s="38" t="s">
        <v>5506</v>
      </c>
      <c r="BA693" s="43" t="s">
        <v>5597</v>
      </c>
      <c r="BB693" s="43" t="s">
        <v>5512</v>
      </c>
      <c r="BC693" s="38" t="s">
        <v>5492</v>
      </c>
      <c r="BD693" s="38" t="s">
        <v>35</v>
      </c>
      <c r="BE693" s="165" t="s">
        <v>5494</v>
      </c>
    </row>
    <row r="694" spans="1:57" ht="17.45" customHeight="1" x14ac:dyDescent="0.3">
      <c r="A694" s="7">
        <v>2023</v>
      </c>
      <c r="B694" s="7">
        <v>828</v>
      </c>
      <c r="C694" s="78" t="s">
        <v>839</v>
      </c>
      <c r="D694" s="9" t="s">
        <v>1822</v>
      </c>
      <c r="E694" s="92" t="s">
        <v>5497</v>
      </c>
      <c r="F694" s="7" t="s">
        <v>39</v>
      </c>
      <c r="G694" s="7" t="s">
        <v>54</v>
      </c>
      <c r="H694" s="9" t="s">
        <v>8775</v>
      </c>
      <c r="I694" s="93" t="s">
        <v>8776</v>
      </c>
      <c r="J694" s="9" t="s">
        <v>8777</v>
      </c>
      <c r="K694" s="104"/>
      <c r="L694" s="42" t="s">
        <v>2761</v>
      </c>
      <c r="M694" s="10"/>
      <c r="N694" s="88">
        <v>3</v>
      </c>
      <c r="O694" s="10"/>
      <c r="P694" s="11"/>
      <c r="Q694" s="31" t="s">
        <v>8774</v>
      </c>
      <c r="R694" s="29" t="s">
        <v>8755</v>
      </c>
      <c r="S694" s="8"/>
      <c r="T694" s="8"/>
      <c r="U694" s="95" t="s">
        <v>286</v>
      </c>
      <c r="V694" s="12"/>
      <c r="W694" s="30"/>
      <c r="X694">
        <v>100559</v>
      </c>
      <c r="Y694">
        <v>1</v>
      </c>
      <c r="Z694" s="231">
        <v>5700000</v>
      </c>
      <c r="AY694" s="57"/>
      <c r="AZ694" s="57"/>
      <c r="BA694" s="57"/>
      <c r="BB694" s="57"/>
      <c r="BC694" s="57"/>
      <c r="BD694" s="57"/>
    </row>
    <row r="695" spans="1:57" ht="17.45" customHeight="1" x14ac:dyDescent="0.3">
      <c r="A695" s="7">
        <v>2023</v>
      </c>
      <c r="B695" s="7">
        <v>822</v>
      </c>
      <c r="C695" s="78" t="s">
        <v>8730</v>
      </c>
      <c r="D695" s="92" t="s">
        <v>4028</v>
      </c>
      <c r="E695" s="92" t="s">
        <v>5497</v>
      </c>
      <c r="F695" s="7" t="s">
        <v>39</v>
      </c>
      <c r="G695" s="7" t="s">
        <v>54</v>
      </c>
      <c r="H695" s="9" t="s">
        <v>3755</v>
      </c>
      <c r="I695" s="93" t="s">
        <v>8778</v>
      </c>
      <c r="J695" s="9" t="s">
        <v>3757</v>
      </c>
      <c r="K695" s="104"/>
      <c r="L695" s="8" t="s">
        <v>6007</v>
      </c>
      <c r="M695" s="10"/>
      <c r="N695" s="88">
        <v>1</v>
      </c>
      <c r="O695" s="10"/>
      <c r="P695" s="11"/>
      <c r="Q695" s="31" t="s">
        <v>8755</v>
      </c>
      <c r="R695" s="9" t="s">
        <v>8755</v>
      </c>
      <c r="S695" s="8"/>
      <c r="T695" s="8"/>
      <c r="U695" s="12" t="s">
        <v>5489</v>
      </c>
      <c r="V695" s="12"/>
      <c r="W695" s="30"/>
      <c r="X695">
        <v>99831</v>
      </c>
      <c r="Y695">
        <v>1</v>
      </c>
      <c r="Z695" s="231">
        <v>7000000</v>
      </c>
    </row>
    <row r="696" spans="1:57" ht="17.45" customHeight="1" x14ac:dyDescent="0.3">
      <c r="A696" s="7">
        <v>2023</v>
      </c>
      <c r="B696" s="7">
        <v>823</v>
      </c>
      <c r="C696" s="78" t="s">
        <v>8736</v>
      </c>
      <c r="D696" s="9" t="s">
        <v>5093</v>
      </c>
      <c r="E696" s="92" t="s">
        <v>5497</v>
      </c>
      <c r="F696" s="7" t="s">
        <v>39</v>
      </c>
      <c r="G696" s="7" t="s">
        <v>54</v>
      </c>
      <c r="H696" s="9" t="s">
        <v>2108</v>
      </c>
      <c r="I696" s="93" t="s">
        <v>8779</v>
      </c>
      <c r="J696" s="9" t="s">
        <v>6816</v>
      </c>
      <c r="K696" s="104">
        <v>9</v>
      </c>
      <c r="L696" s="42" t="s">
        <v>8780</v>
      </c>
      <c r="M696" s="10"/>
      <c r="N696" s="88">
        <v>3</v>
      </c>
      <c r="O696" s="10"/>
      <c r="P696" s="11"/>
      <c r="Q696" s="31" t="s">
        <v>8755</v>
      </c>
      <c r="R696" s="9" t="s">
        <v>8755</v>
      </c>
      <c r="S696" s="8"/>
      <c r="T696" s="8"/>
      <c r="U696" s="12" t="s">
        <v>8781</v>
      </c>
      <c r="V696" s="12"/>
      <c r="W696" s="30"/>
      <c r="X696">
        <v>100546</v>
      </c>
      <c r="Z696">
        <v>3900000</v>
      </c>
      <c r="AY696" s="38" t="s">
        <v>5492</v>
      </c>
      <c r="AZ696" s="38" t="s">
        <v>5492</v>
      </c>
      <c r="BA696" s="43" t="s">
        <v>5511</v>
      </c>
      <c r="BB696" s="43" t="s">
        <v>5522</v>
      </c>
      <c r="BC696" s="38" t="s">
        <v>5492</v>
      </c>
      <c r="BD696" s="38" t="s">
        <v>35</v>
      </c>
      <c r="BE696" s="38" t="s">
        <v>5494</v>
      </c>
    </row>
    <row r="697" spans="1:57" ht="17.45" customHeight="1" x14ac:dyDescent="0.3">
      <c r="A697" s="7"/>
      <c r="B697" s="7"/>
      <c r="C697" s="78"/>
      <c r="D697" s="9"/>
      <c r="E697" s="8"/>
      <c r="F697" s="7"/>
      <c r="G697" s="8"/>
      <c r="H697" s="9"/>
      <c r="I697" s="9"/>
      <c r="J697" s="9"/>
      <c r="K697" s="9"/>
      <c r="L697" s="8"/>
      <c r="M697" s="10"/>
      <c r="N697" s="88"/>
      <c r="O697" s="10"/>
      <c r="P697" s="11"/>
      <c r="Q697" s="31"/>
      <c r="R697" s="9"/>
      <c r="S697" s="8"/>
      <c r="T697" s="8"/>
      <c r="U697" s="12"/>
      <c r="V697" s="12"/>
      <c r="W697" s="30"/>
    </row>
    <row r="698" spans="1:57" ht="17.45" customHeight="1" x14ac:dyDescent="0.3">
      <c r="A698" s="7"/>
      <c r="B698" s="7"/>
      <c r="C698" s="78"/>
      <c r="D698" s="9"/>
      <c r="E698" s="8"/>
      <c r="F698" s="7"/>
      <c r="G698" s="8"/>
      <c r="H698" s="9"/>
      <c r="I698" s="9"/>
      <c r="J698" s="9"/>
      <c r="K698" s="104"/>
      <c r="L698" s="8"/>
      <c r="M698" s="10"/>
      <c r="N698" s="88"/>
      <c r="O698" s="10"/>
      <c r="P698" s="11"/>
      <c r="Q698" s="31"/>
      <c r="R698" s="9"/>
      <c r="S698" s="8"/>
      <c r="T698" s="8"/>
      <c r="U698" s="12"/>
      <c r="V698" s="12"/>
      <c r="W698" s="30"/>
    </row>
    <row r="699" spans="1:57" ht="17.45" customHeight="1" x14ac:dyDescent="0.3">
      <c r="A699" s="7"/>
      <c r="B699" s="7"/>
      <c r="C699" s="78"/>
      <c r="D699" s="9"/>
      <c r="E699" s="8"/>
      <c r="F699" s="7"/>
      <c r="G699" s="8"/>
      <c r="H699" s="9"/>
      <c r="I699" s="9"/>
      <c r="J699" s="9"/>
      <c r="K699" s="104"/>
      <c r="L699" s="8"/>
      <c r="M699" s="10"/>
      <c r="N699" s="88"/>
      <c r="O699" s="10"/>
      <c r="P699" s="11"/>
      <c r="Q699" s="31"/>
      <c r="R699" s="9"/>
      <c r="S699" s="8"/>
      <c r="T699" s="8"/>
      <c r="U699" s="12"/>
      <c r="V699" s="12"/>
      <c r="W699" s="30"/>
    </row>
    <row r="700" spans="1:57" ht="17.45" customHeight="1" x14ac:dyDescent="0.3">
      <c r="A700" s="7"/>
      <c r="B700" s="7"/>
      <c r="C700" s="78"/>
      <c r="D700" s="9"/>
      <c r="E700" s="8"/>
      <c r="F700" s="7"/>
      <c r="G700" s="8"/>
      <c r="H700" s="9"/>
      <c r="I700" s="9"/>
      <c r="J700" s="9"/>
      <c r="K700" s="104"/>
      <c r="L700" s="8"/>
      <c r="M700" s="10"/>
      <c r="N700" s="88"/>
      <c r="O700" s="10"/>
      <c r="P700" s="11"/>
      <c r="Q700" s="31"/>
      <c r="R700" s="9"/>
      <c r="S700" s="8"/>
      <c r="T700" s="8"/>
      <c r="U700" s="12"/>
      <c r="V700" s="12"/>
      <c r="W700" s="30"/>
    </row>
    <row r="701" spans="1:57" ht="17.45" customHeight="1" x14ac:dyDescent="0.3">
      <c r="A701" s="7"/>
      <c r="B701" s="7"/>
      <c r="C701" s="78"/>
      <c r="D701" s="9"/>
      <c r="E701" s="8"/>
      <c r="F701" s="7"/>
      <c r="G701" s="8"/>
      <c r="H701" s="9"/>
      <c r="I701" s="9"/>
      <c r="J701" s="9"/>
      <c r="K701" s="104"/>
      <c r="L701" s="8"/>
      <c r="M701" s="10"/>
      <c r="N701" s="88"/>
      <c r="O701" s="10"/>
      <c r="P701" s="11"/>
      <c r="Q701" s="31"/>
      <c r="R701" s="9"/>
      <c r="S701" s="8"/>
      <c r="T701" s="8"/>
      <c r="U701" s="12"/>
      <c r="V701" s="12"/>
      <c r="W701" s="30"/>
    </row>
    <row r="702" spans="1:57" ht="17.45" customHeight="1" x14ac:dyDescent="0.3">
      <c r="A702" s="7"/>
      <c r="B702" s="7"/>
      <c r="C702" s="78"/>
      <c r="D702" s="9"/>
      <c r="E702" s="8"/>
      <c r="F702" s="7"/>
      <c r="G702" s="8"/>
      <c r="H702" s="9"/>
      <c r="I702" s="9"/>
      <c r="J702" s="9"/>
      <c r="K702" s="104"/>
      <c r="L702" s="8"/>
      <c r="M702" s="10"/>
      <c r="N702" s="88"/>
      <c r="O702" s="10"/>
      <c r="P702" s="11"/>
      <c r="Q702" s="31"/>
      <c r="R702" s="9"/>
      <c r="S702" s="8"/>
      <c r="T702" s="8"/>
      <c r="U702" s="12"/>
      <c r="V702" s="12"/>
      <c r="W702" s="30"/>
    </row>
    <row r="703" spans="1:57" ht="17.45" customHeight="1" x14ac:dyDescent="0.3">
      <c r="A703" s="7"/>
      <c r="B703" s="7"/>
      <c r="C703" s="78"/>
      <c r="D703" s="9"/>
      <c r="E703" s="8"/>
      <c r="F703" s="7"/>
      <c r="G703" s="8"/>
      <c r="H703" s="9"/>
      <c r="I703" s="9"/>
      <c r="J703" s="9"/>
      <c r="K703" s="104"/>
      <c r="L703" s="8"/>
      <c r="M703" s="10"/>
      <c r="N703" s="88"/>
      <c r="O703" s="10"/>
      <c r="P703" s="11"/>
      <c r="Q703" s="31"/>
      <c r="R703" s="9"/>
      <c r="S703" s="8"/>
      <c r="T703" s="8"/>
      <c r="U703" s="12"/>
      <c r="V703" s="12"/>
      <c r="W703" s="30"/>
    </row>
    <row r="704" spans="1:57" ht="17.45" customHeight="1" x14ac:dyDescent="0.3">
      <c r="A704" s="7"/>
      <c r="B704" s="7"/>
      <c r="C704" s="78"/>
      <c r="D704" s="9"/>
      <c r="E704" s="8"/>
      <c r="F704" s="7"/>
      <c r="G704" s="8"/>
      <c r="H704" s="9"/>
      <c r="I704" s="9"/>
      <c r="J704" s="9"/>
      <c r="K704" s="104"/>
      <c r="L704" s="8"/>
      <c r="M704" s="10"/>
      <c r="N704" s="88"/>
      <c r="O704" s="10"/>
      <c r="P704" s="11"/>
      <c r="Q704" s="31"/>
      <c r="R704" s="9"/>
      <c r="S704" s="8"/>
      <c r="T704" s="8"/>
      <c r="U704" s="12"/>
      <c r="V704" s="12"/>
      <c r="W704" s="30"/>
    </row>
    <row r="705" spans="1:23" ht="17.45" customHeight="1" x14ac:dyDescent="0.3">
      <c r="A705" s="7"/>
      <c r="B705" s="7"/>
      <c r="C705" s="78"/>
      <c r="D705" s="9"/>
      <c r="E705" s="8"/>
      <c r="F705" s="7"/>
      <c r="G705" s="8"/>
      <c r="H705" s="9"/>
      <c r="I705" s="9"/>
      <c r="J705" s="9"/>
      <c r="K705" s="104"/>
      <c r="L705" s="8"/>
      <c r="M705" s="10"/>
      <c r="N705" s="88"/>
      <c r="O705" s="10"/>
      <c r="P705" s="11"/>
      <c r="Q705" s="31"/>
      <c r="R705" s="9"/>
      <c r="S705" s="8"/>
      <c r="T705" s="8"/>
      <c r="U705" s="12"/>
      <c r="V705" s="12"/>
      <c r="W705" s="30"/>
    </row>
    <row r="706" spans="1:23" ht="17.45" customHeight="1" x14ac:dyDescent="0.3">
      <c r="A706" s="7"/>
      <c r="B706" s="7"/>
      <c r="C706" s="78"/>
      <c r="D706" s="9"/>
      <c r="E706" s="8"/>
      <c r="F706" s="7"/>
      <c r="G706" s="8"/>
      <c r="H706" s="9"/>
      <c r="I706" s="9"/>
      <c r="J706" s="9"/>
      <c r="K706" s="104"/>
      <c r="L706" s="8"/>
      <c r="M706" s="10"/>
      <c r="N706" s="88"/>
      <c r="O706" s="10"/>
      <c r="P706" s="11"/>
      <c r="Q706" s="31"/>
      <c r="R706" s="9"/>
      <c r="S706" s="8"/>
      <c r="T706" s="8"/>
      <c r="U706" s="12"/>
      <c r="V706" s="12"/>
      <c r="W706" s="30"/>
    </row>
    <row r="707" spans="1:23" ht="17.45" customHeight="1" x14ac:dyDescent="0.3">
      <c r="A707" s="7"/>
      <c r="B707" s="7"/>
      <c r="C707" s="78"/>
      <c r="D707" s="9"/>
      <c r="E707" s="8"/>
      <c r="F707" s="7"/>
      <c r="G707" s="8"/>
      <c r="H707" s="9"/>
      <c r="I707" s="9"/>
      <c r="J707" s="9"/>
      <c r="K707" s="104"/>
      <c r="L707" s="8"/>
      <c r="M707" s="10"/>
      <c r="N707" s="88"/>
      <c r="O707" s="10"/>
      <c r="P707" s="11"/>
      <c r="Q707" s="31"/>
      <c r="R707" s="9"/>
      <c r="S707" s="8"/>
      <c r="T707" s="8"/>
      <c r="U707" s="12"/>
      <c r="V707" s="12"/>
      <c r="W707" s="30"/>
    </row>
    <row r="708" spans="1:23" ht="17.45" customHeight="1" x14ac:dyDescent="0.3">
      <c r="A708" s="7"/>
      <c r="B708" s="7"/>
      <c r="C708" s="78"/>
      <c r="D708" s="9"/>
      <c r="E708" s="8"/>
      <c r="F708" s="7"/>
      <c r="G708" s="8"/>
      <c r="H708" s="9"/>
      <c r="I708" s="9"/>
      <c r="J708" s="9"/>
      <c r="K708" s="104"/>
      <c r="L708" s="8"/>
      <c r="M708" s="10"/>
      <c r="N708" s="88"/>
      <c r="O708" s="10"/>
      <c r="P708" s="11"/>
      <c r="Q708" s="31"/>
      <c r="R708" s="9"/>
      <c r="S708" s="8"/>
      <c r="T708" s="8"/>
      <c r="U708" s="12"/>
      <c r="V708" s="12"/>
      <c r="W708" s="30"/>
    </row>
    <row r="709" spans="1:23" ht="17.45" customHeight="1" x14ac:dyDescent="0.3">
      <c r="A709" s="7"/>
      <c r="B709" s="7"/>
      <c r="C709" s="78"/>
      <c r="D709" s="9"/>
      <c r="E709" s="8"/>
      <c r="F709" s="7"/>
      <c r="G709" s="8"/>
      <c r="H709" s="9"/>
      <c r="I709" s="9"/>
      <c r="J709" s="9"/>
      <c r="K709" s="104"/>
      <c r="L709" s="8"/>
      <c r="M709" s="10"/>
      <c r="N709" s="88"/>
      <c r="O709" s="10"/>
      <c r="P709" s="11"/>
      <c r="Q709" s="31"/>
      <c r="R709" s="9"/>
      <c r="S709" s="8"/>
      <c r="T709" s="8"/>
      <c r="U709" s="12"/>
      <c r="V709" s="12"/>
      <c r="W709" s="30"/>
    </row>
    <row r="710" spans="1:23" ht="17.45" customHeight="1" x14ac:dyDescent="0.3">
      <c r="A710" s="7"/>
      <c r="B710" s="7"/>
      <c r="C710" s="78"/>
      <c r="D710" s="9"/>
      <c r="E710" s="8"/>
      <c r="F710" s="7"/>
      <c r="G710" s="8"/>
      <c r="H710" s="9"/>
      <c r="I710" s="9"/>
      <c r="J710" s="9"/>
      <c r="K710" s="104"/>
      <c r="L710" s="8"/>
      <c r="M710" s="10"/>
      <c r="N710" s="88"/>
      <c r="O710" s="10"/>
      <c r="P710" s="11"/>
      <c r="Q710" s="31"/>
      <c r="R710" s="9"/>
      <c r="S710" s="8"/>
      <c r="T710" s="8"/>
      <c r="U710" s="12"/>
      <c r="V710" s="12"/>
      <c r="W710" s="30"/>
    </row>
    <row r="711" spans="1:23" ht="17.45" customHeight="1" x14ac:dyDescent="0.3">
      <c r="A711" s="7"/>
      <c r="B711" s="7"/>
      <c r="C711" s="78"/>
      <c r="D711" s="9"/>
      <c r="E711" s="8"/>
      <c r="F711" s="7"/>
      <c r="G711" s="8"/>
      <c r="H711" s="9"/>
      <c r="I711" s="9"/>
      <c r="J711" s="9"/>
      <c r="K711" s="104"/>
      <c r="L711" s="8"/>
      <c r="M711" s="10"/>
      <c r="N711" s="88"/>
      <c r="O711" s="10"/>
      <c r="P711" s="11"/>
      <c r="Q711" s="31"/>
      <c r="R711" s="9"/>
      <c r="S711" s="8"/>
      <c r="T711" s="8"/>
      <c r="U711" s="12"/>
      <c r="V711" s="12"/>
      <c r="W711" s="30"/>
    </row>
    <row r="712" spans="1:23" ht="17.45" customHeight="1" x14ac:dyDescent="0.3">
      <c r="A712" s="7"/>
      <c r="B712" s="7"/>
      <c r="C712" s="78"/>
      <c r="D712" s="9"/>
      <c r="E712" s="8"/>
      <c r="F712" s="7"/>
      <c r="G712" s="8"/>
      <c r="H712" s="9"/>
      <c r="I712" s="9"/>
      <c r="J712" s="9"/>
      <c r="K712" s="104"/>
      <c r="L712" s="8"/>
      <c r="M712" s="10"/>
      <c r="N712" s="88"/>
      <c r="O712" s="10"/>
      <c r="P712" s="11"/>
      <c r="Q712" s="31"/>
      <c r="R712" s="9"/>
      <c r="S712" s="8"/>
      <c r="T712" s="8"/>
      <c r="U712" s="12"/>
      <c r="V712" s="12"/>
      <c r="W712" s="30"/>
    </row>
    <row r="713" spans="1:23" ht="17.45" customHeight="1" x14ac:dyDescent="0.3">
      <c r="A713" s="7"/>
      <c r="B713" s="7"/>
      <c r="C713" s="78"/>
      <c r="D713" s="9"/>
      <c r="E713" s="8"/>
      <c r="F713" s="7"/>
      <c r="G713" s="8"/>
      <c r="H713" s="9"/>
      <c r="I713" s="9"/>
      <c r="J713" s="9"/>
      <c r="K713" s="104"/>
      <c r="L713" s="8"/>
      <c r="M713" s="10"/>
      <c r="N713" s="88"/>
      <c r="O713" s="10"/>
      <c r="P713" s="11"/>
      <c r="Q713" s="31"/>
      <c r="R713" s="9"/>
      <c r="S713" s="8"/>
      <c r="T713" s="8"/>
      <c r="U713" s="12"/>
      <c r="V713" s="12"/>
      <c r="W713" s="30"/>
    </row>
    <row r="714" spans="1:23" ht="17.45" customHeight="1" x14ac:dyDescent="0.3">
      <c r="A714" s="7"/>
      <c r="B714" s="7"/>
      <c r="C714" s="78"/>
      <c r="D714" s="9"/>
      <c r="E714" s="8"/>
      <c r="F714" s="7"/>
      <c r="G714" s="8"/>
      <c r="H714" s="9"/>
      <c r="I714" s="9"/>
      <c r="J714" s="9"/>
      <c r="K714" s="104"/>
      <c r="L714" s="8"/>
      <c r="M714" s="10"/>
      <c r="N714" s="88"/>
      <c r="O714" s="10"/>
      <c r="P714" s="11"/>
      <c r="Q714" s="31"/>
      <c r="R714" s="9"/>
      <c r="S714" s="8"/>
      <c r="T714" s="8"/>
      <c r="U714" s="12"/>
      <c r="V714" s="12"/>
      <c r="W714" s="30"/>
    </row>
    <row r="715" spans="1:23" ht="17.45" customHeight="1" x14ac:dyDescent="0.3">
      <c r="A715" s="7"/>
      <c r="B715" s="7"/>
      <c r="C715" s="78"/>
      <c r="D715" s="9"/>
      <c r="E715" s="8"/>
      <c r="F715" s="7"/>
      <c r="G715" s="8"/>
      <c r="H715" s="9"/>
      <c r="I715" s="9"/>
      <c r="J715" s="9"/>
      <c r="K715" s="104"/>
      <c r="L715" s="8"/>
      <c r="M715" s="10"/>
      <c r="N715" s="88"/>
      <c r="O715" s="10"/>
      <c r="P715" s="11"/>
      <c r="Q715" s="31"/>
      <c r="R715" s="9"/>
      <c r="S715" s="8"/>
      <c r="T715" s="8"/>
      <c r="U715" s="12"/>
      <c r="V715" s="12"/>
      <c r="W715" s="30"/>
    </row>
    <row r="716" spans="1:23" ht="17.45" customHeight="1" x14ac:dyDescent="0.3">
      <c r="A716" s="7"/>
      <c r="B716" s="7"/>
      <c r="C716" s="78"/>
      <c r="D716" s="9"/>
      <c r="E716" s="8"/>
      <c r="F716" s="7"/>
      <c r="G716" s="8"/>
      <c r="H716" s="9"/>
      <c r="I716" s="9"/>
      <c r="J716" s="9"/>
      <c r="K716" s="104"/>
      <c r="L716" s="8"/>
      <c r="M716" s="10"/>
      <c r="N716" s="88"/>
      <c r="O716" s="10"/>
      <c r="P716" s="11"/>
      <c r="Q716" s="31"/>
      <c r="R716" s="9"/>
      <c r="S716" s="8"/>
      <c r="T716" s="8"/>
      <c r="U716" s="12"/>
      <c r="V716" s="12"/>
      <c r="W716" s="30"/>
    </row>
    <row r="717" spans="1:23" ht="17.45" customHeight="1" x14ac:dyDescent="0.3">
      <c r="A717" s="7"/>
      <c r="B717" s="7"/>
      <c r="C717" s="78"/>
      <c r="D717" s="9"/>
      <c r="E717" s="8"/>
      <c r="F717" s="7"/>
      <c r="G717" s="8"/>
      <c r="H717" s="9"/>
      <c r="I717" s="9"/>
      <c r="J717" s="9"/>
      <c r="K717" s="104"/>
      <c r="L717" s="8"/>
      <c r="M717" s="10"/>
      <c r="N717" s="88"/>
      <c r="O717" s="10"/>
      <c r="P717" s="11"/>
      <c r="Q717" s="31"/>
      <c r="R717" s="9"/>
      <c r="S717" s="8"/>
      <c r="T717" s="8"/>
      <c r="U717" s="12"/>
      <c r="V717" s="12"/>
      <c r="W717" s="30"/>
    </row>
    <row r="718" spans="1:23" ht="17.45" customHeight="1" x14ac:dyDescent="0.3">
      <c r="A718" s="7"/>
      <c r="B718" s="7"/>
      <c r="C718" s="78"/>
      <c r="D718" s="9"/>
      <c r="E718" s="8"/>
      <c r="F718" s="7"/>
      <c r="G718" s="8"/>
      <c r="H718" s="9"/>
      <c r="I718" s="9"/>
      <c r="J718" s="9"/>
      <c r="K718" s="104"/>
      <c r="L718" s="8"/>
      <c r="M718" s="10"/>
      <c r="N718" s="88"/>
      <c r="O718" s="10"/>
      <c r="P718" s="11"/>
      <c r="Q718" s="31"/>
      <c r="R718" s="9"/>
      <c r="S718" s="8"/>
      <c r="T718" s="8"/>
      <c r="U718" s="12"/>
      <c r="V718" s="12"/>
      <c r="W718" s="30"/>
    </row>
    <row r="719" spans="1:23" ht="17.45" customHeight="1" x14ac:dyDescent="0.3">
      <c r="A719" s="7"/>
      <c r="B719" s="7"/>
      <c r="C719" s="78"/>
      <c r="D719" s="9"/>
      <c r="E719" s="8"/>
      <c r="F719" s="7"/>
      <c r="G719" s="8"/>
      <c r="H719" s="9"/>
      <c r="I719" s="9"/>
      <c r="J719" s="9"/>
      <c r="K719" s="104"/>
      <c r="L719" s="8"/>
      <c r="M719" s="10"/>
      <c r="N719" s="88"/>
      <c r="O719" s="10"/>
      <c r="P719" s="11"/>
      <c r="Q719" s="31"/>
      <c r="R719" s="9"/>
      <c r="S719" s="8"/>
      <c r="T719" s="8"/>
      <c r="U719" s="12"/>
      <c r="V719" s="12"/>
      <c r="W719" s="30"/>
    </row>
    <row r="720" spans="1:23" ht="17.45" customHeight="1" x14ac:dyDescent="0.3">
      <c r="A720" s="7"/>
      <c r="B720" s="7"/>
      <c r="C720" s="78"/>
      <c r="D720" s="9"/>
      <c r="E720" s="8"/>
      <c r="F720" s="7"/>
      <c r="G720" s="8"/>
      <c r="H720" s="9"/>
      <c r="I720" s="9"/>
      <c r="J720" s="9"/>
      <c r="K720" s="104"/>
      <c r="L720" s="8"/>
      <c r="M720" s="10"/>
      <c r="N720" s="88"/>
      <c r="O720" s="10"/>
      <c r="P720" s="11"/>
      <c r="Q720" s="31"/>
      <c r="R720" s="9"/>
      <c r="S720" s="8"/>
      <c r="T720" s="8"/>
      <c r="U720" s="12"/>
      <c r="V720" s="12"/>
      <c r="W720" s="30"/>
    </row>
    <row r="721" spans="1:23" ht="17.45" customHeight="1" x14ac:dyDescent="0.3">
      <c r="A721" s="7"/>
      <c r="B721" s="7"/>
      <c r="C721" s="78"/>
      <c r="D721" s="9"/>
      <c r="E721" s="8"/>
      <c r="F721" s="7"/>
      <c r="G721" s="8"/>
      <c r="H721" s="9"/>
      <c r="I721" s="9"/>
      <c r="J721" s="9"/>
      <c r="K721" s="104"/>
      <c r="L721" s="8"/>
      <c r="M721" s="10"/>
      <c r="N721" s="88"/>
      <c r="O721" s="10"/>
      <c r="P721" s="11"/>
      <c r="Q721" s="31"/>
      <c r="R721" s="9"/>
      <c r="S721" s="8"/>
      <c r="T721" s="8"/>
      <c r="U721" s="12"/>
      <c r="V721" s="12"/>
      <c r="W721" s="30"/>
    </row>
    <row r="722" spans="1:23" ht="17.45" customHeight="1" x14ac:dyDescent="0.3">
      <c r="A722" s="7"/>
      <c r="B722" s="7"/>
      <c r="C722" s="78"/>
      <c r="D722" s="9"/>
      <c r="E722" s="8"/>
      <c r="F722" s="7"/>
      <c r="G722" s="8"/>
      <c r="H722" s="9"/>
      <c r="I722" s="9"/>
      <c r="J722" s="9"/>
      <c r="K722" s="104"/>
      <c r="L722" s="8"/>
      <c r="M722" s="10"/>
      <c r="N722" s="88"/>
      <c r="O722" s="10"/>
      <c r="P722" s="11"/>
      <c r="Q722" s="31"/>
      <c r="R722" s="9"/>
      <c r="S722" s="8"/>
      <c r="T722" s="8"/>
      <c r="U722" s="12"/>
      <c r="V722" s="12"/>
      <c r="W722" s="30"/>
    </row>
    <row r="723" spans="1:23" ht="17.45" customHeight="1" x14ac:dyDescent="0.3">
      <c r="A723" s="7"/>
      <c r="B723" s="7"/>
      <c r="C723" s="78"/>
      <c r="D723" s="9"/>
      <c r="E723" s="8"/>
      <c r="F723" s="7"/>
      <c r="G723" s="8"/>
      <c r="H723" s="9"/>
      <c r="I723" s="9"/>
      <c r="J723" s="9"/>
      <c r="K723" s="104"/>
      <c r="L723" s="8"/>
      <c r="M723" s="10"/>
      <c r="N723" s="88"/>
      <c r="O723" s="10"/>
      <c r="P723" s="11"/>
      <c r="Q723" s="31"/>
      <c r="R723" s="9"/>
      <c r="S723" s="8"/>
      <c r="T723" s="8"/>
      <c r="U723" s="12"/>
      <c r="V723" s="12"/>
      <c r="W723" s="30"/>
    </row>
    <row r="724" spans="1:23" ht="17.45" customHeight="1" x14ac:dyDescent="0.3">
      <c r="A724" s="7"/>
      <c r="B724" s="7"/>
      <c r="C724" s="78"/>
      <c r="D724" s="9"/>
      <c r="E724" s="8"/>
      <c r="F724" s="7"/>
      <c r="G724" s="8"/>
      <c r="H724" s="9"/>
      <c r="I724" s="9"/>
      <c r="J724" s="9"/>
      <c r="K724" s="104"/>
      <c r="L724" s="8"/>
      <c r="M724" s="10"/>
      <c r="N724" s="88"/>
      <c r="O724" s="10"/>
      <c r="P724" s="11"/>
      <c r="Q724" s="31"/>
      <c r="R724" s="9"/>
      <c r="S724" s="8"/>
      <c r="T724" s="8"/>
      <c r="U724" s="12"/>
      <c r="V724" s="12"/>
      <c r="W724" s="30"/>
    </row>
    <row r="725" spans="1:23" ht="17.45" customHeight="1" x14ac:dyDescent="0.3">
      <c r="A725" s="7"/>
      <c r="B725" s="7"/>
      <c r="C725" s="78"/>
      <c r="D725" s="9"/>
      <c r="E725" s="8"/>
      <c r="F725" s="7"/>
      <c r="G725" s="8"/>
      <c r="H725" s="9"/>
      <c r="I725" s="9"/>
      <c r="J725" s="9"/>
      <c r="K725" s="104"/>
      <c r="L725" s="8"/>
      <c r="M725" s="10"/>
      <c r="N725" s="88"/>
      <c r="O725" s="10"/>
      <c r="P725" s="11"/>
      <c r="Q725" s="31"/>
      <c r="R725" s="9"/>
      <c r="S725" s="8"/>
      <c r="T725" s="8"/>
      <c r="U725" s="12"/>
      <c r="V725" s="12"/>
      <c r="W725" s="30"/>
    </row>
    <row r="726" spans="1:23" ht="17.45" customHeight="1" x14ac:dyDescent="0.3">
      <c r="A726" s="7"/>
      <c r="B726" s="7"/>
      <c r="C726" s="78"/>
      <c r="D726" s="9"/>
      <c r="E726" s="8"/>
      <c r="F726" s="7"/>
      <c r="G726" s="8"/>
      <c r="H726" s="9"/>
      <c r="I726" s="9"/>
      <c r="J726" s="9"/>
      <c r="K726" s="104"/>
      <c r="L726" s="8"/>
      <c r="M726" s="10"/>
      <c r="N726" s="88"/>
      <c r="O726" s="10"/>
      <c r="P726" s="11"/>
      <c r="Q726" s="31"/>
      <c r="R726" s="9"/>
      <c r="S726" s="8"/>
      <c r="T726" s="8"/>
      <c r="U726" s="12"/>
      <c r="V726" s="12"/>
      <c r="W726" s="30"/>
    </row>
    <row r="727" spans="1:23" ht="17.45" customHeight="1" x14ac:dyDescent="0.3">
      <c r="A727" s="7"/>
      <c r="B727" s="7"/>
      <c r="C727" s="78"/>
      <c r="D727" s="9"/>
      <c r="E727" s="8"/>
      <c r="F727" s="7"/>
      <c r="G727" s="8"/>
      <c r="H727" s="9"/>
      <c r="I727" s="9"/>
      <c r="J727" s="9"/>
      <c r="K727" s="104"/>
      <c r="L727" s="8"/>
      <c r="M727" s="10"/>
      <c r="N727" s="88"/>
      <c r="O727" s="10"/>
      <c r="P727" s="11"/>
      <c r="Q727" s="31"/>
      <c r="R727" s="9"/>
      <c r="S727" s="8"/>
      <c r="T727" s="8"/>
      <c r="U727" s="12"/>
      <c r="V727" s="12"/>
      <c r="W727" s="30"/>
    </row>
    <row r="728" spans="1:23" ht="17.45" customHeight="1" x14ac:dyDescent="0.3">
      <c r="A728" s="7"/>
      <c r="B728" s="7"/>
      <c r="C728" s="78"/>
      <c r="D728" s="9"/>
      <c r="E728" s="8"/>
      <c r="F728" s="7"/>
      <c r="G728" s="8"/>
      <c r="H728" s="9"/>
      <c r="I728" s="9"/>
      <c r="J728" s="9"/>
      <c r="K728" s="104"/>
      <c r="L728" s="8"/>
      <c r="M728" s="10"/>
      <c r="N728" s="88"/>
      <c r="O728" s="10"/>
      <c r="P728" s="11"/>
      <c r="Q728" s="31"/>
      <c r="R728" s="9"/>
      <c r="S728" s="8"/>
      <c r="T728" s="8"/>
      <c r="U728" s="12"/>
      <c r="V728" s="12"/>
      <c r="W728" s="30"/>
    </row>
    <row r="729" spans="1:23" ht="17.45" customHeight="1" x14ac:dyDescent="0.3">
      <c r="A729" s="7"/>
      <c r="B729" s="7"/>
      <c r="C729" s="78"/>
      <c r="D729" s="9"/>
      <c r="E729" s="8"/>
      <c r="F729" s="7"/>
      <c r="G729" s="8"/>
      <c r="H729" s="9"/>
      <c r="I729" s="9"/>
      <c r="J729" s="9"/>
      <c r="K729" s="104"/>
      <c r="L729" s="8"/>
      <c r="M729" s="10"/>
      <c r="N729" s="88"/>
      <c r="O729" s="10"/>
      <c r="P729" s="11"/>
      <c r="Q729" s="31"/>
      <c r="R729" s="9"/>
      <c r="S729" s="8"/>
      <c r="T729" s="8"/>
      <c r="U729" s="12"/>
      <c r="V729" s="12"/>
      <c r="W729" s="30"/>
    </row>
    <row r="730" spans="1:23" ht="17.45" customHeight="1" x14ac:dyDescent="0.3">
      <c r="A730" s="7"/>
      <c r="B730" s="7"/>
      <c r="C730" s="78"/>
      <c r="D730" s="9"/>
      <c r="E730" s="8"/>
      <c r="F730" s="7"/>
      <c r="G730" s="8"/>
      <c r="H730" s="9"/>
      <c r="I730" s="9"/>
      <c r="J730" s="9"/>
      <c r="K730" s="104"/>
      <c r="L730" s="8"/>
      <c r="M730" s="10"/>
      <c r="N730" s="88"/>
      <c r="O730" s="10"/>
      <c r="P730" s="11"/>
      <c r="Q730" s="31"/>
      <c r="R730" s="9"/>
      <c r="S730" s="8"/>
      <c r="T730" s="8"/>
      <c r="U730" s="12"/>
      <c r="V730" s="12"/>
      <c r="W730" s="30"/>
    </row>
    <row r="731" spans="1:23" ht="17.45" customHeight="1" x14ac:dyDescent="0.3">
      <c r="A731" s="7"/>
      <c r="B731" s="7"/>
      <c r="C731" s="78"/>
      <c r="D731" s="9"/>
      <c r="E731" s="8"/>
      <c r="F731" s="7"/>
      <c r="G731" s="8"/>
      <c r="H731" s="9"/>
      <c r="I731" s="9"/>
      <c r="J731" s="9"/>
      <c r="K731" s="104"/>
      <c r="L731" s="8"/>
      <c r="M731" s="10"/>
      <c r="N731" s="88"/>
      <c r="O731" s="10"/>
      <c r="P731" s="11"/>
      <c r="Q731" s="31"/>
      <c r="R731" s="9"/>
      <c r="S731" s="8"/>
      <c r="T731" s="8"/>
      <c r="U731" s="12"/>
      <c r="V731" s="12"/>
      <c r="W731" s="30"/>
    </row>
    <row r="732" spans="1:23" ht="17.45" customHeight="1" x14ac:dyDescent="0.3">
      <c r="A732" s="7"/>
      <c r="B732" s="7"/>
      <c r="C732" s="78"/>
      <c r="D732" s="9"/>
      <c r="E732" s="8"/>
      <c r="F732" s="7"/>
      <c r="G732" s="8"/>
      <c r="H732" s="9"/>
      <c r="I732" s="9"/>
      <c r="J732" s="9"/>
      <c r="K732" s="104"/>
      <c r="L732" s="8"/>
      <c r="M732" s="10"/>
      <c r="N732" s="88"/>
      <c r="O732" s="10"/>
      <c r="P732" s="11"/>
      <c r="Q732" s="31"/>
      <c r="R732" s="9"/>
      <c r="S732" s="8"/>
      <c r="T732" s="8"/>
      <c r="U732" s="12"/>
      <c r="V732" s="12"/>
      <c r="W732" s="30"/>
    </row>
    <row r="733" spans="1:23" ht="17.45" customHeight="1" x14ac:dyDescent="0.3">
      <c r="A733" s="7"/>
      <c r="B733" s="7"/>
      <c r="C733" s="78"/>
      <c r="D733" s="9"/>
      <c r="E733" s="8"/>
      <c r="F733" s="7"/>
      <c r="G733" s="8"/>
      <c r="H733" s="9"/>
      <c r="I733" s="9"/>
      <c r="J733" s="9"/>
      <c r="K733" s="104"/>
      <c r="L733" s="8"/>
      <c r="M733" s="10"/>
      <c r="N733" s="88"/>
      <c r="O733" s="10"/>
      <c r="P733" s="11"/>
      <c r="Q733" s="31"/>
      <c r="R733" s="9"/>
      <c r="S733" s="8"/>
      <c r="T733" s="8"/>
      <c r="U733" s="12"/>
      <c r="V733" s="12"/>
      <c r="W733" s="30"/>
    </row>
    <row r="734" spans="1:23" ht="17.45" customHeight="1" x14ac:dyDescent="0.3">
      <c r="A734" s="7"/>
      <c r="B734" s="7"/>
      <c r="C734" s="78"/>
      <c r="D734" s="9"/>
      <c r="E734" s="8"/>
      <c r="F734" s="7"/>
      <c r="G734" s="8"/>
      <c r="H734" s="9"/>
      <c r="I734" s="9"/>
      <c r="J734" s="9"/>
      <c r="K734" s="104"/>
      <c r="L734" s="8"/>
      <c r="M734" s="10"/>
      <c r="N734" s="88"/>
      <c r="O734" s="10"/>
      <c r="P734" s="11"/>
      <c r="Q734" s="31"/>
      <c r="R734" s="9"/>
      <c r="S734" s="8"/>
      <c r="T734" s="8"/>
      <c r="U734" s="12"/>
      <c r="V734" s="12"/>
      <c r="W734" s="30"/>
    </row>
    <row r="735" spans="1:23" ht="17.45" customHeight="1" x14ac:dyDescent="0.3">
      <c r="A735" s="7"/>
      <c r="B735" s="7"/>
      <c r="C735" s="78"/>
      <c r="D735" s="9"/>
      <c r="E735" s="8"/>
      <c r="F735" s="7"/>
      <c r="G735" s="8"/>
      <c r="H735" s="9"/>
      <c r="I735" s="9"/>
      <c r="J735" s="9"/>
      <c r="K735" s="104"/>
      <c r="L735" s="8"/>
      <c r="M735" s="10"/>
      <c r="N735" s="88"/>
      <c r="O735" s="10"/>
      <c r="P735" s="11"/>
      <c r="Q735" s="31"/>
      <c r="R735" s="9"/>
      <c r="S735" s="8"/>
      <c r="T735" s="8"/>
      <c r="U735" s="12"/>
      <c r="V735" s="12"/>
      <c r="W735" s="30"/>
    </row>
    <row r="736" spans="1:23" ht="17.45" customHeight="1" x14ac:dyDescent="0.3">
      <c r="A736" s="7"/>
      <c r="B736" s="7"/>
      <c r="C736" s="78"/>
      <c r="D736" s="9"/>
      <c r="E736" s="8"/>
      <c r="F736" s="7"/>
      <c r="G736" s="8"/>
      <c r="H736" s="9"/>
      <c r="I736" s="9"/>
      <c r="J736" s="9"/>
      <c r="K736" s="104"/>
      <c r="L736" s="8"/>
      <c r="M736" s="10"/>
      <c r="N736" s="88"/>
      <c r="O736" s="10"/>
      <c r="P736" s="11"/>
      <c r="Q736" s="31"/>
      <c r="R736" s="9"/>
      <c r="S736" s="8"/>
      <c r="T736" s="8"/>
      <c r="U736" s="12"/>
      <c r="V736" s="12"/>
      <c r="W736" s="30"/>
    </row>
    <row r="737" spans="1:23" ht="17.45" customHeight="1" x14ac:dyDescent="0.3">
      <c r="A737" s="7"/>
      <c r="B737" s="7"/>
      <c r="C737" s="78"/>
      <c r="D737" s="9"/>
      <c r="E737" s="8"/>
      <c r="F737" s="7"/>
      <c r="G737" s="8"/>
      <c r="H737" s="9"/>
      <c r="I737" s="9"/>
      <c r="J737" s="9"/>
      <c r="K737" s="104"/>
      <c r="L737" s="8"/>
      <c r="M737" s="10"/>
      <c r="N737" s="88"/>
      <c r="O737" s="10"/>
      <c r="P737" s="11"/>
      <c r="Q737" s="31"/>
      <c r="R737" s="9"/>
      <c r="S737" s="8"/>
      <c r="T737" s="8"/>
      <c r="U737" s="12"/>
      <c r="V737" s="12"/>
      <c r="W737" s="30"/>
    </row>
    <row r="738" spans="1:23" ht="17.45" customHeight="1" x14ac:dyDescent="0.3">
      <c r="A738" s="7"/>
      <c r="B738" s="7"/>
      <c r="C738" s="78"/>
      <c r="D738" s="9"/>
      <c r="E738" s="8"/>
      <c r="F738" s="7"/>
      <c r="G738" s="8"/>
      <c r="H738" s="9"/>
      <c r="I738" s="9"/>
      <c r="J738" s="9"/>
      <c r="K738" s="104"/>
      <c r="L738" s="8"/>
      <c r="M738" s="10"/>
      <c r="N738" s="88"/>
      <c r="O738" s="10"/>
      <c r="P738" s="11"/>
      <c r="Q738" s="31"/>
      <c r="R738" s="9"/>
      <c r="S738" s="8"/>
      <c r="T738" s="8"/>
      <c r="U738" s="12"/>
      <c r="V738" s="12"/>
      <c r="W738" s="30"/>
    </row>
    <row r="739" spans="1:23" ht="17.45" customHeight="1" x14ac:dyDescent="0.3">
      <c r="A739" s="7"/>
      <c r="B739" s="7"/>
      <c r="C739" s="78"/>
      <c r="D739" s="9"/>
      <c r="E739" s="8"/>
      <c r="F739" s="7"/>
      <c r="G739" s="8"/>
      <c r="H739" s="9"/>
      <c r="I739" s="9"/>
      <c r="J739" s="9"/>
      <c r="K739" s="104"/>
      <c r="L739" s="8"/>
      <c r="M739" s="10"/>
      <c r="N739" s="88"/>
      <c r="O739" s="10"/>
      <c r="P739" s="11"/>
      <c r="Q739" s="31"/>
      <c r="R739" s="9"/>
      <c r="S739" s="8"/>
      <c r="T739" s="8"/>
      <c r="U739" s="12"/>
      <c r="V739" s="12"/>
      <c r="W739" s="30"/>
    </row>
    <row r="740" spans="1:23" ht="17.45" customHeight="1" x14ac:dyDescent="0.3">
      <c r="A740" s="7"/>
      <c r="B740" s="7"/>
      <c r="C740" s="78"/>
      <c r="D740" s="9"/>
      <c r="E740" s="8"/>
      <c r="F740" s="7"/>
      <c r="G740" s="8"/>
      <c r="H740" s="9"/>
      <c r="I740" s="9"/>
      <c r="J740" s="9"/>
      <c r="K740" s="104"/>
      <c r="L740" s="8"/>
      <c r="M740" s="10"/>
      <c r="N740" s="88"/>
      <c r="O740" s="10"/>
      <c r="P740" s="11"/>
      <c r="Q740" s="31"/>
      <c r="R740" s="9"/>
      <c r="S740" s="8"/>
      <c r="T740" s="8"/>
      <c r="U740" s="12"/>
      <c r="V740" s="12"/>
      <c r="W740" s="30"/>
    </row>
    <row r="741" spans="1:23" ht="17.45" customHeight="1" x14ac:dyDescent="0.3">
      <c r="A741" s="7"/>
      <c r="B741" s="7"/>
      <c r="C741" s="78"/>
      <c r="D741" s="9"/>
      <c r="E741" s="8"/>
      <c r="F741" s="7"/>
      <c r="G741" s="8"/>
      <c r="H741" s="9"/>
      <c r="I741" s="9"/>
      <c r="J741" s="9"/>
      <c r="K741" s="104"/>
      <c r="L741" s="8"/>
      <c r="M741" s="10"/>
      <c r="N741" s="88"/>
      <c r="O741" s="10"/>
      <c r="P741" s="11"/>
      <c r="Q741" s="31"/>
      <c r="R741" s="9"/>
      <c r="S741" s="8"/>
      <c r="T741" s="8"/>
      <c r="U741" s="12"/>
      <c r="V741" s="12"/>
      <c r="W741" s="30"/>
    </row>
    <row r="742" spans="1:23" ht="17.45" customHeight="1" x14ac:dyDescent="0.3">
      <c r="A742" s="7"/>
      <c r="B742" s="7"/>
      <c r="C742" s="78"/>
      <c r="D742" s="9"/>
      <c r="E742" s="8"/>
      <c r="F742" s="7"/>
      <c r="G742" s="8"/>
      <c r="H742" s="9"/>
      <c r="I742" s="9"/>
      <c r="J742" s="9"/>
      <c r="K742" s="104"/>
      <c r="L742" s="8"/>
      <c r="M742" s="10"/>
      <c r="N742" s="88"/>
      <c r="O742" s="10"/>
      <c r="P742" s="11"/>
      <c r="Q742" s="31"/>
      <c r="R742" s="9"/>
      <c r="S742" s="8"/>
      <c r="T742" s="8"/>
      <c r="U742" s="12"/>
      <c r="V742" s="12"/>
      <c r="W742" s="30"/>
    </row>
    <row r="743" spans="1:23" ht="17.45" customHeight="1" x14ac:dyDescent="0.3">
      <c r="A743" s="7"/>
      <c r="B743" s="7"/>
      <c r="C743" s="78"/>
      <c r="D743" s="9"/>
      <c r="E743" s="8"/>
      <c r="F743" s="7"/>
      <c r="G743" s="8"/>
      <c r="H743" s="9"/>
      <c r="I743" s="9"/>
      <c r="J743" s="9"/>
      <c r="K743" s="104"/>
      <c r="L743" s="8"/>
      <c r="M743" s="10"/>
      <c r="N743" s="88"/>
      <c r="O743" s="10"/>
      <c r="P743" s="11"/>
      <c r="Q743" s="31"/>
      <c r="R743" s="9"/>
      <c r="S743" s="8"/>
      <c r="T743" s="8"/>
      <c r="U743" s="12"/>
      <c r="V743" s="12"/>
      <c r="W743" s="30"/>
    </row>
    <row r="744" spans="1:23" ht="17.45" customHeight="1" x14ac:dyDescent="0.3">
      <c r="A744" s="7"/>
      <c r="B744" s="7"/>
      <c r="C744" s="78"/>
      <c r="D744" s="9"/>
      <c r="E744" s="8"/>
      <c r="F744" s="7"/>
      <c r="G744" s="8"/>
      <c r="H744" s="9"/>
      <c r="I744" s="9"/>
      <c r="J744" s="9"/>
      <c r="K744" s="104"/>
      <c r="L744" s="8"/>
      <c r="M744" s="10"/>
      <c r="N744" s="88"/>
      <c r="O744" s="10"/>
      <c r="P744" s="11"/>
      <c r="Q744" s="31"/>
      <c r="R744" s="9"/>
      <c r="S744" s="8"/>
      <c r="T744" s="8"/>
      <c r="U744" s="12"/>
      <c r="V744" s="12"/>
      <c r="W744" s="30"/>
    </row>
    <row r="745" spans="1:23" ht="17.45" customHeight="1" x14ac:dyDescent="0.3">
      <c r="A745" s="7"/>
      <c r="B745" s="7"/>
      <c r="C745" s="78"/>
      <c r="D745" s="9"/>
      <c r="E745" s="8"/>
      <c r="F745" s="7"/>
      <c r="G745" s="8"/>
      <c r="H745" s="9"/>
      <c r="I745" s="9"/>
      <c r="J745" s="9"/>
      <c r="K745" s="104"/>
      <c r="L745" s="8"/>
      <c r="M745" s="10"/>
      <c r="N745" s="88"/>
      <c r="O745" s="10"/>
      <c r="P745" s="11"/>
      <c r="Q745" s="31"/>
      <c r="R745" s="9"/>
      <c r="S745" s="8"/>
      <c r="T745" s="8"/>
      <c r="U745" s="12"/>
      <c r="V745" s="12"/>
      <c r="W745" s="30"/>
    </row>
    <row r="746" spans="1:23" ht="17.45" customHeight="1" x14ac:dyDescent="0.3">
      <c r="A746" s="7"/>
      <c r="B746" s="7"/>
      <c r="C746" s="78"/>
      <c r="D746" s="9"/>
      <c r="E746" s="8"/>
      <c r="F746" s="7"/>
      <c r="G746" s="8"/>
      <c r="H746" s="9"/>
      <c r="I746" s="9"/>
      <c r="J746" s="9"/>
      <c r="K746" s="104"/>
      <c r="L746" s="8"/>
      <c r="M746" s="10"/>
      <c r="N746" s="88"/>
      <c r="O746" s="10"/>
      <c r="P746" s="11"/>
      <c r="Q746" s="31"/>
      <c r="R746" s="9"/>
      <c r="S746" s="8"/>
      <c r="T746" s="8"/>
      <c r="U746" s="12"/>
      <c r="V746" s="12"/>
      <c r="W746" s="30"/>
    </row>
    <row r="747" spans="1:23" ht="17.45" customHeight="1" x14ac:dyDescent="0.3">
      <c r="A747" s="7"/>
      <c r="B747" s="7"/>
      <c r="C747" s="78"/>
      <c r="D747" s="9"/>
      <c r="E747" s="8"/>
      <c r="F747" s="7"/>
      <c r="G747" s="8"/>
      <c r="H747" s="9"/>
      <c r="I747" s="9"/>
      <c r="J747" s="9"/>
      <c r="K747" s="104"/>
      <c r="L747" s="8"/>
      <c r="M747" s="10"/>
      <c r="N747" s="88"/>
      <c r="O747" s="10"/>
      <c r="P747" s="11"/>
      <c r="Q747" s="31"/>
      <c r="R747" s="9"/>
      <c r="S747" s="8"/>
      <c r="T747" s="8"/>
      <c r="U747" s="12"/>
      <c r="V747" s="12"/>
      <c r="W747" s="30"/>
    </row>
    <row r="748" spans="1:23" ht="17.45" customHeight="1" x14ac:dyDescent="0.3">
      <c r="A748" s="7"/>
      <c r="B748" s="7"/>
      <c r="C748" s="78"/>
      <c r="D748" s="9"/>
      <c r="E748" s="8"/>
      <c r="F748" s="7"/>
      <c r="G748" s="8"/>
      <c r="H748" s="9"/>
      <c r="I748" s="9"/>
      <c r="J748" s="9"/>
      <c r="K748" s="104"/>
      <c r="L748" s="8"/>
      <c r="M748" s="10"/>
      <c r="N748" s="88"/>
      <c r="O748" s="10"/>
      <c r="P748" s="11"/>
      <c r="Q748" s="31"/>
      <c r="R748" s="9"/>
      <c r="S748" s="8"/>
      <c r="T748" s="8"/>
      <c r="U748" s="12"/>
      <c r="V748" s="12"/>
      <c r="W748" s="30"/>
    </row>
    <row r="749" spans="1:23" ht="17.45" customHeight="1" x14ac:dyDescent="0.3">
      <c r="A749" s="7"/>
      <c r="B749" s="7"/>
      <c r="C749" s="78"/>
      <c r="D749" s="9"/>
      <c r="E749" s="8"/>
      <c r="F749" s="7"/>
      <c r="G749" s="8"/>
      <c r="H749" s="9"/>
      <c r="I749" s="9"/>
      <c r="J749" s="9"/>
      <c r="K749" s="104"/>
      <c r="L749" s="8"/>
      <c r="M749" s="10"/>
      <c r="N749" s="88"/>
      <c r="O749" s="10"/>
      <c r="P749" s="11"/>
      <c r="Q749" s="31"/>
      <c r="R749" s="9"/>
      <c r="S749" s="8"/>
      <c r="T749" s="8"/>
      <c r="U749" s="12"/>
      <c r="V749" s="12"/>
      <c r="W749" s="30"/>
    </row>
    <row r="750" spans="1:23" ht="17.45" customHeight="1" x14ac:dyDescent="0.3">
      <c r="A750" s="7"/>
      <c r="B750" s="7"/>
      <c r="C750" s="78"/>
      <c r="D750" s="9"/>
      <c r="E750" s="8"/>
      <c r="F750" s="7"/>
      <c r="G750" s="8"/>
      <c r="H750" s="9"/>
      <c r="I750" s="9"/>
      <c r="J750" s="9"/>
      <c r="K750" s="104"/>
      <c r="L750" s="8"/>
      <c r="M750" s="10"/>
      <c r="N750" s="88"/>
      <c r="O750" s="10"/>
      <c r="P750" s="11"/>
      <c r="Q750" s="31"/>
      <c r="R750" s="9"/>
      <c r="S750" s="8"/>
      <c r="T750" s="8"/>
      <c r="U750" s="12"/>
      <c r="V750" s="12"/>
      <c r="W750" s="30"/>
    </row>
    <row r="751" spans="1:23" ht="17.45" customHeight="1" x14ac:dyDescent="0.3">
      <c r="A751" s="7"/>
      <c r="B751" s="7"/>
      <c r="C751" s="78"/>
      <c r="D751" s="9"/>
      <c r="E751" s="8"/>
      <c r="F751" s="7"/>
      <c r="G751" s="8"/>
      <c r="H751" s="9"/>
      <c r="I751" s="9"/>
      <c r="J751" s="9"/>
      <c r="K751" s="104"/>
      <c r="L751" s="8"/>
      <c r="M751" s="10"/>
      <c r="N751" s="88"/>
      <c r="O751" s="10"/>
      <c r="P751" s="11"/>
      <c r="Q751" s="31"/>
      <c r="R751" s="9"/>
      <c r="S751" s="8"/>
      <c r="T751" s="8"/>
      <c r="U751" s="12"/>
      <c r="V751" s="12"/>
      <c r="W751" s="30"/>
    </row>
    <row r="752" spans="1:23" ht="17.45" customHeight="1" x14ac:dyDescent="0.3">
      <c r="A752" s="7"/>
      <c r="B752" s="7"/>
      <c r="C752" s="78"/>
      <c r="D752" s="9"/>
      <c r="E752" s="8"/>
      <c r="F752" s="7"/>
      <c r="G752" s="8"/>
      <c r="H752" s="9"/>
      <c r="I752" s="9"/>
      <c r="J752" s="9"/>
      <c r="K752" s="104"/>
      <c r="L752" s="8"/>
      <c r="M752" s="10"/>
      <c r="N752" s="88"/>
      <c r="O752" s="10"/>
      <c r="P752" s="11"/>
      <c r="Q752" s="31"/>
      <c r="R752" s="9"/>
      <c r="S752" s="8"/>
      <c r="T752" s="8"/>
      <c r="U752" s="12"/>
      <c r="V752" s="12"/>
      <c r="W752" s="30"/>
    </row>
    <row r="753" spans="1:23" ht="17.45" customHeight="1" x14ac:dyDescent="0.3">
      <c r="A753" s="7"/>
      <c r="B753" s="7"/>
      <c r="C753" s="78"/>
      <c r="D753" s="9"/>
      <c r="E753" s="8"/>
      <c r="F753" s="7"/>
      <c r="G753" s="8"/>
      <c r="H753" s="9"/>
      <c r="I753" s="9"/>
      <c r="J753" s="9"/>
      <c r="K753" s="104"/>
      <c r="L753" s="8"/>
      <c r="M753" s="10"/>
      <c r="N753" s="88"/>
      <c r="O753" s="10"/>
      <c r="P753" s="11"/>
      <c r="Q753" s="31"/>
      <c r="R753" s="9"/>
      <c r="S753" s="8"/>
      <c r="T753" s="8"/>
      <c r="U753" s="12"/>
      <c r="V753" s="12"/>
      <c r="W753" s="30"/>
    </row>
    <row r="754" spans="1:23" ht="17.45" customHeight="1" x14ac:dyDescent="0.3">
      <c r="A754" s="7"/>
      <c r="B754" s="7"/>
      <c r="C754" s="78"/>
      <c r="D754" s="9"/>
      <c r="E754" s="8"/>
      <c r="F754" s="7"/>
      <c r="G754" s="8"/>
      <c r="H754" s="9"/>
      <c r="I754" s="9"/>
      <c r="J754" s="9"/>
      <c r="K754" s="104"/>
      <c r="L754" s="8"/>
      <c r="M754" s="10"/>
      <c r="N754" s="88"/>
      <c r="O754" s="10"/>
      <c r="P754" s="11"/>
      <c r="Q754" s="31"/>
      <c r="R754" s="9"/>
      <c r="S754" s="8"/>
      <c r="T754" s="8"/>
      <c r="U754" s="12"/>
      <c r="V754" s="12"/>
      <c r="W754" s="30"/>
    </row>
    <row r="755" spans="1:23" ht="17.45" customHeight="1" x14ac:dyDescent="0.3">
      <c r="A755" s="7"/>
      <c r="B755" s="7"/>
      <c r="C755" s="78"/>
      <c r="D755" s="9"/>
      <c r="E755" s="8"/>
      <c r="F755" s="7"/>
      <c r="G755" s="8"/>
      <c r="H755" s="9"/>
      <c r="I755" s="9"/>
      <c r="J755" s="9"/>
      <c r="K755" s="104"/>
      <c r="L755" s="8"/>
      <c r="M755" s="10"/>
      <c r="N755" s="88"/>
      <c r="O755" s="10"/>
      <c r="P755" s="11"/>
      <c r="Q755" s="31"/>
      <c r="R755" s="9"/>
      <c r="S755" s="8"/>
      <c r="T755" s="8"/>
      <c r="U755" s="12"/>
      <c r="V755" s="12"/>
      <c r="W755" s="30"/>
    </row>
    <row r="756" spans="1:23" ht="17.45" customHeight="1" x14ac:dyDescent="0.3">
      <c r="A756" s="7"/>
      <c r="B756" s="7"/>
      <c r="C756" s="78"/>
      <c r="D756" s="9"/>
      <c r="E756" s="8"/>
      <c r="F756" s="7"/>
      <c r="G756" s="8"/>
      <c r="H756" s="9"/>
      <c r="I756" s="9"/>
      <c r="J756" s="9"/>
      <c r="K756" s="104"/>
      <c r="L756" s="8"/>
      <c r="M756" s="10"/>
      <c r="N756" s="88"/>
      <c r="O756" s="10"/>
      <c r="P756" s="11"/>
      <c r="Q756" s="31"/>
      <c r="R756" s="9"/>
      <c r="S756" s="8"/>
      <c r="T756" s="8"/>
      <c r="U756" s="12"/>
      <c r="V756" s="12"/>
      <c r="W756" s="30"/>
    </row>
    <row r="757" spans="1:23" ht="17.45" customHeight="1" x14ac:dyDescent="0.3">
      <c r="A757" s="7"/>
      <c r="B757" s="7"/>
      <c r="C757" s="78"/>
      <c r="D757" s="9"/>
      <c r="E757" s="8"/>
      <c r="F757" s="7"/>
      <c r="G757" s="8"/>
      <c r="H757" s="9"/>
      <c r="I757" s="9"/>
      <c r="J757" s="9"/>
      <c r="K757" s="104"/>
      <c r="L757" s="8"/>
      <c r="M757" s="10"/>
      <c r="N757" s="88"/>
      <c r="O757" s="10"/>
      <c r="P757" s="11"/>
      <c r="Q757" s="31"/>
      <c r="R757" s="9"/>
      <c r="S757" s="8"/>
      <c r="T757" s="8"/>
      <c r="U757" s="12"/>
      <c r="V757" s="12"/>
      <c r="W757" s="30"/>
    </row>
    <row r="758" spans="1:23" ht="17.45" customHeight="1" x14ac:dyDescent="0.3">
      <c r="A758" s="7"/>
      <c r="B758" s="7"/>
      <c r="C758" s="78"/>
      <c r="D758" s="9"/>
      <c r="E758" s="8"/>
      <c r="F758" s="7"/>
      <c r="G758" s="8"/>
      <c r="H758" s="9"/>
      <c r="I758" s="9"/>
      <c r="J758" s="9"/>
      <c r="K758" s="104"/>
      <c r="L758" s="8"/>
      <c r="M758" s="10"/>
      <c r="N758" s="88"/>
      <c r="O758" s="10"/>
      <c r="P758" s="11"/>
      <c r="Q758" s="31"/>
      <c r="R758" s="9"/>
      <c r="S758" s="8"/>
      <c r="T758" s="8"/>
      <c r="U758" s="12"/>
      <c r="V758" s="12"/>
      <c r="W758" s="30"/>
    </row>
    <row r="759" spans="1:23" ht="17.45" customHeight="1" x14ac:dyDescent="0.3">
      <c r="A759" s="7"/>
      <c r="B759" s="7"/>
      <c r="C759" s="78"/>
      <c r="D759" s="9"/>
      <c r="E759" s="8"/>
      <c r="F759" s="7"/>
      <c r="G759" s="8"/>
      <c r="H759" s="9"/>
      <c r="I759" s="9"/>
      <c r="J759" s="9"/>
      <c r="K759" s="104"/>
      <c r="L759" s="8"/>
      <c r="M759" s="10"/>
      <c r="N759" s="88"/>
      <c r="O759" s="10"/>
      <c r="P759" s="11"/>
      <c r="Q759" s="31"/>
      <c r="R759" s="9"/>
      <c r="S759" s="8"/>
      <c r="T759" s="8"/>
      <c r="U759" s="12"/>
      <c r="V759" s="12"/>
      <c r="W759" s="30"/>
    </row>
    <row r="760" spans="1:23" ht="17.45" customHeight="1" x14ac:dyDescent="0.3">
      <c r="A760" s="7"/>
      <c r="B760" s="7"/>
      <c r="C760" s="78"/>
      <c r="D760" s="9"/>
      <c r="E760" s="8"/>
      <c r="F760" s="7"/>
      <c r="G760" s="8"/>
      <c r="H760" s="9"/>
      <c r="I760" s="9"/>
      <c r="J760" s="9"/>
      <c r="K760" s="104"/>
      <c r="L760" s="8"/>
      <c r="M760" s="10"/>
      <c r="N760" s="88"/>
      <c r="O760" s="10"/>
      <c r="P760" s="11"/>
      <c r="Q760" s="31"/>
      <c r="R760" s="9"/>
      <c r="S760" s="8"/>
      <c r="T760" s="8"/>
      <c r="U760" s="12"/>
      <c r="V760" s="12"/>
      <c r="W760" s="30"/>
    </row>
    <row r="761" spans="1:23" ht="17.45" customHeight="1" x14ac:dyDescent="0.3">
      <c r="A761" s="7"/>
      <c r="B761" s="7"/>
      <c r="C761" s="78"/>
      <c r="D761" s="9"/>
      <c r="E761" s="8"/>
      <c r="F761" s="7"/>
      <c r="G761" s="8"/>
      <c r="H761" s="9"/>
      <c r="I761" s="9"/>
      <c r="J761" s="9"/>
      <c r="K761" s="104"/>
      <c r="L761" s="8"/>
      <c r="M761" s="10"/>
      <c r="N761" s="88"/>
      <c r="O761" s="10"/>
      <c r="P761" s="11"/>
      <c r="Q761" s="31"/>
      <c r="R761" s="9"/>
      <c r="S761" s="8"/>
      <c r="T761" s="8"/>
      <c r="U761" s="12"/>
      <c r="V761" s="12"/>
      <c r="W761" s="30"/>
    </row>
    <row r="762" spans="1:23" ht="17.45" customHeight="1" x14ac:dyDescent="0.3">
      <c r="A762" s="7"/>
      <c r="B762" s="7"/>
      <c r="C762" s="78"/>
      <c r="D762" s="9"/>
      <c r="E762" s="8"/>
      <c r="F762" s="7"/>
      <c r="G762" s="8"/>
      <c r="H762" s="9"/>
      <c r="I762" s="9"/>
      <c r="J762" s="9"/>
      <c r="K762" s="104"/>
      <c r="L762" s="8"/>
      <c r="M762" s="10"/>
      <c r="N762" s="88"/>
      <c r="O762" s="10"/>
      <c r="P762" s="11"/>
      <c r="Q762" s="31"/>
      <c r="R762" s="9"/>
      <c r="S762" s="8"/>
      <c r="T762" s="8"/>
      <c r="U762" s="12"/>
      <c r="V762" s="12"/>
      <c r="W762" s="30"/>
    </row>
    <row r="763" spans="1:23" ht="17.45" customHeight="1" x14ac:dyDescent="0.3">
      <c r="A763" s="7"/>
      <c r="B763" s="7"/>
      <c r="C763" s="78"/>
      <c r="D763" s="9"/>
      <c r="E763" s="8"/>
      <c r="F763" s="7"/>
      <c r="G763" s="8"/>
      <c r="H763" s="9"/>
      <c r="I763" s="9"/>
      <c r="J763" s="9"/>
      <c r="K763" s="104"/>
      <c r="L763" s="8"/>
      <c r="M763" s="10"/>
      <c r="N763" s="88"/>
      <c r="O763" s="10"/>
      <c r="P763" s="11"/>
      <c r="Q763" s="31"/>
      <c r="R763" s="9"/>
      <c r="S763" s="8"/>
      <c r="T763" s="8"/>
      <c r="U763" s="12"/>
      <c r="V763" s="12"/>
      <c r="W763" s="30"/>
    </row>
    <row r="764" spans="1:23" ht="17.45" customHeight="1" x14ac:dyDescent="0.3">
      <c r="A764" s="7"/>
      <c r="B764" s="7"/>
      <c r="C764" s="78"/>
      <c r="D764" s="9"/>
      <c r="E764" s="8"/>
      <c r="F764" s="7"/>
      <c r="G764" s="8"/>
      <c r="H764" s="9"/>
      <c r="I764" s="9"/>
      <c r="J764" s="9"/>
      <c r="K764" s="104"/>
      <c r="L764" s="8"/>
      <c r="M764" s="10"/>
      <c r="N764" s="88"/>
      <c r="O764" s="10"/>
      <c r="P764" s="11"/>
      <c r="Q764" s="31"/>
      <c r="R764" s="9"/>
      <c r="S764" s="8"/>
      <c r="T764" s="8"/>
      <c r="U764" s="12"/>
      <c r="V764" s="12"/>
      <c r="W764" s="30"/>
    </row>
    <row r="765" spans="1:23" ht="17.45" customHeight="1" x14ac:dyDescent="0.3">
      <c r="A765" s="7"/>
      <c r="B765" s="7"/>
      <c r="C765" s="78"/>
      <c r="D765" s="9"/>
      <c r="E765" s="8"/>
      <c r="F765" s="7"/>
      <c r="G765" s="8"/>
      <c r="H765" s="9"/>
      <c r="I765" s="9"/>
      <c r="J765" s="9"/>
      <c r="K765" s="104"/>
      <c r="L765" s="8"/>
      <c r="M765" s="10"/>
      <c r="N765" s="88"/>
      <c r="O765" s="10"/>
      <c r="P765" s="11"/>
      <c r="Q765" s="31"/>
      <c r="R765" s="9"/>
      <c r="S765" s="8"/>
      <c r="T765" s="8"/>
      <c r="U765" s="12"/>
      <c r="V765" s="12"/>
      <c r="W765" s="30"/>
    </row>
    <row r="766" spans="1:23" ht="17.45" customHeight="1" x14ac:dyDescent="0.3">
      <c r="A766" s="7"/>
      <c r="B766" s="7"/>
      <c r="C766" s="78"/>
      <c r="D766" s="9"/>
      <c r="E766" s="8"/>
      <c r="F766" s="7"/>
      <c r="G766" s="8"/>
      <c r="H766" s="9"/>
      <c r="I766" s="9"/>
      <c r="J766" s="9"/>
      <c r="K766" s="104"/>
      <c r="L766" s="8"/>
      <c r="M766" s="10"/>
      <c r="N766" s="88"/>
      <c r="O766" s="10"/>
      <c r="P766" s="11"/>
      <c r="Q766" s="31"/>
      <c r="R766" s="9"/>
      <c r="S766" s="8"/>
      <c r="T766" s="8"/>
      <c r="U766" s="12"/>
      <c r="V766" s="12"/>
      <c r="W766" s="30"/>
    </row>
    <row r="767" spans="1:23" ht="17.45" customHeight="1" x14ac:dyDescent="0.3">
      <c r="A767" s="7"/>
      <c r="B767" s="7"/>
      <c r="C767" s="78"/>
      <c r="D767" s="9"/>
      <c r="E767" s="8"/>
      <c r="F767" s="7"/>
      <c r="G767" s="8"/>
      <c r="H767" s="9"/>
      <c r="I767" s="9"/>
      <c r="J767" s="9"/>
      <c r="K767" s="104"/>
      <c r="L767" s="8"/>
      <c r="M767" s="10"/>
      <c r="N767" s="88"/>
      <c r="O767" s="10"/>
      <c r="P767" s="11"/>
      <c r="Q767" s="31"/>
      <c r="R767" s="9"/>
      <c r="S767" s="8"/>
      <c r="T767" s="8"/>
      <c r="U767" s="12"/>
      <c r="V767" s="12"/>
      <c r="W767" s="30"/>
    </row>
    <row r="768" spans="1:23" ht="17.45" customHeight="1" x14ac:dyDescent="0.3">
      <c r="A768" s="7"/>
      <c r="B768" s="7"/>
      <c r="C768" s="78"/>
      <c r="D768" s="9"/>
      <c r="E768" s="8"/>
      <c r="F768" s="7"/>
      <c r="G768" s="8"/>
      <c r="H768" s="9"/>
      <c r="I768" s="9"/>
      <c r="J768" s="9"/>
      <c r="K768" s="104"/>
      <c r="L768" s="8"/>
      <c r="M768" s="10"/>
      <c r="N768" s="88"/>
      <c r="O768" s="10"/>
      <c r="P768" s="11"/>
      <c r="Q768" s="31"/>
      <c r="R768" s="9"/>
      <c r="S768" s="8"/>
      <c r="T768" s="8"/>
      <c r="U768" s="12"/>
      <c r="V768" s="12"/>
      <c r="W768" s="30"/>
    </row>
    <row r="769" spans="1:23" ht="17.45" customHeight="1" x14ac:dyDescent="0.3">
      <c r="A769" s="7"/>
      <c r="B769" s="7"/>
      <c r="C769" s="78"/>
      <c r="D769" s="9"/>
      <c r="E769" s="8"/>
      <c r="F769" s="7"/>
      <c r="G769" s="8"/>
      <c r="H769" s="9"/>
      <c r="I769" s="9"/>
      <c r="J769" s="9"/>
      <c r="K769" s="104"/>
      <c r="L769" s="8"/>
      <c r="M769" s="10"/>
      <c r="N769" s="88"/>
      <c r="O769" s="10"/>
      <c r="P769" s="11"/>
      <c r="Q769" s="32"/>
      <c r="R769" s="9"/>
      <c r="S769" s="8"/>
      <c r="T769" s="8"/>
      <c r="U769" s="12"/>
      <c r="V769" s="12"/>
      <c r="W769" s="30"/>
    </row>
    <row r="770" spans="1:23" ht="17.45" customHeight="1" x14ac:dyDescent="0.3">
      <c r="A770" s="7"/>
      <c r="B770" s="7"/>
      <c r="C770" s="78"/>
      <c r="D770" s="9"/>
      <c r="E770" s="8"/>
      <c r="F770" s="7"/>
      <c r="G770" s="8"/>
      <c r="H770" s="9"/>
      <c r="I770" s="9"/>
      <c r="J770" s="9"/>
      <c r="K770" s="104"/>
      <c r="L770" s="8"/>
      <c r="M770" s="10"/>
      <c r="N770" s="88"/>
      <c r="O770" s="10"/>
      <c r="P770" s="11"/>
      <c r="Q770" s="32"/>
      <c r="R770" s="9"/>
      <c r="S770" s="8"/>
      <c r="T770" s="8"/>
      <c r="U770" s="12"/>
      <c r="V770" s="12"/>
      <c r="W770" s="30"/>
    </row>
    <row r="771" spans="1:23" ht="17.45" customHeight="1" x14ac:dyDescent="0.3">
      <c r="A771" s="7"/>
      <c r="B771" s="7"/>
      <c r="C771" s="78"/>
      <c r="D771" s="9"/>
      <c r="E771" s="8"/>
      <c r="F771" s="7"/>
      <c r="G771" s="8"/>
      <c r="H771" s="9"/>
      <c r="I771" s="9"/>
      <c r="J771" s="9"/>
      <c r="K771" s="104"/>
      <c r="L771" s="8"/>
      <c r="M771" s="10"/>
      <c r="N771" s="88"/>
      <c r="O771" s="10"/>
      <c r="P771" s="11"/>
      <c r="Q771" s="31"/>
      <c r="R771" s="9"/>
      <c r="S771" s="8"/>
      <c r="T771" s="8"/>
      <c r="U771" s="12"/>
      <c r="V771" s="12"/>
      <c r="W771" s="30"/>
    </row>
    <row r="772" spans="1:23" ht="17.45" customHeight="1" x14ac:dyDescent="0.3">
      <c r="A772" s="7"/>
      <c r="B772" s="7"/>
      <c r="C772" s="78"/>
      <c r="D772" s="9"/>
      <c r="E772" s="8"/>
      <c r="F772" s="7"/>
      <c r="G772" s="8"/>
      <c r="H772" s="9"/>
      <c r="I772" s="9"/>
      <c r="J772" s="9"/>
      <c r="K772" s="104"/>
      <c r="L772" s="8"/>
      <c r="M772" s="10"/>
      <c r="N772" s="88"/>
      <c r="O772" s="10"/>
      <c r="P772" s="11"/>
      <c r="Q772" s="31"/>
      <c r="R772" s="9"/>
      <c r="S772" s="8"/>
      <c r="T772" s="8"/>
      <c r="U772" s="12"/>
      <c r="V772" s="12"/>
      <c r="W772" s="30"/>
    </row>
    <row r="773" spans="1:23" ht="17.45" customHeight="1" x14ac:dyDescent="0.3">
      <c r="A773" s="7"/>
      <c r="B773" s="7"/>
      <c r="C773" s="78"/>
      <c r="D773" s="9"/>
      <c r="E773" s="8"/>
      <c r="F773" s="7"/>
      <c r="G773" s="8"/>
      <c r="H773" s="9"/>
      <c r="I773" s="9"/>
      <c r="J773" s="9"/>
      <c r="K773" s="104"/>
      <c r="L773" s="8"/>
      <c r="M773" s="10"/>
      <c r="N773" s="88"/>
      <c r="O773" s="10"/>
      <c r="P773" s="11"/>
      <c r="Q773" s="31"/>
      <c r="R773" s="9"/>
      <c r="S773" s="8"/>
      <c r="T773" s="8"/>
      <c r="U773" s="12"/>
      <c r="V773" s="12"/>
      <c r="W773" s="30"/>
    </row>
    <row r="774" spans="1:23" ht="17.45" customHeight="1" x14ac:dyDescent="0.3">
      <c r="A774" s="7"/>
      <c r="B774" s="7"/>
      <c r="C774" s="78"/>
      <c r="D774" s="9"/>
      <c r="E774" s="8"/>
      <c r="F774" s="7"/>
      <c r="G774" s="8"/>
      <c r="H774" s="9"/>
      <c r="I774" s="9"/>
      <c r="J774" s="9"/>
      <c r="K774" s="104"/>
      <c r="L774" s="8"/>
      <c r="M774" s="10"/>
      <c r="N774" s="88"/>
      <c r="O774" s="10"/>
      <c r="P774" s="11"/>
      <c r="Q774" s="32"/>
      <c r="R774" s="9"/>
      <c r="S774" s="8"/>
      <c r="T774" s="8"/>
      <c r="U774" s="12"/>
      <c r="V774" s="12"/>
      <c r="W774" s="30"/>
    </row>
    <row r="775" spans="1:23" ht="17.45" customHeight="1" x14ac:dyDescent="0.3">
      <c r="A775" s="7"/>
      <c r="B775" s="7"/>
      <c r="C775" s="78"/>
      <c r="D775" s="9"/>
      <c r="E775" s="8"/>
      <c r="F775" s="7"/>
      <c r="G775" s="8"/>
      <c r="H775" s="9"/>
      <c r="I775" s="9"/>
      <c r="J775" s="9"/>
      <c r="K775" s="104"/>
      <c r="L775" s="8"/>
      <c r="M775" s="10"/>
      <c r="N775" s="88"/>
      <c r="O775" s="10"/>
      <c r="P775" s="11"/>
      <c r="Q775" s="32"/>
      <c r="R775" s="9"/>
      <c r="S775" s="8"/>
      <c r="T775" s="8"/>
      <c r="U775" s="12"/>
      <c r="V775" s="12"/>
      <c r="W775" s="30"/>
    </row>
    <row r="776" spans="1:23" ht="17.45" customHeight="1" x14ac:dyDescent="0.3">
      <c r="A776" s="7"/>
      <c r="B776" s="7"/>
      <c r="C776" s="78"/>
      <c r="D776" s="9"/>
      <c r="E776" s="8"/>
      <c r="F776" s="7"/>
      <c r="G776" s="8"/>
      <c r="H776" s="9"/>
      <c r="I776" s="9"/>
      <c r="J776" s="9"/>
      <c r="K776" s="104"/>
      <c r="L776" s="8"/>
      <c r="M776" s="10"/>
      <c r="N776" s="88"/>
      <c r="O776" s="10"/>
      <c r="P776" s="11"/>
      <c r="Q776" s="31"/>
      <c r="R776" s="9"/>
      <c r="S776" s="8"/>
      <c r="T776" s="8"/>
      <c r="U776" s="12"/>
      <c r="V776" s="12"/>
      <c r="W776" s="30"/>
    </row>
    <row r="777" spans="1:23" ht="17.45" customHeight="1" x14ac:dyDescent="0.3">
      <c r="A777" s="7"/>
      <c r="B777" s="7"/>
      <c r="C777" s="78"/>
      <c r="D777" s="9"/>
      <c r="E777" s="8"/>
      <c r="F777" s="7"/>
      <c r="G777" s="8"/>
      <c r="H777" s="9"/>
      <c r="I777" s="9"/>
      <c r="J777" s="9"/>
      <c r="K777" s="104"/>
      <c r="L777" s="8"/>
      <c r="M777" s="10"/>
      <c r="N777" s="88"/>
      <c r="O777" s="10"/>
      <c r="P777" s="11"/>
      <c r="Q777" s="31"/>
      <c r="R777" s="9"/>
      <c r="S777" s="8"/>
      <c r="T777" s="8"/>
      <c r="U777" s="12"/>
      <c r="V777" s="12"/>
      <c r="W777" s="30"/>
    </row>
    <row r="778" spans="1:23" ht="17.45" customHeight="1" x14ac:dyDescent="0.3">
      <c r="A778" s="7"/>
      <c r="B778" s="7"/>
      <c r="C778" s="78"/>
      <c r="D778" s="9"/>
      <c r="E778" s="8"/>
      <c r="F778" s="7"/>
      <c r="G778" s="8"/>
      <c r="H778" s="9"/>
      <c r="I778" s="9"/>
      <c r="J778" s="9"/>
      <c r="K778" s="104"/>
      <c r="L778" s="8"/>
      <c r="M778" s="10"/>
      <c r="N778" s="88"/>
      <c r="O778" s="10"/>
      <c r="P778" s="11"/>
      <c r="Q778" s="31"/>
      <c r="R778" s="9"/>
      <c r="S778" s="8"/>
      <c r="T778" s="8"/>
      <c r="U778" s="12"/>
      <c r="V778" s="12"/>
      <c r="W778" s="30"/>
    </row>
    <row r="779" spans="1:23" ht="17.45" customHeight="1" x14ac:dyDescent="0.3">
      <c r="A779" s="7"/>
      <c r="B779" s="7"/>
      <c r="C779" s="78"/>
      <c r="D779" s="9"/>
      <c r="E779" s="8"/>
      <c r="F779" s="7"/>
      <c r="G779" s="8"/>
      <c r="H779" s="9"/>
      <c r="I779" s="9"/>
      <c r="J779" s="9"/>
      <c r="K779" s="104"/>
      <c r="L779" s="8"/>
      <c r="M779" s="10"/>
      <c r="N779" s="88"/>
      <c r="O779" s="10"/>
      <c r="P779" s="11"/>
      <c r="Q779" s="31"/>
      <c r="R779" s="9"/>
      <c r="S779" s="8"/>
      <c r="T779" s="8"/>
      <c r="U779" s="12"/>
      <c r="V779" s="12"/>
      <c r="W779" s="30"/>
    </row>
    <row r="780" spans="1:23" ht="17.45" customHeight="1" x14ac:dyDescent="0.3">
      <c r="A780" s="7"/>
      <c r="B780" s="7"/>
      <c r="C780" s="78"/>
      <c r="D780" s="9"/>
      <c r="E780" s="8"/>
      <c r="F780" s="7"/>
      <c r="G780" s="8"/>
      <c r="H780" s="9"/>
      <c r="I780" s="9"/>
      <c r="J780" s="9"/>
      <c r="K780" s="104"/>
      <c r="L780" s="8"/>
      <c r="M780" s="10"/>
      <c r="N780" s="88"/>
      <c r="O780" s="10"/>
      <c r="P780" s="11"/>
      <c r="Q780" s="31"/>
      <c r="R780" s="9"/>
      <c r="S780" s="8"/>
      <c r="T780" s="8"/>
      <c r="U780" s="12"/>
      <c r="V780" s="12"/>
      <c r="W780" s="30"/>
    </row>
    <row r="781" spans="1:23" ht="17.45" customHeight="1" x14ac:dyDescent="0.3">
      <c r="A781" s="7"/>
      <c r="B781" s="7"/>
      <c r="C781" s="78"/>
      <c r="D781" s="9"/>
      <c r="E781" s="8"/>
      <c r="F781" s="7"/>
      <c r="G781" s="8"/>
      <c r="H781" s="9"/>
      <c r="I781" s="9"/>
      <c r="J781" s="9"/>
      <c r="K781" s="104"/>
      <c r="L781" s="8"/>
      <c r="M781" s="10"/>
      <c r="N781" s="88"/>
      <c r="O781" s="10"/>
      <c r="P781" s="11"/>
      <c r="Q781" s="32"/>
      <c r="R781" s="9"/>
      <c r="S781" s="8"/>
      <c r="T781" s="8"/>
      <c r="U781" s="12"/>
      <c r="V781" s="12"/>
      <c r="W781" s="30"/>
    </row>
    <row r="782" spans="1:23" ht="17.45" customHeight="1" x14ac:dyDescent="0.3">
      <c r="A782" s="7"/>
      <c r="B782" s="7"/>
      <c r="C782" s="78"/>
      <c r="D782" s="9"/>
      <c r="E782" s="8"/>
      <c r="F782" s="7"/>
      <c r="G782" s="8"/>
      <c r="H782" s="9"/>
      <c r="I782" s="9"/>
      <c r="J782" s="9"/>
      <c r="K782" s="104"/>
      <c r="L782" s="8"/>
      <c r="M782" s="10"/>
      <c r="N782" s="88"/>
      <c r="O782" s="10"/>
      <c r="P782" s="11"/>
      <c r="Q782" s="31"/>
      <c r="R782" s="9"/>
      <c r="S782" s="8"/>
      <c r="T782" s="8"/>
      <c r="U782" s="12"/>
      <c r="V782" s="12"/>
      <c r="W782" s="30"/>
    </row>
    <row r="783" spans="1:23" ht="17.45" customHeight="1" x14ac:dyDescent="0.3">
      <c r="A783" s="7"/>
      <c r="B783" s="7"/>
      <c r="C783" s="78"/>
      <c r="D783" s="9"/>
      <c r="E783" s="8"/>
      <c r="F783" s="7"/>
      <c r="G783" s="8"/>
      <c r="H783" s="9"/>
      <c r="I783" s="9"/>
      <c r="J783" s="9"/>
      <c r="K783" s="104"/>
      <c r="L783" s="8"/>
      <c r="M783" s="10"/>
      <c r="N783" s="88"/>
      <c r="O783" s="10"/>
      <c r="P783" s="11"/>
      <c r="Q783" s="31"/>
      <c r="R783" s="9"/>
      <c r="S783" s="8"/>
      <c r="T783" s="8"/>
      <c r="U783" s="12"/>
      <c r="V783" s="12"/>
      <c r="W783" s="30"/>
    </row>
    <row r="784" spans="1:23" ht="17.45" customHeight="1" x14ac:dyDescent="0.3">
      <c r="A784" s="7"/>
      <c r="B784" s="7"/>
      <c r="C784" s="78"/>
      <c r="D784" s="9"/>
      <c r="E784" s="8"/>
      <c r="F784" s="7"/>
      <c r="G784" s="8"/>
      <c r="H784" s="9"/>
      <c r="I784" s="9"/>
      <c r="J784" s="9"/>
      <c r="K784" s="104"/>
      <c r="L784" s="8"/>
      <c r="M784" s="10"/>
      <c r="N784" s="88"/>
      <c r="O784" s="10"/>
      <c r="P784" s="11"/>
      <c r="Q784" s="31"/>
      <c r="R784" s="9"/>
      <c r="S784" s="8"/>
      <c r="T784" s="8"/>
      <c r="U784" s="12"/>
      <c r="V784" s="12"/>
      <c r="W784" s="30"/>
    </row>
    <row r="785" spans="1:23" ht="17.45" customHeight="1" x14ac:dyDescent="0.3">
      <c r="A785" s="7"/>
      <c r="B785" s="7"/>
      <c r="C785" s="78"/>
      <c r="D785" s="9"/>
      <c r="E785" s="8"/>
      <c r="F785" s="7"/>
      <c r="G785" s="8"/>
      <c r="H785" s="9"/>
      <c r="I785" s="9"/>
      <c r="J785" s="9"/>
      <c r="K785" s="104"/>
      <c r="L785" s="8"/>
      <c r="M785" s="10"/>
      <c r="N785" s="88"/>
      <c r="O785" s="10"/>
      <c r="P785" s="11"/>
      <c r="Q785" s="31"/>
      <c r="R785" s="9"/>
      <c r="S785" s="8"/>
      <c r="T785" s="8"/>
      <c r="U785" s="12"/>
      <c r="V785" s="12"/>
      <c r="W785" s="30"/>
    </row>
    <row r="786" spans="1:23" ht="17.45" customHeight="1" x14ac:dyDescent="0.3">
      <c r="A786" s="7"/>
      <c r="B786" s="7"/>
      <c r="C786" s="78"/>
      <c r="D786" s="9"/>
      <c r="E786" s="8"/>
      <c r="F786" s="7"/>
      <c r="G786" s="8"/>
      <c r="H786" s="9"/>
      <c r="I786" s="9"/>
      <c r="J786" s="9"/>
      <c r="K786" s="104"/>
      <c r="L786" s="8"/>
      <c r="M786" s="10"/>
      <c r="N786" s="88"/>
      <c r="O786" s="10"/>
      <c r="P786" s="11"/>
      <c r="Q786" s="31"/>
      <c r="R786" s="9"/>
      <c r="S786" s="8"/>
      <c r="T786" s="8"/>
      <c r="U786" s="12"/>
      <c r="V786" s="12"/>
      <c r="W786" s="30"/>
    </row>
    <row r="787" spans="1:23" ht="17.45" customHeight="1" x14ac:dyDescent="0.3">
      <c r="A787" s="7"/>
      <c r="B787" s="7"/>
      <c r="C787" s="78"/>
      <c r="D787" s="9"/>
      <c r="E787" s="8"/>
      <c r="F787" s="7"/>
      <c r="G787" s="8"/>
      <c r="H787" s="9"/>
      <c r="I787" s="9"/>
      <c r="J787" s="9"/>
      <c r="K787" s="104"/>
      <c r="L787" s="8"/>
      <c r="M787" s="10"/>
      <c r="N787" s="88"/>
      <c r="O787" s="10"/>
      <c r="P787" s="11"/>
      <c r="Q787" s="31"/>
      <c r="R787" s="9"/>
      <c r="S787" s="8"/>
      <c r="T787" s="8"/>
      <c r="U787" s="12"/>
      <c r="V787" s="12"/>
      <c r="W787" s="30"/>
    </row>
    <row r="788" spans="1:23" ht="17.45" customHeight="1" x14ac:dyDescent="0.3">
      <c r="A788" s="7"/>
      <c r="B788" s="7"/>
      <c r="C788" s="78"/>
      <c r="D788" s="9"/>
      <c r="E788" s="8"/>
      <c r="F788" s="7"/>
      <c r="G788" s="8"/>
      <c r="H788" s="9"/>
      <c r="I788" s="9"/>
      <c r="J788" s="9"/>
      <c r="K788" s="104"/>
      <c r="L788" s="8"/>
      <c r="M788" s="10"/>
      <c r="N788" s="88"/>
      <c r="O788" s="10"/>
      <c r="P788" s="11"/>
      <c r="Q788" s="31"/>
      <c r="R788" s="9"/>
      <c r="S788" s="8"/>
      <c r="T788" s="8"/>
      <c r="U788" s="12"/>
      <c r="V788" s="12"/>
      <c r="W788" s="30"/>
    </row>
    <row r="789" spans="1:23" ht="17.45" customHeight="1" x14ac:dyDescent="0.3">
      <c r="A789" s="7"/>
      <c r="B789" s="7"/>
      <c r="C789" s="78"/>
      <c r="D789" s="9"/>
      <c r="E789" s="8"/>
      <c r="F789" s="7"/>
      <c r="G789" s="8"/>
      <c r="H789" s="9"/>
      <c r="I789" s="9"/>
      <c r="J789" s="9"/>
      <c r="K789" s="104"/>
      <c r="L789" s="8"/>
      <c r="M789" s="10"/>
      <c r="N789" s="88"/>
      <c r="O789" s="10"/>
      <c r="P789" s="11"/>
      <c r="Q789" s="31"/>
      <c r="R789" s="9"/>
      <c r="S789" s="8"/>
      <c r="T789" s="8"/>
      <c r="U789" s="12"/>
      <c r="V789" s="12"/>
      <c r="W789" s="30"/>
    </row>
    <row r="790" spans="1:23" ht="17.45" customHeight="1" x14ac:dyDescent="0.3">
      <c r="A790" s="7"/>
      <c r="B790" s="7"/>
      <c r="C790" s="78"/>
      <c r="D790" s="9"/>
      <c r="E790" s="8"/>
      <c r="F790" s="7"/>
      <c r="G790" s="8"/>
      <c r="H790" s="9"/>
      <c r="I790" s="9"/>
      <c r="J790" s="9"/>
      <c r="K790" s="104"/>
      <c r="L790" s="8"/>
      <c r="M790" s="10"/>
      <c r="N790" s="88"/>
      <c r="O790" s="10"/>
      <c r="P790" s="11"/>
      <c r="Q790" s="31"/>
      <c r="R790" s="9"/>
      <c r="S790" s="8"/>
      <c r="T790" s="8"/>
      <c r="U790" s="12"/>
      <c r="V790" s="12"/>
      <c r="W790" s="30"/>
    </row>
    <row r="791" spans="1:23" ht="17.45" customHeight="1" x14ac:dyDescent="0.3">
      <c r="A791" s="7"/>
      <c r="B791" s="7"/>
      <c r="C791" s="78"/>
      <c r="D791" s="9"/>
      <c r="E791" s="8"/>
      <c r="F791" s="7"/>
      <c r="G791" s="8"/>
      <c r="H791" s="9"/>
      <c r="I791" s="9"/>
      <c r="J791" s="9"/>
      <c r="K791" s="104"/>
      <c r="L791" s="8"/>
      <c r="M791" s="10"/>
      <c r="N791" s="88"/>
      <c r="O791" s="10"/>
      <c r="P791" s="11"/>
      <c r="Q791" s="31"/>
      <c r="R791" s="9"/>
      <c r="S791" s="8"/>
      <c r="T791" s="8"/>
      <c r="U791" s="12"/>
      <c r="V791" s="12"/>
      <c r="W791" s="30"/>
    </row>
    <row r="792" spans="1:23" ht="17.45" customHeight="1" x14ac:dyDescent="0.3">
      <c r="A792" s="7"/>
      <c r="B792" s="7"/>
      <c r="C792" s="78"/>
      <c r="D792" s="9"/>
      <c r="E792" s="8"/>
      <c r="F792" s="7"/>
      <c r="G792" s="8"/>
      <c r="H792" s="9"/>
      <c r="I792" s="9"/>
      <c r="J792" s="9"/>
      <c r="K792" s="104"/>
      <c r="L792" s="8"/>
      <c r="M792" s="10"/>
      <c r="N792" s="88"/>
      <c r="O792" s="10"/>
      <c r="P792" s="11"/>
      <c r="Q792" s="31"/>
      <c r="R792" s="9"/>
      <c r="S792" s="8"/>
      <c r="T792" s="8"/>
      <c r="U792" s="12"/>
      <c r="V792" s="12"/>
      <c r="W792" s="30"/>
    </row>
    <row r="793" spans="1:23" ht="17.45" customHeight="1" x14ac:dyDescent="0.3">
      <c r="A793" s="7"/>
      <c r="B793" s="7"/>
      <c r="C793" s="78"/>
      <c r="D793" s="9"/>
      <c r="E793" s="8"/>
      <c r="F793" s="7"/>
      <c r="G793" s="8"/>
      <c r="H793" s="9"/>
      <c r="I793" s="9"/>
      <c r="J793" s="9"/>
      <c r="K793" s="104"/>
      <c r="L793" s="8"/>
      <c r="M793" s="10"/>
      <c r="N793" s="88"/>
      <c r="O793" s="10"/>
      <c r="P793" s="11"/>
      <c r="Q793" s="31"/>
      <c r="R793" s="9"/>
      <c r="S793" s="8"/>
      <c r="T793" s="8"/>
      <c r="U793" s="12"/>
      <c r="V793" s="12"/>
      <c r="W793" s="30"/>
    </row>
    <row r="794" spans="1:23" ht="17.45" customHeight="1" x14ac:dyDescent="0.3">
      <c r="A794" s="7"/>
      <c r="B794" s="7"/>
      <c r="C794" s="78"/>
      <c r="D794" s="9"/>
      <c r="E794" s="8"/>
      <c r="F794" s="7"/>
      <c r="G794" s="8"/>
      <c r="H794" s="9"/>
      <c r="I794" s="9"/>
      <c r="J794" s="9"/>
      <c r="K794" s="104"/>
      <c r="L794" s="8"/>
      <c r="M794" s="10"/>
      <c r="N794" s="88"/>
      <c r="O794" s="10"/>
      <c r="P794" s="11"/>
      <c r="Q794" s="31"/>
      <c r="R794" s="9"/>
      <c r="S794" s="8"/>
      <c r="T794" s="8"/>
      <c r="U794" s="12"/>
      <c r="V794" s="12"/>
      <c r="W794" s="30"/>
    </row>
    <row r="795" spans="1:23" ht="17.45" customHeight="1" x14ac:dyDescent="0.3">
      <c r="A795" s="7"/>
      <c r="B795" s="7"/>
      <c r="C795" s="78"/>
      <c r="D795" s="9"/>
      <c r="E795" s="8"/>
      <c r="F795" s="7"/>
      <c r="G795" s="8"/>
      <c r="H795" s="9"/>
      <c r="I795" s="9"/>
      <c r="J795" s="9"/>
      <c r="K795" s="104"/>
      <c r="L795" s="8"/>
      <c r="M795" s="10"/>
      <c r="N795" s="88"/>
      <c r="O795" s="10"/>
      <c r="P795" s="11"/>
      <c r="Q795" s="31"/>
      <c r="R795" s="9"/>
      <c r="S795" s="8"/>
      <c r="T795" s="8"/>
      <c r="U795" s="12"/>
      <c r="V795" s="12"/>
      <c r="W795" s="30"/>
    </row>
    <row r="796" spans="1:23" ht="17.45" customHeight="1" x14ac:dyDescent="0.3">
      <c r="A796" s="7"/>
      <c r="B796" s="7"/>
      <c r="C796" s="78"/>
      <c r="D796" s="9"/>
      <c r="E796" s="8"/>
      <c r="F796" s="7"/>
      <c r="G796" s="8"/>
      <c r="H796" s="9"/>
      <c r="I796" s="9"/>
      <c r="J796" s="9"/>
      <c r="K796" s="104"/>
      <c r="L796" s="8"/>
      <c r="M796" s="10"/>
      <c r="N796" s="88"/>
      <c r="O796" s="10"/>
      <c r="P796" s="11"/>
      <c r="Q796" s="31"/>
      <c r="R796" s="9"/>
      <c r="S796" s="8"/>
      <c r="T796" s="8"/>
      <c r="U796" s="12"/>
      <c r="V796" s="12"/>
      <c r="W796" s="30"/>
    </row>
    <row r="797" spans="1:23" ht="17.45" customHeight="1" x14ac:dyDescent="0.3">
      <c r="A797" s="7"/>
      <c r="B797" s="7"/>
      <c r="C797" s="78"/>
      <c r="D797" s="9"/>
      <c r="E797" s="8"/>
      <c r="F797" s="7"/>
      <c r="G797" s="8"/>
      <c r="H797" s="9"/>
      <c r="I797" s="9"/>
      <c r="J797" s="9"/>
      <c r="K797" s="104"/>
      <c r="L797" s="8"/>
      <c r="M797" s="10"/>
      <c r="N797" s="88"/>
      <c r="O797" s="10"/>
      <c r="P797" s="11"/>
      <c r="Q797" s="31"/>
      <c r="R797" s="9"/>
      <c r="S797" s="8"/>
      <c r="T797" s="8"/>
      <c r="U797" s="12"/>
      <c r="V797" s="12"/>
      <c r="W797" s="30"/>
    </row>
    <row r="798" spans="1:23" ht="17.45" customHeight="1" x14ac:dyDescent="0.3">
      <c r="A798" s="7"/>
      <c r="B798" s="7"/>
      <c r="C798" s="78"/>
      <c r="D798" s="9"/>
      <c r="E798" s="8"/>
      <c r="F798" s="7"/>
      <c r="G798" s="8"/>
      <c r="H798" s="9"/>
      <c r="I798" s="9"/>
      <c r="J798" s="9"/>
      <c r="K798" s="104"/>
      <c r="L798" s="8"/>
      <c r="M798" s="10"/>
      <c r="N798" s="88"/>
      <c r="O798" s="10"/>
      <c r="P798" s="11"/>
      <c r="Q798" s="31"/>
      <c r="R798" s="9"/>
      <c r="S798" s="8"/>
      <c r="T798" s="8"/>
      <c r="U798" s="12"/>
      <c r="V798" s="12"/>
      <c r="W798" s="30"/>
    </row>
    <row r="799" spans="1:23" ht="17.45" customHeight="1" x14ac:dyDescent="0.3">
      <c r="A799" s="7"/>
      <c r="B799" s="7"/>
      <c r="C799" s="78"/>
      <c r="D799" s="9"/>
      <c r="E799" s="8"/>
      <c r="F799" s="7"/>
      <c r="G799" s="8"/>
      <c r="H799" s="9"/>
      <c r="I799" s="9"/>
      <c r="J799" s="9"/>
      <c r="K799" s="104"/>
      <c r="L799" s="8"/>
      <c r="M799" s="10"/>
      <c r="N799" s="88"/>
      <c r="O799" s="10"/>
      <c r="P799" s="11"/>
      <c r="Q799" s="31"/>
      <c r="R799" s="9"/>
      <c r="S799" s="8"/>
      <c r="T799" s="8"/>
      <c r="U799" s="12"/>
      <c r="V799" s="12"/>
      <c r="W799" s="30"/>
    </row>
    <row r="800" spans="1:23" ht="17.45" customHeight="1" x14ac:dyDescent="0.3">
      <c r="A800" s="7"/>
      <c r="B800" s="7"/>
      <c r="C800" s="78"/>
      <c r="D800" s="9"/>
      <c r="E800" s="8"/>
      <c r="F800" s="7"/>
      <c r="G800" s="8"/>
      <c r="H800" s="9"/>
      <c r="I800" s="9"/>
      <c r="J800" s="9"/>
      <c r="K800" s="104"/>
      <c r="L800" s="8"/>
      <c r="M800" s="10"/>
      <c r="N800" s="88"/>
      <c r="O800" s="10"/>
      <c r="P800" s="11"/>
      <c r="Q800" s="31"/>
      <c r="R800" s="9"/>
      <c r="S800" s="8"/>
      <c r="T800" s="8"/>
      <c r="U800" s="12"/>
      <c r="V800" s="12"/>
      <c r="W800" s="30"/>
    </row>
    <row r="801" spans="1:23" ht="17.45" customHeight="1" x14ac:dyDescent="0.3">
      <c r="A801" s="7"/>
      <c r="B801" s="7"/>
      <c r="C801" s="78"/>
      <c r="D801" s="9"/>
      <c r="E801" s="8"/>
      <c r="F801" s="7"/>
      <c r="G801" s="8"/>
      <c r="H801" s="9"/>
      <c r="I801" s="9"/>
      <c r="J801" s="9"/>
      <c r="K801" s="104"/>
      <c r="L801" s="8"/>
      <c r="M801" s="10"/>
      <c r="N801" s="88"/>
      <c r="O801" s="10"/>
      <c r="P801" s="11"/>
      <c r="Q801" s="31"/>
      <c r="R801" s="9"/>
      <c r="S801" s="8"/>
      <c r="T801" s="8"/>
      <c r="U801" s="12"/>
      <c r="V801" s="12"/>
      <c r="W801" s="30"/>
    </row>
    <row r="802" spans="1:23" ht="17.45" customHeight="1" x14ac:dyDescent="0.3">
      <c r="A802" s="7"/>
      <c r="B802" s="7"/>
      <c r="C802" s="78"/>
      <c r="D802" s="9"/>
      <c r="E802" s="8"/>
      <c r="F802" s="7"/>
      <c r="G802" s="8"/>
      <c r="H802" s="9"/>
      <c r="I802" s="9"/>
      <c r="J802" s="9"/>
      <c r="K802" s="104"/>
      <c r="L802" s="8"/>
      <c r="M802" s="10"/>
      <c r="N802" s="88"/>
      <c r="O802" s="10"/>
      <c r="P802" s="11"/>
      <c r="Q802" s="31"/>
      <c r="R802" s="9"/>
      <c r="S802" s="8"/>
      <c r="T802" s="8"/>
      <c r="U802" s="12"/>
      <c r="V802" s="12"/>
      <c r="W802" s="30"/>
    </row>
    <row r="803" spans="1:23" ht="17.45" customHeight="1" x14ac:dyDescent="0.3">
      <c r="A803" s="7"/>
      <c r="B803" s="7"/>
      <c r="C803" s="78"/>
      <c r="D803" s="9"/>
      <c r="E803" s="8"/>
      <c r="F803" s="7"/>
      <c r="G803" s="8"/>
      <c r="H803" s="9"/>
      <c r="I803" s="9"/>
      <c r="J803" s="9"/>
      <c r="K803" s="104"/>
      <c r="L803" s="8"/>
      <c r="M803" s="10"/>
      <c r="N803" s="88"/>
      <c r="O803" s="10"/>
      <c r="P803" s="11"/>
      <c r="Q803" s="31"/>
      <c r="R803" s="9"/>
      <c r="S803" s="8"/>
      <c r="T803" s="8"/>
      <c r="U803" s="12"/>
      <c r="V803" s="12"/>
      <c r="W803" s="30"/>
    </row>
    <row r="804" spans="1:23" ht="17.45" customHeight="1" x14ac:dyDescent="0.3">
      <c r="A804" s="7"/>
      <c r="B804" s="7"/>
      <c r="C804" s="78"/>
      <c r="D804" s="9"/>
      <c r="E804" s="8"/>
      <c r="F804" s="7"/>
      <c r="G804" s="8"/>
      <c r="H804" s="9"/>
      <c r="I804" s="9"/>
      <c r="J804" s="9"/>
      <c r="K804" s="104"/>
      <c r="L804" s="8"/>
      <c r="M804" s="10"/>
      <c r="N804" s="88"/>
      <c r="O804" s="10"/>
      <c r="P804" s="11"/>
      <c r="Q804" s="31"/>
      <c r="R804" s="9"/>
      <c r="S804" s="8"/>
      <c r="T804" s="8"/>
      <c r="U804" s="12"/>
      <c r="V804" s="12"/>
      <c r="W804" s="30"/>
    </row>
    <row r="805" spans="1:23" ht="17.45" customHeight="1" x14ac:dyDescent="0.3">
      <c r="A805" s="7"/>
      <c r="B805" s="7"/>
      <c r="C805" s="78"/>
      <c r="D805" s="9"/>
      <c r="E805" s="8"/>
      <c r="F805" s="7"/>
      <c r="G805" s="8"/>
      <c r="H805" s="9"/>
      <c r="I805" s="9"/>
      <c r="J805" s="9"/>
      <c r="K805" s="104"/>
      <c r="L805" s="8"/>
      <c r="M805" s="10"/>
      <c r="N805" s="88"/>
      <c r="O805" s="10"/>
      <c r="P805" s="11"/>
      <c r="Q805" s="31"/>
      <c r="R805" s="9"/>
      <c r="S805" s="8"/>
      <c r="T805" s="8"/>
      <c r="U805" s="12"/>
      <c r="V805" s="12"/>
      <c r="W805" s="30"/>
    </row>
    <row r="806" spans="1:23" ht="17.45" customHeight="1" x14ac:dyDescent="0.3">
      <c r="A806" s="7"/>
      <c r="B806" s="7"/>
      <c r="C806" s="78"/>
      <c r="D806" s="9"/>
      <c r="E806" s="8"/>
      <c r="F806" s="7"/>
      <c r="G806" s="8"/>
      <c r="H806" s="9"/>
      <c r="I806" s="9"/>
      <c r="J806" s="9"/>
      <c r="K806" s="104"/>
      <c r="L806" s="8"/>
      <c r="M806" s="10"/>
      <c r="N806" s="88"/>
      <c r="O806" s="10"/>
      <c r="P806" s="11"/>
      <c r="Q806" s="31"/>
      <c r="R806" s="9"/>
      <c r="S806" s="8"/>
      <c r="T806" s="8"/>
      <c r="U806" s="12"/>
      <c r="V806" s="12"/>
      <c r="W806" s="30"/>
    </row>
    <row r="807" spans="1:23" ht="17.45" customHeight="1" x14ac:dyDescent="0.3">
      <c r="A807" s="7"/>
      <c r="B807" s="7"/>
      <c r="C807" s="78"/>
      <c r="D807" s="9"/>
      <c r="E807" s="8"/>
      <c r="F807" s="7"/>
      <c r="G807" s="8"/>
      <c r="H807" s="9"/>
      <c r="I807" s="9"/>
      <c r="J807" s="9"/>
      <c r="K807" s="104"/>
      <c r="L807" s="8"/>
      <c r="M807" s="10"/>
      <c r="N807" s="88"/>
      <c r="O807" s="10"/>
      <c r="P807" s="11"/>
      <c r="Q807" s="31"/>
      <c r="R807" s="9"/>
      <c r="S807" s="8"/>
      <c r="T807" s="8"/>
      <c r="U807" s="12"/>
      <c r="V807" s="12"/>
      <c r="W807" s="30"/>
    </row>
    <row r="808" spans="1:23" ht="17.45" customHeight="1" x14ac:dyDescent="0.3">
      <c r="A808" s="7"/>
      <c r="B808" s="7"/>
      <c r="C808" s="78"/>
      <c r="D808" s="9"/>
      <c r="E808" s="8"/>
      <c r="F808" s="7"/>
      <c r="G808" s="8"/>
      <c r="H808" s="9"/>
      <c r="I808" s="9"/>
      <c r="J808" s="9"/>
      <c r="K808" s="104"/>
      <c r="L808" s="8"/>
      <c r="M808" s="10"/>
      <c r="N808" s="88"/>
      <c r="O808" s="10"/>
      <c r="P808" s="11"/>
      <c r="Q808" s="31"/>
      <c r="R808" s="9"/>
      <c r="S808" s="8"/>
      <c r="T808" s="8"/>
      <c r="U808" s="12"/>
      <c r="V808" s="12"/>
      <c r="W808" s="30"/>
    </row>
    <row r="809" spans="1:23" ht="17.45" customHeight="1" x14ac:dyDescent="0.3">
      <c r="A809" s="7"/>
      <c r="B809" s="7"/>
      <c r="C809" s="78"/>
      <c r="D809" s="9"/>
      <c r="E809" s="8"/>
      <c r="F809" s="7"/>
      <c r="G809" s="8"/>
      <c r="H809" s="9"/>
      <c r="I809" s="9"/>
      <c r="J809" s="9"/>
      <c r="K809" s="104"/>
      <c r="L809" s="8"/>
      <c r="M809" s="10"/>
      <c r="N809" s="88"/>
      <c r="O809" s="10"/>
      <c r="P809" s="11"/>
      <c r="Q809" s="31"/>
      <c r="R809" s="9"/>
      <c r="S809" s="8"/>
      <c r="T809" s="8"/>
      <c r="U809" s="12"/>
      <c r="V809" s="12"/>
      <c r="W809" s="30"/>
    </row>
    <row r="810" spans="1:23" ht="17.45" customHeight="1" x14ac:dyDescent="0.3">
      <c r="A810" s="7"/>
      <c r="B810" s="7"/>
      <c r="C810" s="78"/>
      <c r="D810" s="9"/>
      <c r="E810" s="8"/>
      <c r="F810" s="7"/>
      <c r="G810" s="8"/>
      <c r="H810" s="9"/>
      <c r="I810" s="9"/>
      <c r="J810" s="9"/>
      <c r="K810" s="104"/>
      <c r="L810" s="8"/>
      <c r="M810" s="10"/>
      <c r="N810" s="88"/>
      <c r="O810" s="10"/>
      <c r="P810" s="11"/>
      <c r="Q810" s="31"/>
      <c r="R810" s="9"/>
      <c r="S810" s="8"/>
      <c r="T810" s="8"/>
      <c r="U810" s="12"/>
      <c r="V810" s="12"/>
      <c r="W810" s="30"/>
    </row>
    <row r="811" spans="1:23" ht="17.45" customHeight="1" x14ac:dyDescent="0.3">
      <c r="A811" s="7"/>
      <c r="B811" s="7"/>
      <c r="C811" s="78"/>
      <c r="D811" s="9"/>
      <c r="E811" s="8"/>
      <c r="F811" s="7"/>
      <c r="G811" s="8"/>
      <c r="H811" s="9"/>
      <c r="I811" s="9"/>
      <c r="J811" s="9"/>
      <c r="K811" s="104"/>
      <c r="L811" s="8"/>
      <c r="M811" s="10"/>
      <c r="N811" s="88"/>
      <c r="O811" s="10"/>
      <c r="P811" s="11"/>
      <c r="Q811" s="31"/>
      <c r="R811" s="9"/>
      <c r="S811" s="8"/>
      <c r="T811" s="8"/>
      <c r="U811" s="12"/>
      <c r="V811" s="12"/>
      <c r="W811" s="30"/>
    </row>
    <row r="812" spans="1:23" ht="17.45" customHeight="1" x14ac:dyDescent="0.3">
      <c r="A812" s="7"/>
      <c r="B812" s="7"/>
      <c r="C812" s="78"/>
      <c r="D812" s="9"/>
      <c r="E812" s="8"/>
      <c r="F812" s="7"/>
      <c r="G812" s="8"/>
      <c r="H812" s="9"/>
      <c r="I812" s="9"/>
      <c r="J812" s="9"/>
      <c r="K812" s="104"/>
      <c r="L812" s="8"/>
      <c r="M812" s="10"/>
      <c r="N812" s="88"/>
      <c r="O812" s="10"/>
      <c r="P812" s="11"/>
      <c r="Q812" s="31"/>
      <c r="R812" s="9"/>
      <c r="S812" s="8"/>
      <c r="T812" s="8"/>
      <c r="U812" s="12"/>
      <c r="V812" s="12"/>
      <c r="W812" s="30"/>
    </row>
    <row r="813" spans="1:23" ht="17.45" customHeight="1" x14ac:dyDescent="0.3">
      <c r="A813" s="7"/>
      <c r="B813" s="7"/>
      <c r="C813" s="78"/>
      <c r="D813" s="9"/>
      <c r="E813" s="8"/>
      <c r="F813" s="7"/>
      <c r="G813" s="8"/>
      <c r="H813" s="9"/>
      <c r="I813" s="9"/>
      <c r="J813" s="9"/>
      <c r="K813" s="104"/>
      <c r="L813" s="8"/>
      <c r="M813" s="10"/>
      <c r="N813" s="88"/>
      <c r="O813" s="10"/>
      <c r="P813" s="11"/>
      <c r="Q813" s="31"/>
      <c r="R813" s="9"/>
      <c r="S813" s="8"/>
      <c r="T813" s="8"/>
      <c r="U813" s="12"/>
      <c r="V813" s="12"/>
      <c r="W813" s="30"/>
    </row>
    <row r="814" spans="1:23" ht="17.45" customHeight="1" x14ac:dyDescent="0.3">
      <c r="A814" s="7"/>
      <c r="B814" s="7"/>
      <c r="C814" s="78"/>
      <c r="D814" s="9"/>
      <c r="E814" s="8"/>
      <c r="F814" s="7"/>
      <c r="G814" s="8"/>
      <c r="H814" s="9"/>
      <c r="I814" s="9"/>
      <c r="J814" s="9"/>
      <c r="K814" s="104"/>
      <c r="L814" s="8"/>
      <c r="M814" s="10"/>
      <c r="N814" s="88"/>
      <c r="O814" s="10"/>
      <c r="P814" s="11"/>
      <c r="Q814" s="32"/>
      <c r="R814" s="9"/>
      <c r="S814" s="8"/>
      <c r="T814" s="8"/>
      <c r="U814" s="12"/>
      <c r="V814" s="12"/>
      <c r="W814" s="30"/>
    </row>
    <row r="815" spans="1:23" ht="17.45" customHeight="1" x14ac:dyDescent="0.3">
      <c r="A815" s="7"/>
      <c r="B815" s="7"/>
      <c r="C815" s="78"/>
      <c r="D815" s="9"/>
      <c r="E815" s="8"/>
      <c r="F815" s="7"/>
      <c r="G815" s="8"/>
      <c r="H815" s="9"/>
      <c r="I815" s="9"/>
      <c r="J815" s="9"/>
      <c r="K815" s="104"/>
      <c r="L815" s="8"/>
      <c r="M815" s="10"/>
      <c r="N815" s="88"/>
      <c r="O815" s="10"/>
      <c r="P815" s="11"/>
      <c r="Q815" s="31"/>
      <c r="R815" s="9"/>
      <c r="S815" s="8"/>
      <c r="T815" s="8"/>
      <c r="U815" s="12"/>
      <c r="V815" s="12"/>
      <c r="W815" s="30"/>
    </row>
    <row r="816" spans="1:23" ht="17.45" customHeight="1" x14ac:dyDescent="0.3">
      <c r="A816" s="7"/>
      <c r="B816" s="7"/>
      <c r="C816" s="78"/>
      <c r="D816" s="9"/>
      <c r="E816" s="8"/>
      <c r="F816" s="7"/>
      <c r="G816" s="8"/>
      <c r="H816" s="9"/>
      <c r="I816" s="9"/>
      <c r="J816" s="9"/>
      <c r="K816" s="104"/>
      <c r="L816" s="8"/>
      <c r="M816" s="10"/>
      <c r="N816" s="88"/>
      <c r="O816" s="10"/>
      <c r="P816" s="11"/>
      <c r="Q816" s="31"/>
      <c r="R816" s="9"/>
      <c r="S816" s="8"/>
      <c r="T816" s="8"/>
      <c r="U816" s="12"/>
      <c r="V816" s="12"/>
      <c r="W816" s="30"/>
    </row>
    <row r="817" spans="1:23" ht="17.45" customHeight="1" x14ac:dyDescent="0.3">
      <c r="A817" s="7"/>
      <c r="B817" s="7"/>
      <c r="C817" s="78"/>
      <c r="D817" s="9"/>
      <c r="E817" s="8"/>
      <c r="F817" s="7"/>
      <c r="G817" s="8"/>
      <c r="H817" s="9"/>
      <c r="I817" s="9"/>
      <c r="J817" s="9"/>
      <c r="K817" s="104"/>
      <c r="L817" s="8"/>
      <c r="M817" s="10"/>
      <c r="N817" s="88"/>
      <c r="O817" s="10"/>
      <c r="P817" s="11"/>
      <c r="Q817" s="31"/>
      <c r="R817" s="9"/>
      <c r="S817" s="8"/>
      <c r="T817" s="8"/>
      <c r="U817" s="12"/>
      <c r="V817" s="12"/>
      <c r="W817" s="30"/>
    </row>
    <row r="818" spans="1:23" ht="17.45" customHeight="1" x14ac:dyDescent="0.3">
      <c r="A818" s="7"/>
      <c r="B818" s="7"/>
      <c r="C818" s="78"/>
      <c r="D818" s="9"/>
      <c r="E818" s="8"/>
      <c r="F818" s="7"/>
      <c r="G818" s="8"/>
      <c r="H818" s="9"/>
      <c r="I818" s="9"/>
      <c r="J818" s="9"/>
      <c r="K818" s="104"/>
      <c r="L818" s="8"/>
      <c r="M818" s="10"/>
      <c r="N818" s="88"/>
      <c r="O818" s="10"/>
      <c r="P818" s="11"/>
      <c r="Q818" s="31"/>
      <c r="R818" s="9"/>
      <c r="S818" s="8"/>
      <c r="T818" s="8"/>
      <c r="U818" s="12"/>
      <c r="V818" s="12"/>
      <c r="W818" s="30"/>
    </row>
    <row r="819" spans="1:23" ht="17.45" customHeight="1" x14ac:dyDescent="0.3">
      <c r="A819" s="7"/>
      <c r="B819" s="7"/>
      <c r="C819" s="78"/>
      <c r="D819" s="9"/>
      <c r="E819" s="8"/>
      <c r="F819" s="7"/>
      <c r="G819" s="8"/>
      <c r="H819" s="9"/>
      <c r="I819" s="9"/>
      <c r="J819" s="9"/>
      <c r="K819" s="104"/>
      <c r="L819" s="8"/>
      <c r="M819" s="10"/>
      <c r="N819" s="88"/>
      <c r="O819" s="10"/>
      <c r="P819" s="11"/>
      <c r="Q819" s="32"/>
      <c r="R819" s="9"/>
      <c r="S819" s="8"/>
      <c r="T819" s="8"/>
      <c r="U819" s="12"/>
      <c r="V819" s="12"/>
      <c r="W819" s="30"/>
    </row>
    <row r="820" spans="1:23" ht="17.45" customHeight="1" x14ac:dyDescent="0.3">
      <c r="A820" s="7"/>
      <c r="B820" s="7"/>
      <c r="C820" s="78"/>
      <c r="D820" s="9"/>
      <c r="E820" s="8"/>
      <c r="F820" s="7"/>
      <c r="G820" s="8"/>
      <c r="H820" s="9"/>
      <c r="I820" s="9"/>
      <c r="J820" s="9"/>
      <c r="K820" s="104"/>
      <c r="L820" s="8"/>
      <c r="M820" s="10"/>
      <c r="N820" s="88"/>
      <c r="O820" s="10"/>
      <c r="P820" s="11"/>
      <c r="Q820" s="31"/>
      <c r="R820" s="9"/>
      <c r="S820" s="8"/>
      <c r="T820" s="8"/>
      <c r="U820" s="12"/>
      <c r="V820" s="12"/>
      <c r="W820" s="30"/>
    </row>
    <row r="821" spans="1:23" ht="17.45" customHeight="1" x14ac:dyDescent="0.3">
      <c r="A821" s="7"/>
      <c r="B821" s="7"/>
      <c r="C821" s="78"/>
      <c r="D821" s="9"/>
      <c r="E821" s="8"/>
      <c r="F821" s="7"/>
      <c r="G821" s="8"/>
      <c r="H821" s="9"/>
      <c r="I821" s="9"/>
      <c r="J821" s="9"/>
      <c r="K821" s="104"/>
      <c r="L821" s="8"/>
      <c r="M821" s="10"/>
      <c r="N821" s="88"/>
      <c r="O821" s="10"/>
      <c r="P821" s="11"/>
      <c r="Q821" s="31"/>
      <c r="R821" s="9"/>
      <c r="S821" s="8"/>
      <c r="T821" s="8"/>
      <c r="U821" s="12"/>
      <c r="V821" s="12"/>
      <c r="W821" s="30"/>
    </row>
    <row r="822" spans="1:23" ht="17.45" customHeight="1" x14ac:dyDescent="0.3">
      <c r="A822" s="7"/>
      <c r="B822" s="7"/>
      <c r="C822" s="78"/>
      <c r="D822" s="9"/>
      <c r="E822" s="8"/>
      <c r="F822" s="7"/>
      <c r="G822" s="8"/>
      <c r="H822" s="9"/>
      <c r="I822" s="9"/>
      <c r="J822" s="9"/>
      <c r="K822" s="104"/>
      <c r="L822" s="8"/>
      <c r="M822" s="10"/>
      <c r="N822" s="88"/>
      <c r="O822" s="10"/>
      <c r="P822" s="11"/>
      <c r="Q822" s="31"/>
      <c r="R822" s="9"/>
      <c r="S822" s="8"/>
      <c r="T822" s="8"/>
      <c r="U822" s="12"/>
      <c r="V822" s="12"/>
      <c r="W822" s="30"/>
    </row>
    <row r="823" spans="1:23" ht="17.45" customHeight="1" x14ac:dyDescent="0.3">
      <c r="A823" s="7"/>
      <c r="B823" s="7"/>
      <c r="C823" s="78"/>
      <c r="D823" s="9"/>
      <c r="E823" s="8"/>
      <c r="F823" s="7"/>
      <c r="G823" s="8"/>
      <c r="H823" s="9"/>
      <c r="I823" s="9"/>
      <c r="J823" s="9"/>
      <c r="K823" s="104"/>
      <c r="L823" s="8"/>
      <c r="M823" s="10"/>
      <c r="N823" s="88"/>
      <c r="O823" s="10"/>
      <c r="P823" s="11"/>
      <c r="Q823" s="31"/>
      <c r="R823" s="9"/>
      <c r="S823" s="8"/>
      <c r="T823" s="8"/>
      <c r="U823" s="12"/>
      <c r="V823" s="12"/>
      <c r="W823" s="30"/>
    </row>
    <row r="824" spans="1:23" ht="17.45" customHeight="1" x14ac:dyDescent="0.3">
      <c r="A824" s="7"/>
      <c r="B824" s="7"/>
      <c r="C824" s="78"/>
      <c r="D824" s="9"/>
      <c r="E824" s="8"/>
      <c r="F824" s="7"/>
      <c r="G824" s="8"/>
      <c r="H824" s="9"/>
      <c r="I824" s="9"/>
      <c r="J824" s="9"/>
      <c r="K824" s="104"/>
      <c r="L824" s="8"/>
      <c r="M824" s="10"/>
      <c r="N824" s="88"/>
      <c r="O824" s="10"/>
      <c r="P824" s="11"/>
      <c r="Q824" s="31"/>
      <c r="R824" s="9"/>
      <c r="S824" s="8"/>
      <c r="T824" s="8"/>
      <c r="U824" s="12"/>
      <c r="V824" s="12"/>
      <c r="W824" s="30"/>
    </row>
    <row r="825" spans="1:23" ht="17.45" customHeight="1" x14ac:dyDescent="0.3">
      <c r="A825" s="7"/>
      <c r="B825" s="7"/>
      <c r="C825" s="78"/>
      <c r="D825" s="9"/>
      <c r="E825" s="8"/>
      <c r="F825" s="7"/>
      <c r="G825" s="8"/>
      <c r="H825" s="9"/>
      <c r="I825" s="9"/>
      <c r="J825" s="9"/>
      <c r="K825" s="104"/>
      <c r="L825" s="8"/>
      <c r="M825" s="10"/>
      <c r="N825" s="88"/>
      <c r="O825" s="10"/>
      <c r="P825" s="11"/>
      <c r="Q825" s="31"/>
      <c r="R825" s="9"/>
      <c r="S825" s="8"/>
      <c r="T825" s="8"/>
      <c r="U825" s="12"/>
      <c r="V825" s="12"/>
      <c r="W825" s="30"/>
    </row>
    <row r="826" spans="1:23" ht="17.45" customHeight="1" x14ac:dyDescent="0.3">
      <c r="A826" s="7"/>
      <c r="B826" s="7"/>
      <c r="C826" s="78"/>
      <c r="D826" s="9"/>
      <c r="E826" s="8"/>
      <c r="F826" s="7"/>
      <c r="G826" s="8"/>
      <c r="H826" s="9"/>
      <c r="I826" s="9"/>
      <c r="J826" s="9"/>
      <c r="K826" s="104"/>
      <c r="L826" s="8"/>
      <c r="M826" s="10"/>
      <c r="N826" s="88"/>
      <c r="O826" s="10"/>
      <c r="P826" s="11"/>
      <c r="Q826" s="31"/>
      <c r="R826" s="9"/>
      <c r="S826" s="8"/>
      <c r="T826" s="8"/>
      <c r="U826" s="12"/>
      <c r="V826" s="12"/>
      <c r="W826" s="30"/>
    </row>
    <row r="827" spans="1:23" ht="17.45" customHeight="1" x14ac:dyDescent="0.3">
      <c r="A827" s="7"/>
      <c r="B827" s="7"/>
      <c r="C827" s="78"/>
      <c r="D827" s="9"/>
      <c r="E827" s="8"/>
      <c r="F827" s="7"/>
      <c r="G827" s="8"/>
      <c r="H827" s="9"/>
      <c r="I827" s="9"/>
      <c r="J827" s="9"/>
      <c r="K827" s="104"/>
      <c r="L827" s="8"/>
      <c r="M827" s="10"/>
      <c r="N827" s="88"/>
      <c r="O827" s="10"/>
      <c r="P827" s="11"/>
      <c r="Q827" s="31"/>
      <c r="R827" s="9"/>
      <c r="S827" s="8"/>
      <c r="T827" s="8"/>
      <c r="U827" s="12"/>
      <c r="V827" s="12"/>
      <c r="W827" s="30"/>
    </row>
    <row r="828" spans="1:23" ht="17.45" customHeight="1" x14ac:dyDescent="0.3">
      <c r="A828" s="7"/>
      <c r="B828" s="7"/>
      <c r="C828" s="78"/>
      <c r="D828" s="9"/>
      <c r="E828" s="8"/>
      <c r="F828" s="7"/>
      <c r="G828" s="8"/>
      <c r="H828" s="9"/>
      <c r="I828" s="9"/>
      <c r="J828" s="9"/>
      <c r="K828" s="104"/>
      <c r="L828" s="8"/>
      <c r="M828" s="10"/>
      <c r="N828" s="88"/>
      <c r="O828" s="10"/>
      <c r="P828" s="11"/>
      <c r="Q828" s="31"/>
      <c r="R828" s="9"/>
      <c r="S828" s="8"/>
      <c r="T828" s="8"/>
      <c r="U828" s="12"/>
      <c r="V828" s="12"/>
      <c r="W828" s="30"/>
    </row>
    <row r="829" spans="1:23" ht="17.45" customHeight="1" x14ac:dyDescent="0.3">
      <c r="A829" s="7"/>
      <c r="B829" s="7"/>
      <c r="C829" s="78"/>
      <c r="D829" s="9"/>
      <c r="E829" s="8"/>
      <c r="F829" s="7"/>
      <c r="G829" s="8"/>
      <c r="H829" s="9"/>
      <c r="I829" s="9"/>
      <c r="J829" s="9"/>
      <c r="K829" s="104"/>
      <c r="L829" s="8"/>
      <c r="M829" s="10"/>
      <c r="N829" s="88"/>
      <c r="O829" s="10"/>
      <c r="P829" s="11"/>
      <c r="Q829" s="31"/>
      <c r="R829" s="9"/>
      <c r="S829" s="8"/>
      <c r="T829" s="8"/>
      <c r="U829" s="12"/>
      <c r="V829" s="12"/>
      <c r="W829" s="30"/>
    </row>
    <row r="830" spans="1:23" ht="17.45" customHeight="1" x14ac:dyDescent="0.3">
      <c r="A830" s="7"/>
      <c r="B830" s="7"/>
      <c r="C830" s="78"/>
      <c r="D830" s="9"/>
      <c r="E830" s="8"/>
      <c r="F830" s="7"/>
      <c r="G830" s="8"/>
      <c r="H830" s="9"/>
      <c r="I830" s="9"/>
      <c r="J830" s="9"/>
      <c r="K830" s="104"/>
      <c r="L830" s="8"/>
      <c r="M830" s="10"/>
      <c r="N830" s="88"/>
      <c r="O830" s="10"/>
      <c r="P830" s="11"/>
      <c r="Q830" s="31"/>
      <c r="R830" s="9"/>
      <c r="S830" s="8"/>
      <c r="T830" s="8"/>
      <c r="U830" s="12"/>
      <c r="V830" s="12"/>
      <c r="W830" s="30"/>
    </row>
    <row r="831" spans="1:23" ht="17.45" customHeight="1" x14ac:dyDescent="0.3">
      <c r="A831" s="7"/>
      <c r="B831" s="7"/>
      <c r="C831" s="78"/>
      <c r="D831" s="9"/>
      <c r="E831" s="8"/>
      <c r="F831" s="7"/>
      <c r="G831" s="8"/>
      <c r="H831" s="9"/>
      <c r="I831" s="9"/>
      <c r="J831" s="9"/>
      <c r="K831" s="104"/>
      <c r="L831" s="8"/>
      <c r="M831" s="10"/>
      <c r="N831" s="88"/>
      <c r="O831" s="10"/>
      <c r="P831" s="11"/>
      <c r="Q831" s="31"/>
      <c r="R831" s="9"/>
      <c r="S831" s="8"/>
      <c r="T831" s="8"/>
      <c r="U831" s="12"/>
      <c r="V831" s="12"/>
      <c r="W831" s="30"/>
    </row>
    <row r="832" spans="1:23" ht="17.45" customHeight="1" x14ac:dyDescent="0.3">
      <c r="A832" s="7"/>
      <c r="B832" s="7"/>
      <c r="C832" s="78"/>
      <c r="D832" s="9"/>
      <c r="E832" s="8"/>
      <c r="F832" s="7"/>
      <c r="G832" s="8"/>
      <c r="H832" s="9"/>
      <c r="I832" s="9"/>
      <c r="J832" s="9"/>
      <c r="K832" s="104"/>
      <c r="L832" s="8"/>
      <c r="M832" s="10"/>
      <c r="N832" s="88"/>
      <c r="O832" s="10"/>
      <c r="P832" s="11"/>
      <c r="Q832" s="31"/>
      <c r="R832" s="9"/>
      <c r="S832" s="8"/>
      <c r="T832" s="8"/>
      <c r="U832" s="12"/>
      <c r="V832" s="12"/>
      <c r="W832" s="30"/>
    </row>
    <row r="833" spans="1:23" ht="17.45" customHeight="1" x14ac:dyDescent="0.3">
      <c r="A833" s="7"/>
      <c r="B833" s="7"/>
      <c r="C833" s="78"/>
      <c r="D833" s="9"/>
      <c r="E833" s="8"/>
      <c r="F833" s="7"/>
      <c r="G833" s="8"/>
      <c r="H833" s="9"/>
      <c r="I833" s="9"/>
      <c r="J833" s="9"/>
      <c r="K833" s="104"/>
      <c r="L833" s="8"/>
      <c r="M833" s="10"/>
      <c r="N833" s="88"/>
      <c r="O833" s="10"/>
      <c r="P833" s="11"/>
      <c r="Q833" s="31"/>
      <c r="R833" s="9"/>
      <c r="S833" s="8"/>
      <c r="T833" s="8"/>
      <c r="U833" s="12"/>
      <c r="V833" s="12"/>
      <c r="W833" s="30"/>
    </row>
    <row r="834" spans="1:23" ht="17.45" customHeight="1" x14ac:dyDescent="0.3">
      <c r="A834" s="7"/>
      <c r="B834" s="7"/>
      <c r="C834" s="78"/>
      <c r="D834" s="9"/>
      <c r="E834" s="8"/>
      <c r="F834" s="7"/>
      <c r="G834" s="8"/>
      <c r="H834" s="9"/>
      <c r="I834" s="9"/>
      <c r="J834" s="9"/>
      <c r="K834" s="104"/>
      <c r="L834" s="8"/>
      <c r="M834" s="10"/>
      <c r="N834" s="88"/>
      <c r="O834" s="10"/>
      <c r="P834" s="11"/>
      <c r="Q834" s="31"/>
      <c r="R834" s="9"/>
      <c r="S834" s="8"/>
      <c r="T834" s="8"/>
      <c r="U834" s="12"/>
      <c r="V834" s="12"/>
      <c r="W834" s="30"/>
    </row>
    <row r="835" spans="1:23" ht="17.45" customHeight="1" x14ac:dyDescent="0.3">
      <c r="A835" s="7"/>
      <c r="B835" s="7"/>
      <c r="C835" s="78"/>
      <c r="D835" s="9"/>
      <c r="E835" s="8"/>
      <c r="F835" s="7"/>
      <c r="G835" s="8"/>
      <c r="H835" s="9"/>
      <c r="I835" s="9"/>
      <c r="J835" s="9"/>
      <c r="K835" s="104"/>
      <c r="L835" s="8"/>
      <c r="M835" s="10"/>
      <c r="N835" s="88"/>
      <c r="O835" s="10"/>
      <c r="P835" s="11"/>
      <c r="Q835" s="31"/>
      <c r="R835" s="9"/>
      <c r="S835" s="8"/>
      <c r="T835" s="8"/>
      <c r="U835" s="12"/>
      <c r="V835" s="12"/>
      <c r="W835" s="30"/>
    </row>
    <row r="836" spans="1:23" ht="17.45" customHeight="1" x14ac:dyDescent="0.3">
      <c r="A836" s="7"/>
      <c r="B836" s="7"/>
      <c r="C836" s="78"/>
      <c r="D836" s="9"/>
      <c r="E836" s="8"/>
      <c r="F836" s="7"/>
      <c r="G836" s="8"/>
      <c r="H836" s="9"/>
      <c r="I836" s="9"/>
      <c r="J836" s="9"/>
      <c r="K836" s="104"/>
      <c r="L836" s="8"/>
      <c r="M836" s="10"/>
      <c r="N836" s="88"/>
      <c r="O836" s="10"/>
      <c r="P836" s="11"/>
      <c r="Q836" s="31"/>
      <c r="R836" s="9"/>
      <c r="S836" s="8"/>
      <c r="T836" s="8"/>
      <c r="U836" s="12"/>
      <c r="V836" s="12"/>
      <c r="W836" s="30"/>
    </row>
    <row r="837" spans="1:23" ht="17.45" customHeight="1" x14ac:dyDescent="0.3">
      <c r="A837" s="7"/>
      <c r="B837" s="7"/>
      <c r="C837" s="78"/>
      <c r="D837" s="9"/>
      <c r="E837" s="8"/>
      <c r="F837" s="7"/>
      <c r="G837" s="8"/>
      <c r="H837" s="9"/>
      <c r="I837" s="9"/>
      <c r="J837" s="9"/>
      <c r="K837" s="104"/>
      <c r="L837" s="8"/>
      <c r="M837" s="10"/>
      <c r="N837" s="88"/>
      <c r="O837" s="10"/>
      <c r="P837" s="11"/>
      <c r="Q837" s="31"/>
      <c r="R837" s="9"/>
      <c r="S837" s="8"/>
      <c r="T837" s="8"/>
      <c r="U837" s="12"/>
      <c r="V837" s="12"/>
      <c r="W837" s="30"/>
    </row>
    <row r="838" spans="1:23" ht="17.45" customHeight="1" x14ac:dyDescent="0.3">
      <c r="A838" s="7"/>
      <c r="B838" s="7"/>
      <c r="C838" s="78"/>
      <c r="D838" s="9"/>
      <c r="E838" s="8"/>
      <c r="F838" s="7"/>
      <c r="G838" s="8"/>
      <c r="H838" s="9"/>
      <c r="I838" s="9"/>
      <c r="J838" s="9"/>
      <c r="K838" s="104"/>
      <c r="L838" s="8"/>
      <c r="M838" s="10"/>
      <c r="N838" s="88"/>
      <c r="O838" s="10"/>
      <c r="P838" s="11"/>
      <c r="Q838" s="31"/>
      <c r="R838" s="9"/>
      <c r="S838" s="8"/>
      <c r="T838" s="8"/>
      <c r="U838" s="12"/>
      <c r="V838" s="12"/>
      <c r="W838" s="30"/>
    </row>
    <row r="839" spans="1:23" ht="17.45" customHeight="1" x14ac:dyDescent="0.3">
      <c r="A839" s="7"/>
      <c r="B839" s="7"/>
      <c r="C839" s="78"/>
      <c r="D839" s="9"/>
      <c r="E839" s="8"/>
      <c r="F839" s="7"/>
      <c r="G839" s="8"/>
      <c r="H839" s="9"/>
      <c r="I839" s="9"/>
      <c r="J839" s="9"/>
      <c r="K839" s="104"/>
      <c r="L839" s="8"/>
      <c r="M839" s="10"/>
      <c r="N839" s="88"/>
      <c r="O839" s="10"/>
      <c r="P839" s="11"/>
      <c r="Q839" s="31"/>
      <c r="R839" s="9"/>
      <c r="S839" s="8"/>
      <c r="T839" s="8"/>
      <c r="U839" s="12"/>
      <c r="V839" s="12"/>
      <c r="W839" s="30"/>
    </row>
    <row r="840" spans="1:23" ht="17.45" customHeight="1" x14ac:dyDescent="0.3">
      <c r="A840" s="7"/>
      <c r="B840" s="7"/>
      <c r="C840" s="78"/>
      <c r="D840" s="9"/>
      <c r="E840" s="8"/>
      <c r="F840" s="7"/>
      <c r="G840" s="8"/>
      <c r="H840" s="9"/>
      <c r="I840" s="9"/>
      <c r="J840" s="9"/>
      <c r="K840" s="104"/>
      <c r="L840" s="8"/>
      <c r="M840" s="10"/>
      <c r="N840" s="88"/>
      <c r="O840" s="10"/>
      <c r="P840" s="11"/>
      <c r="Q840" s="31"/>
      <c r="R840" s="9"/>
      <c r="S840" s="8"/>
      <c r="T840" s="8"/>
      <c r="U840" s="12"/>
      <c r="V840" s="12"/>
      <c r="W840" s="30"/>
    </row>
    <row r="841" spans="1:23" ht="17.45" customHeight="1" x14ac:dyDescent="0.3">
      <c r="A841" s="7"/>
      <c r="B841" s="7"/>
      <c r="C841" s="78"/>
      <c r="D841" s="9"/>
      <c r="E841" s="8"/>
      <c r="F841" s="7"/>
      <c r="G841" s="8"/>
      <c r="H841" s="9"/>
      <c r="I841" s="9"/>
      <c r="J841" s="9"/>
      <c r="K841" s="104"/>
      <c r="L841" s="8"/>
      <c r="M841" s="10"/>
      <c r="N841" s="88"/>
      <c r="O841" s="10"/>
      <c r="P841" s="11"/>
      <c r="Q841" s="31"/>
      <c r="R841" s="9"/>
      <c r="S841" s="8"/>
      <c r="T841" s="8"/>
      <c r="U841" s="12"/>
      <c r="V841" s="12"/>
      <c r="W841" s="30"/>
    </row>
    <row r="842" spans="1:23" ht="17.45" customHeight="1" x14ac:dyDescent="0.3">
      <c r="A842" s="7"/>
      <c r="B842" s="7"/>
      <c r="C842" s="78"/>
      <c r="D842" s="9"/>
      <c r="E842" s="8"/>
      <c r="F842" s="7"/>
      <c r="G842" s="8"/>
      <c r="H842" s="9"/>
      <c r="I842" s="9"/>
      <c r="J842" s="9"/>
      <c r="K842" s="104"/>
      <c r="L842" s="8"/>
      <c r="M842" s="10"/>
      <c r="N842" s="88"/>
      <c r="O842" s="10"/>
      <c r="P842" s="11"/>
      <c r="Q842" s="31"/>
      <c r="R842" s="9"/>
      <c r="S842" s="8"/>
      <c r="T842" s="8"/>
      <c r="U842" s="12"/>
      <c r="V842" s="12"/>
      <c r="W842" s="30"/>
    </row>
    <row r="843" spans="1:23" ht="17.45" customHeight="1" x14ac:dyDescent="0.3">
      <c r="A843" s="7"/>
      <c r="B843" s="7"/>
      <c r="C843" s="78"/>
      <c r="D843" s="9"/>
      <c r="E843" s="8"/>
      <c r="F843" s="7"/>
      <c r="G843" s="8"/>
      <c r="H843" s="9"/>
      <c r="I843" s="9"/>
      <c r="J843" s="9"/>
      <c r="K843" s="104"/>
      <c r="L843" s="8"/>
      <c r="M843" s="10"/>
      <c r="N843" s="88"/>
      <c r="O843" s="10"/>
      <c r="P843" s="11"/>
      <c r="Q843" s="31"/>
      <c r="R843" s="9"/>
      <c r="S843" s="8"/>
      <c r="T843" s="8"/>
      <c r="U843" s="12"/>
      <c r="V843" s="12"/>
      <c r="W843" s="30"/>
    </row>
    <row r="844" spans="1:23" ht="17.45" customHeight="1" x14ac:dyDescent="0.3">
      <c r="A844" s="7"/>
      <c r="B844" s="7"/>
      <c r="C844" s="78"/>
      <c r="D844" s="9"/>
      <c r="E844" s="8"/>
      <c r="F844" s="7"/>
      <c r="G844" s="8"/>
      <c r="H844" s="9"/>
      <c r="I844" s="9"/>
      <c r="J844" s="9"/>
      <c r="K844" s="104"/>
      <c r="L844" s="8"/>
      <c r="M844" s="10"/>
      <c r="N844" s="88"/>
      <c r="O844" s="10"/>
      <c r="P844" s="11"/>
      <c r="Q844" s="31"/>
      <c r="R844" s="9"/>
      <c r="S844" s="8"/>
      <c r="T844" s="8"/>
      <c r="U844" s="12"/>
      <c r="V844" s="12"/>
      <c r="W844" s="30"/>
    </row>
    <row r="845" spans="1:23" ht="17.45" customHeight="1" x14ac:dyDescent="0.3">
      <c r="A845" s="7"/>
      <c r="B845" s="7"/>
      <c r="C845" s="78"/>
      <c r="D845" s="9"/>
      <c r="E845" s="8"/>
      <c r="F845" s="7"/>
      <c r="G845" s="8"/>
      <c r="H845" s="9"/>
      <c r="I845" s="9"/>
      <c r="J845" s="9"/>
      <c r="K845" s="104"/>
      <c r="L845" s="8"/>
      <c r="M845" s="10"/>
      <c r="N845" s="88"/>
      <c r="O845" s="10"/>
      <c r="P845" s="11"/>
      <c r="Q845" s="31"/>
      <c r="R845" s="9"/>
      <c r="S845" s="8"/>
      <c r="T845" s="8"/>
      <c r="U845" s="12"/>
      <c r="V845" s="12"/>
      <c r="W845" s="30"/>
    </row>
    <row r="846" spans="1:23" ht="17.45" customHeight="1" x14ac:dyDescent="0.3">
      <c r="A846" s="7"/>
      <c r="B846" s="7"/>
      <c r="C846" s="78"/>
      <c r="D846" s="9"/>
      <c r="E846" s="8"/>
      <c r="F846" s="7"/>
      <c r="G846" s="8"/>
      <c r="H846" s="9"/>
      <c r="I846" s="9"/>
      <c r="J846" s="9"/>
      <c r="K846" s="104"/>
      <c r="L846" s="8"/>
      <c r="M846" s="10"/>
      <c r="N846" s="88"/>
      <c r="O846" s="10"/>
      <c r="P846" s="11"/>
      <c r="Q846" s="31"/>
      <c r="R846" s="9"/>
      <c r="S846" s="8"/>
      <c r="T846" s="8"/>
      <c r="U846" s="12"/>
      <c r="V846" s="12"/>
      <c r="W846" s="30"/>
    </row>
    <row r="847" spans="1:23" ht="17.45" customHeight="1" x14ac:dyDescent="0.3">
      <c r="A847" s="7"/>
      <c r="B847" s="7"/>
      <c r="C847" s="78"/>
      <c r="D847" s="9"/>
      <c r="E847" s="8"/>
      <c r="F847" s="7"/>
      <c r="G847" s="8"/>
      <c r="H847" s="9"/>
      <c r="I847" s="9"/>
      <c r="J847" s="9"/>
      <c r="K847" s="104"/>
      <c r="L847" s="8"/>
      <c r="M847" s="10"/>
      <c r="N847" s="88"/>
      <c r="O847" s="10"/>
      <c r="P847" s="11"/>
      <c r="Q847" s="31"/>
      <c r="R847" s="9"/>
      <c r="S847" s="8"/>
      <c r="T847" s="8"/>
      <c r="U847" s="12"/>
      <c r="V847" s="12"/>
      <c r="W847" s="30"/>
    </row>
    <row r="848" spans="1:23" ht="17.45" customHeight="1" x14ac:dyDescent="0.3">
      <c r="A848" s="7"/>
      <c r="B848" s="7"/>
      <c r="C848" s="78"/>
      <c r="D848" s="9"/>
      <c r="E848" s="8"/>
      <c r="F848" s="7"/>
      <c r="G848" s="8"/>
      <c r="H848" s="9"/>
      <c r="I848" s="9"/>
      <c r="J848" s="9"/>
      <c r="K848" s="104"/>
      <c r="L848" s="8"/>
      <c r="M848" s="10"/>
      <c r="N848" s="88"/>
      <c r="O848" s="10"/>
      <c r="P848" s="11"/>
      <c r="Q848" s="31"/>
      <c r="R848" s="9"/>
      <c r="S848" s="8"/>
      <c r="T848" s="8"/>
      <c r="U848" s="12"/>
      <c r="V848" s="12"/>
      <c r="W848" s="30"/>
    </row>
    <row r="849" spans="1:23" ht="17.45" customHeight="1" x14ac:dyDescent="0.3">
      <c r="A849" s="7"/>
      <c r="B849" s="7"/>
      <c r="C849" s="78"/>
      <c r="D849" s="9"/>
      <c r="E849" s="8"/>
      <c r="F849" s="7"/>
      <c r="G849" s="8"/>
      <c r="H849" s="9"/>
      <c r="I849" s="9"/>
      <c r="J849" s="9"/>
      <c r="K849" s="104"/>
      <c r="L849" s="8"/>
      <c r="M849" s="10"/>
      <c r="N849" s="88"/>
      <c r="O849" s="10"/>
      <c r="P849" s="11"/>
      <c r="Q849" s="31"/>
      <c r="R849" s="9"/>
      <c r="S849" s="8"/>
      <c r="T849" s="8"/>
      <c r="U849" s="12"/>
      <c r="V849" s="12"/>
      <c r="W849" s="30"/>
    </row>
    <row r="850" spans="1:23" ht="17.45" customHeight="1" x14ac:dyDescent="0.3">
      <c r="A850" s="7"/>
      <c r="B850" s="7"/>
      <c r="C850" s="78"/>
      <c r="D850" s="9"/>
      <c r="E850" s="8"/>
      <c r="F850" s="7"/>
      <c r="G850" s="8"/>
      <c r="H850" s="9"/>
      <c r="I850" s="9"/>
      <c r="J850" s="9"/>
      <c r="K850" s="104"/>
      <c r="L850" s="8"/>
      <c r="M850" s="10"/>
      <c r="N850" s="88"/>
      <c r="O850" s="10"/>
      <c r="P850" s="11"/>
      <c r="Q850" s="31"/>
      <c r="R850" s="9"/>
      <c r="S850" s="8"/>
      <c r="T850" s="8"/>
      <c r="U850" s="12"/>
      <c r="V850" s="12"/>
      <c r="W850" s="30"/>
    </row>
    <row r="851" spans="1:23" ht="17.45" customHeight="1" x14ac:dyDescent="0.3">
      <c r="A851" s="7"/>
      <c r="B851" s="7"/>
      <c r="C851" s="78"/>
      <c r="D851" s="9"/>
      <c r="E851" s="8"/>
      <c r="F851" s="7"/>
      <c r="G851" s="8"/>
      <c r="H851" s="9"/>
      <c r="I851" s="9"/>
      <c r="J851" s="9"/>
      <c r="K851" s="104"/>
      <c r="L851" s="8"/>
      <c r="M851" s="10"/>
      <c r="N851" s="88"/>
      <c r="O851" s="10"/>
      <c r="P851" s="11"/>
      <c r="Q851" s="31"/>
      <c r="R851" s="9"/>
      <c r="S851" s="8"/>
      <c r="T851" s="8"/>
      <c r="U851" s="12"/>
      <c r="V851" s="12"/>
      <c r="W851" s="30"/>
    </row>
    <row r="852" spans="1:23" ht="17.45" customHeight="1" x14ac:dyDescent="0.3">
      <c r="A852" s="7"/>
      <c r="B852" s="7"/>
      <c r="C852" s="78"/>
      <c r="D852" s="9"/>
      <c r="E852" s="8"/>
      <c r="F852" s="7"/>
      <c r="G852" s="8"/>
      <c r="H852" s="9"/>
      <c r="I852" s="9"/>
      <c r="J852" s="9"/>
      <c r="K852" s="104"/>
      <c r="L852" s="8"/>
      <c r="M852" s="10"/>
      <c r="N852" s="88"/>
      <c r="O852" s="10"/>
      <c r="P852" s="11"/>
      <c r="Q852" s="31"/>
      <c r="R852" s="9"/>
      <c r="S852" s="8"/>
      <c r="T852" s="8"/>
      <c r="U852" s="12"/>
      <c r="V852" s="12"/>
      <c r="W852" s="30"/>
    </row>
    <row r="853" spans="1:23" ht="17.45" customHeight="1" x14ac:dyDescent="0.3">
      <c r="A853" s="7"/>
      <c r="B853" s="7"/>
      <c r="C853" s="78"/>
      <c r="D853" s="9"/>
      <c r="E853" s="8"/>
      <c r="F853" s="7"/>
      <c r="G853" s="8"/>
      <c r="H853" s="9"/>
      <c r="I853" s="9"/>
      <c r="J853" s="9"/>
      <c r="K853" s="104"/>
      <c r="L853" s="8"/>
      <c r="M853" s="10"/>
      <c r="N853" s="88"/>
      <c r="O853" s="10"/>
      <c r="P853" s="11"/>
      <c r="Q853" s="31"/>
      <c r="R853" s="9"/>
      <c r="S853" s="8"/>
      <c r="T853" s="8"/>
      <c r="U853" s="12"/>
      <c r="V853" s="12"/>
      <c r="W853" s="30"/>
    </row>
    <row r="854" spans="1:23" ht="17.45" customHeight="1" x14ac:dyDescent="0.3">
      <c r="A854" s="7"/>
      <c r="B854" s="7"/>
      <c r="C854" s="78"/>
      <c r="D854" s="9"/>
      <c r="E854" s="8"/>
      <c r="F854" s="7"/>
      <c r="G854" s="8"/>
      <c r="H854" s="9"/>
      <c r="I854" s="9"/>
      <c r="J854" s="9"/>
      <c r="K854" s="104"/>
      <c r="L854" s="8"/>
      <c r="M854" s="10"/>
      <c r="N854" s="88"/>
      <c r="O854" s="10"/>
      <c r="P854" s="11"/>
      <c r="Q854" s="31"/>
      <c r="R854" s="9"/>
      <c r="S854" s="8"/>
      <c r="T854" s="8"/>
      <c r="U854" s="12"/>
      <c r="V854" s="12"/>
      <c r="W854" s="30"/>
    </row>
    <row r="855" spans="1:23" ht="17.45" customHeight="1" x14ac:dyDescent="0.3">
      <c r="A855" s="7"/>
      <c r="B855" s="7"/>
      <c r="C855" s="78"/>
      <c r="D855" s="9"/>
      <c r="E855" s="8"/>
      <c r="F855" s="7"/>
      <c r="G855" s="8"/>
      <c r="H855" s="9"/>
      <c r="I855" s="9"/>
      <c r="J855" s="9"/>
      <c r="K855" s="104"/>
      <c r="L855" s="8"/>
      <c r="M855" s="10"/>
      <c r="N855" s="88"/>
      <c r="O855" s="10"/>
      <c r="P855" s="11"/>
      <c r="Q855" s="31"/>
      <c r="R855" s="9"/>
      <c r="S855" s="8"/>
      <c r="T855" s="8"/>
      <c r="U855" s="12"/>
      <c r="V855" s="12"/>
      <c r="W855" s="30"/>
    </row>
    <row r="856" spans="1:23" ht="17.45" customHeight="1" x14ac:dyDescent="0.3">
      <c r="A856" s="7"/>
      <c r="B856" s="7"/>
      <c r="C856" s="78"/>
      <c r="D856" s="9"/>
      <c r="E856" s="8"/>
      <c r="F856" s="7"/>
      <c r="G856" s="8"/>
      <c r="H856" s="9"/>
      <c r="I856" s="9"/>
      <c r="J856" s="9"/>
      <c r="K856" s="104"/>
      <c r="L856" s="8"/>
      <c r="M856" s="10"/>
      <c r="N856" s="88"/>
      <c r="O856" s="10"/>
      <c r="P856" s="11"/>
      <c r="Q856" s="31"/>
      <c r="R856" s="9"/>
      <c r="S856" s="8"/>
      <c r="T856" s="8"/>
      <c r="U856" s="12"/>
      <c r="V856" s="12"/>
      <c r="W856" s="30"/>
    </row>
    <row r="857" spans="1:23" ht="17.45" customHeight="1" x14ac:dyDescent="0.3">
      <c r="A857" s="7"/>
      <c r="B857" s="7"/>
      <c r="C857" s="78"/>
      <c r="D857" s="9"/>
      <c r="E857" s="8"/>
      <c r="F857" s="7"/>
      <c r="G857" s="8"/>
      <c r="H857" s="9"/>
      <c r="I857" s="9"/>
      <c r="J857" s="9"/>
      <c r="K857" s="104"/>
      <c r="L857" s="8"/>
      <c r="M857" s="10"/>
      <c r="N857" s="88"/>
      <c r="O857" s="10"/>
      <c r="P857" s="11"/>
      <c r="Q857" s="32"/>
      <c r="R857" s="9"/>
      <c r="S857" s="8"/>
      <c r="T857" s="8"/>
      <c r="U857" s="12"/>
      <c r="V857" s="12"/>
      <c r="W857" s="30"/>
    </row>
    <row r="858" spans="1:23" ht="17.45" customHeight="1" x14ac:dyDescent="0.3">
      <c r="A858" s="7"/>
      <c r="B858" s="7"/>
      <c r="C858" s="78"/>
      <c r="D858" s="9"/>
      <c r="E858" s="8"/>
      <c r="F858" s="7"/>
      <c r="G858" s="8"/>
      <c r="H858" s="9"/>
      <c r="I858" s="9"/>
      <c r="J858" s="9"/>
      <c r="K858" s="104"/>
      <c r="L858" s="8"/>
      <c r="M858" s="10"/>
      <c r="N858" s="88"/>
      <c r="O858" s="10"/>
      <c r="P858" s="11"/>
      <c r="Q858" s="31"/>
      <c r="R858" s="9"/>
      <c r="S858" s="8"/>
      <c r="T858" s="8"/>
      <c r="U858" s="12"/>
      <c r="V858" s="12"/>
      <c r="W858" s="30"/>
    </row>
    <row r="859" spans="1:23" ht="17.45" customHeight="1" x14ac:dyDescent="0.3">
      <c r="A859" s="7"/>
      <c r="B859" s="7"/>
      <c r="C859" s="78"/>
      <c r="D859" s="9"/>
      <c r="E859" s="8"/>
      <c r="F859" s="7"/>
      <c r="G859" s="8"/>
      <c r="H859" s="9"/>
      <c r="I859" s="9"/>
      <c r="J859" s="9"/>
      <c r="K859" s="104"/>
      <c r="L859" s="8"/>
      <c r="M859" s="10"/>
      <c r="N859" s="88"/>
      <c r="O859" s="10"/>
      <c r="P859" s="11"/>
      <c r="Q859" s="31"/>
      <c r="R859" s="9"/>
      <c r="S859" s="8"/>
      <c r="T859" s="8"/>
      <c r="U859" s="12"/>
      <c r="V859" s="12"/>
      <c r="W859" s="30"/>
    </row>
    <row r="860" spans="1:23" ht="17.45" customHeight="1" x14ac:dyDescent="0.3">
      <c r="A860" s="7"/>
      <c r="B860" s="7"/>
      <c r="C860" s="78"/>
      <c r="D860" s="9"/>
      <c r="E860" s="8"/>
      <c r="F860" s="7"/>
      <c r="G860" s="8"/>
      <c r="H860" s="9"/>
      <c r="I860" s="9"/>
      <c r="J860" s="9"/>
      <c r="K860" s="104"/>
      <c r="L860" s="8"/>
      <c r="M860" s="10"/>
      <c r="N860" s="88"/>
      <c r="O860" s="10"/>
      <c r="P860" s="11"/>
      <c r="Q860" s="31"/>
      <c r="R860" s="9"/>
      <c r="S860" s="8"/>
      <c r="T860" s="8"/>
      <c r="U860" s="12"/>
      <c r="V860" s="12"/>
      <c r="W860" s="30"/>
    </row>
    <row r="861" spans="1:23" ht="17.45" customHeight="1" x14ac:dyDescent="0.3">
      <c r="A861" s="7"/>
      <c r="B861" s="7"/>
      <c r="C861" s="78"/>
      <c r="D861" s="9"/>
      <c r="E861" s="8"/>
      <c r="F861" s="7"/>
      <c r="G861" s="8"/>
      <c r="H861" s="9"/>
      <c r="I861" s="9"/>
      <c r="J861" s="9"/>
      <c r="K861" s="104"/>
      <c r="L861" s="8"/>
      <c r="M861" s="10"/>
      <c r="N861" s="88"/>
      <c r="O861" s="10"/>
      <c r="P861" s="11"/>
      <c r="Q861" s="31"/>
      <c r="R861" s="9"/>
      <c r="S861" s="8"/>
      <c r="T861" s="8"/>
      <c r="U861" s="12"/>
      <c r="V861" s="12"/>
      <c r="W861" s="30"/>
    </row>
    <row r="862" spans="1:23" ht="17.45" customHeight="1" x14ac:dyDescent="0.3">
      <c r="A862" s="7"/>
      <c r="B862" s="7"/>
      <c r="C862" s="78"/>
      <c r="D862" s="9"/>
      <c r="E862" s="8"/>
      <c r="F862" s="7"/>
      <c r="G862" s="8"/>
      <c r="H862" s="9"/>
      <c r="I862" s="9"/>
      <c r="J862" s="9"/>
      <c r="K862" s="104"/>
      <c r="L862" s="8"/>
      <c r="M862" s="10"/>
      <c r="N862" s="88"/>
      <c r="O862" s="10"/>
      <c r="P862" s="11"/>
      <c r="Q862" s="31"/>
      <c r="R862" s="9"/>
      <c r="S862" s="8"/>
      <c r="T862" s="8"/>
      <c r="U862" s="12"/>
      <c r="V862" s="12"/>
      <c r="W862" s="30"/>
    </row>
    <row r="863" spans="1:23" ht="17.45" customHeight="1" x14ac:dyDescent="0.3">
      <c r="A863" s="7"/>
      <c r="B863" s="7"/>
      <c r="C863" s="78"/>
      <c r="D863" s="9"/>
      <c r="E863" s="8"/>
      <c r="F863" s="7"/>
      <c r="G863" s="8"/>
      <c r="H863" s="9"/>
      <c r="I863" s="9"/>
      <c r="J863" s="9"/>
      <c r="K863" s="104"/>
      <c r="L863" s="8"/>
      <c r="M863" s="10"/>
      <c r="N863" s="88"/>
      <c r="O863" s="10"/>
      <c r="P863" s="11"/>
      <c r="Q863" s="31"/>
      <c r="R863" s="9"/>
      <c r="S863" s="8"/>
      <c r="T863" s="8"/>
      <c r="U863" s="12"/>
      <c r="V863" s="12"/>
      <c r="W863" s="30"/>
    </row>
    <row r="864" spans="1:23" ht="17.45" customHeight="1" x14ac:dyDescent="0.3">
      <c r="A864" s="7"/>
      <c r="B864" s="7"/>
      <c r="C864" s="78"/>
      <c r="D864" s="9"/>
      <c r="E864" s="8"/>
      <c r="F864" s="7"/>
      <c r="G864" s="8"/>
      <c r="H864" s="9"/>
      <c r="I864" s="9"/>
      <c r="J864" s="9"/>
      <c r="K864" s="104"/>
      <c r="L864" s="8"/>
      <c r="M864" s="10"/>
      <c r="N864" s="88"/>
      <c r="O864" s="10"/>
      <c r="P864" s="11"/>
      <c r="Q864" s="31"/>
      <c r="R864" s="9"/>
      <c r="S864" s="8"/>
      <c r="T864" s="8"/>
      <c r="U864" s="12"/>
      <c r="V864" s="12"/>
      <c r="W864" s="30"/>
    </row>
    <row r="865" spans="1:23" ht="17.45" customHeight="1" x14ac:dyDescent="0.3">
      <c r="A865" s="7"/>
      <c r="B865" s="7"/>
      <c r="C865" s="78"/>
      <c r="D865" s="9"/>
      <c r="E865" s="8"/>
      <c r="F865" s="7"/>
      <c r="G865" s="8"/>
      <c r="H865" s="9"/>
      <c r="I865" s="9"/>
      <c r="J865" s="9"/>
      <c r="K865" s="104"/>
      <c r="L865" s="8"/>
      <c r="M865" s="10"/>
      <c r="N865" s="88"/>
      <c r="O865" s="10"/>
      <c r="P865" s="11"/>
      <c r="Q865" s="31"/>
      <c r="R865" s="9"/>
      <c r="S865" s="8"/>
      <c r="T865" s="8"/>
      <c r="U865" s="12"/>
      <c r="V865" s="12"/>
      <c r="W865" s="30"/>
    </row>
    <row r="866" spans="1:23" ht="17.45" customHeight="1" x14ac:dyDescent="0.3">
      <c r="A866" s="7"/>
      <c r="B866" s="7"/>
      <c r="C866" s="78"/>
      <c r="D866" s="9"/>
      <c r="E866" s="8"/>
      <c r="F866" s="7"/>
      <c r="G866" s="8"/>
      <c r="H866" s="9"/>
      <c r="I866" s="9"/>
      <c r="J866" s="9"/>
      <c r="K866" s="104"/>
      <c r="L866" s="8"/>
      <c r="M866" s="10"/>
      <c r="N866" s="88"/>
      <c r="O866" s="10"/>
      <c r="P866" s="11"/>
      <c r="Q866" s="31"/>
      <c r="R866" s="9"/>
      <c r="S866" s="8"/>
      <c r="T866" s="8"/>
      <c r="U866" s="12"/>
      <c r="V866" s="12"/>
      <c r="W866" s="30"/>
    </row>
    <row r="867" spans="1:23" ht="17.45" customHeight="1" x14ac:dyDescent="0.3">
      <c r="A867" s="7"/>
      <c r="B867" s="7"/>
      <c r="C867" s="78"/>
      <c r="D867" s="9"/>
      <c r="E867" s="8"/>
      <c r="F867" s="7"/>
      <c r="G867" s="8"/>
      <c r="H867" s="9"/>
      <c r="I867" s="9"/>
      <c r="J867" s="9"/>
      <c r="K867" s="104"/>
      <c r="L867" s="8"/>
      <c r="M867" s="10"/>
      <c r="N867" s="88"/>
      <c r="O867" s="10"/>
      <c r="P867" s="11"/>
      <c r="Q867" s="31"/>
      <c r="R867" s="9"/>
      <c r="S867" s="8"/>
      <c r="T867" s="8"/>
      <c r="U867" s="12"/>
      <c r="V867" s="12"/>
      <c r="W867" s="30"/>
    </row>
    <row r="868" spans="1:23" ht="17.45" customHeight="1" x14ac:dyDescent="0.3">
      <c r="A868" s="7"/>
      <c r="B868" s="7"/>
      <c r="C868" s="78"/>
      <c r="D868" s="9"/>
      <c r="E868" s="8"/>
      <c r="F868" s="7"/>
      <c r="G868" s="8"/>
      <c r="H868" s="9"/>
      <c r="I868" s="9"/>
      <c r="J868" s="9"/>
      <c r="K868" s="104"/>
      <c r="L868" s="8"/>
      <c r="M868" s="10"/>
      <c r="N868" s="88"/>
      <c r="O868" s="10"/>
      <c r="P868" s="11"/>
      <c r="Q868" s="31"/>
      <c r="R868" s="9"/>
      <c r="S868" s="8"/>
      <c r="T868" s="8"/>
      <c r="U868" s="12"/>
      <c r="V868" s="12"/>
      <c r="W868" s="30"/>
    </row>
    <row r="869" spans="1:23" ht="17.45" customHeight="1" x14ac:dyDescent="0.3">
      <c r="A869" s="7"/>
      <c r="B869" s="7"/>
      <c r="C869" s="78"/>
      <c r="D869" s="9"/>
      <c r="E869" s="8"/>
      <c r="F869" s="7"/>
      <c r="G869" s="8"/>
      <c r="H869" s="9"/>
      <c r="I869" s="9"/>
      <c r="J869" s="9"/>
      <c r="K869" s="104"/>
      <c r="L869" s="8"/>
      <c r="M869" s="10"/>
      <c r="N869" s="88"/>
      <c r="O869" s="10"/>
      <c r="P869" s="11"/>
      <c r="Q869" s="31"/>
      <c r="R869" s="9"/>
      <c r="S869" s="8"/>
      <c r="T869" s="8"/>
      <c r="U869" s="12"/>
      <c r="V869" s="12"/>
      <c r="W869" s="30"/>
    </row>
    <row r="870" spans="1:23" ht="17.45" customHeight="1" x14ac:dyDescent="0.3">
      <c r="A870" s="7"/>
      <c r="B870" s="7"/>
      <c r="C870" s="78"/>
      <c r="D870" s="9"/>
      <c r="E870" s="8"/>
      <c r="F870" s="7"/>
      <c r="G870" s="8"/>
      <c r="H870" s="9"/>
      <c r="I870" s="9"/>
      <c r="J870" s="9"/>
      <c r="K870" s="104"/>
      <c r="L870" s="8"/>
      <c r="M870" s="10"/>
      <c r="N870" s="88"/>
      <c r="O870" s="10"/>
      <c r="P870" s="11"/>
      <c r="Q870" s="31"/>
      <c r="R870" s="9"/>
      <c r="S870" s="8"/>
      <c r="T870" s="8"/>
      <c r="U870" s="12"/>
      <c r="V870" s="12"/>
      <c r="W870" s="30"/>
    </row>
    <row r="871" spans="1:23" ht="17.45" customHeight="1" x14ac:dyDescent="0.3">
      <c r="A871" s="7"/>
      <c r="B871" s="7"/>
      <c r="C871" s="78"/>
      <c r="D871" s="9"/>
      <c r="E871" s="8"/>
      <c r="F871" s="7"/>
      <c r="G871" s="8"/>
      <c r="H871" s="9"/>
      <c r="I871" s="9"/>
      <c r="J871" s="9"/>
      <c r="K871" s="104"/>
      <c r="L871" s="8"/>
      <c r="M871" s="10"/>
      <c r="N871" s="88"/>
      <c r="O871" s="10"/>
      <c r="P871" s="11"/>
      <c r="Q871" s="31"/>
      <c r="R871" s="9"/>
      <c r="S871" s="8"/>
      <c r="T871" s="8"/>
      <c r="U871" s="12"/>
      <c r="V871" s="12"/>
      <c r="W871" s="30"/>
    </row>
    <row r="872" spans="1:23" ht="17.45" customHeight="1" x14ac:dyDescent="0.3">
      <c r="A872" s="7"/>
      <c r="B872" s="7"/>
      <c r="C872" s="78"/>
      <c r="D872" s="9"/>
      <c r="E872" s="8"/>
      <c r="F872" s="7"/>
      <c r="G872" s="8"/>
      <c r="H872" s="9"/>
      <c r="I872" s="9"/>
      <c r="J872" s="9"/>
      <c r="K872" s="104"/>
      <c r="L872" s="8"/>
      <c r="M872" s="10"/>
      <c r="N872" s="88"/>
      <c r="O872" s="10"/>
      <c r="P872" s="11"/>
      <c r="Q872" s="31"/>
      <c r="R872" s="9"/>
      <c r="S872" s="8"/>
      <c r="T872" s="8"/>
      <c r="U872" s="12"/>
      <c r="V872" s="12"/>
      <c r="W872" s="30"/>
    </row>
    <row r="873" spans="1:23" ht="17.45" customHeight="1" x14ac:dyDescent="0.3">
      <c r="A873" s="7"/>
      <c r="B873" s="7"/>
      <c r="C873" s="78"/>
      <c r="D873" s="9"/>
      <c r="E873" s="8"/>
      <c r="F873" s="7"/>
      <c r="G873" s="8"/>
      <c r="H873" s="9"/>
      <c r="I873" s="9"/>
      <c r="J873" s="9"/>
      <c r="K873" s="104"/>
      <c r="L873" s="8"/>
      <c r="M873" s="10"/>
      <c r="N873" s="88"/>
      <c r="O873" s="10"/>
      <c r="P873" s="11"/>
      <c r="Q873" s="31"/>
      <c r="R873" s="9"/>
      <c r="S873" s="8"/>
      <c r="T873" s="8"/>
      <c r="U873" s="12"/>
      <c r="V873" s="12"/>
      <c r="W873" s="30"/>
    </row>
    <row r="874" spans="1:23" ht="17.45" customHeight="1" x14ac:dyDescent="0.3">
      <c r="A874" s="7"/>
      <c r="B874" s="7"/>
      <c r="C874" s="78"/>
      <c r="D874" s="9"/>
      <c r="E874" s="8"/>
      <c r="F874" s="7"/>
      <c r="G874" s="8"/>
      <c r="H874" s="9"/>
      <c r="I874" s="9"/>
      <c r="J874" s="9"/>
      <c r="K874" s="104"/>
      <c r="L874" s="8"/>
      <c r="M874" s="10"/>
      <c r="N874" s="88"/>
      <c r="O874" s="10"/>
      <c r="P874" s="11"/>
      <c r="Q874" s="31"/>
      <c r="R874" s="9"/>
      <c r="S874" s="8"/>
      <c r="T874" s="8"/>
      <c r="U874" s="12"/>
      <c r="V874" s="12"/>
      <c r="W874" s="30"/>
    </row>
    <row r="875" spans="1:23" ht="17.45" customHeight="1" x14ac:dyDescent="0.3">
      <c r="A875" s="7"/>
      <c r="B875" s="7"/>
      <c r="C875" s="78"/>
      <c r="D875" s="9"/>
      <c r="E875" s="8"/>
      <c r="F875" s="7"/>
      <c r="G875" s="8"/>
      <c r="H875" s="9"/>
      <c r="I875" s="9"/>
      <c r="J875" s="9"/>
      <c r="K875" s="104"/>
      <c r="L875" s="8"/>
      <c r="M875" s="10"/>
      <c r="N875" s="88"/>
      <c r="O875" s="10"/>
      <c r="P875" s="11"/>
      <c r="Q875" s="31"/>
      <c r="R875" s="9"/>
      <c r="S875" s="8"/>
      <c r="T875" s="8"/>
      <c r="U875" s="12"/>
      <c r="V875" s="12"/>
      <c r="W875" s="30"/>
    </row>
    <row r="876" spans="1:23" ht="17.45" customHeight="1" x14ac:dyDescent="0.3">
      <c r="A876" s="7"/>
      <c r="B876" s="7"/>
      <c r="C876" s="78"/>
      <c r="D876" s="9"/>
      <c r="E876" s="8"/>
      <c r="F876" s="7"/>
      <c r="G876" s="8"/>
      <c r="H876" s="9"/>
      <c r="I876" s="9"/>
      <c r="J876" s="9"/>
      <c r="K876" s="104"/>
      <c r="L876" s="8"/>
      <c r="M876" s="10"/>
      <c r="N876" s="88"/>
      <c r="O876" s="10"/>
      <c r="P876" s="11"/>
      <c r="Q876" s="31"/>
      <c r="R876" s="9"/>
      <c r="S876" s="8"/>
      <c r="T876" s="8"/>
      <c r="U876" s="12"/>
      <c r="V876" s="12"/>
      <c r="W876" s="30"/>
    </row>
    <row r="877" spans="1:23" ht="17.45" customHeight="1" x14ac:dyDescent="0.3">
      <c r="A877" s="7"/>
      <c r="B877" s="7"/>
      <c r="C877" s="78"/>
      <c r="D877" s="9"/>
      <c r="E877" s="8"/>
      <c r="F877" s="7"/>
      <c r="G877" s="8"/>
      <c r="H877" s="9"/>
      <c r="I877" s="9"/>
      <c r="J877" s="9"/>
      <c r="K877" s="104"/>
      <c r="L877" s="8"/>
      <c r="M877" s="10"/>
      <c r="N877" s="88"/>
      <c r="O877" s="10"/>
      <c r="P877" s="11"/>
      <c r="Q877" s="31"/>
      <c r="R877" s="9"/>
      <c r="S877" s="8"/>
      <c r="T877" s="8"/>
      <c r="U877" s="12"/>
      <c r="V877" s="12"/>
      <c r="W877" s="30"/>
    </row>
    <row r="878" spans="1:23" ht="17.45" customHeight="1" x14ac:dyDescent="0.3">
      <c r="A878" s="7"/>
      <c r="B878" s="7"/>
      <c r="C878" s="78"/>
      <c r="D878" s="9"/>
      <c r="E878" s="8"/>
      <c r="F878" s="7"/>
      <c r="G878" s="8"/>
      <c r="H878" s="9"/>
      <c r="I878" s="9"/>
      <c r="J878" s="9"/>
      <c r="K878" s="104"/>
      <c r="L878" s="8"/>
      <c r="M878" s="10"/>
      <c r="N878" s="88"/>
      <c r="O878" s="10"/>
      <c r="P878" s="11"/>
      <c r="Q878" s="31"/>
      <c r="R878" s="9"/>
      <c r="S878" s="8"/>
      <c r="T878" s="8"/>
      <c r="U878" s="12"/>
      <c r="V878" s="12"/>
      <c r="W878" s="30"/>
    </row>
    <row r="879" spans="1:23" ht="17.45" customHeight="1" x14ac:dyDescent="0.3">
      <c r="A879" s="7"/>
      <c r="B879" s="7"/>
      <c r="C879" s="78"/>
      <c r="D879" s="9"/>
      <c r="E879" s="8"/>
      <c r="F879" s="7"/>
      <c r="G879" s="8"/>
      <c r="H879" s="9"/>
      <c r="I879" s="9"/>
      <c r="J879" s="9"/>
      <c r="K879" s="104"/>
      <c r="L879" s="8"/>
      <c r="M879" s="10"/>
      <c r="N879" s="88"/>
      <c r="O879" s="10"/>
      <c r="P879" s="11"/>
      <c r="Q879" s="31"/>
      <c r="R879" s="9"/>
      <c r="S879" s="8"/>
      <c r="T879" s="8"/>
      <c r="U879" s="12"/>
      <c r="V879" s="12"/>
      <c r="W879" s="30"/>
    </row>
    <row r="880" spans="1:23" ht="17.45" customHeight="1" x14ac:dyDescent="0.3">
      <c r="A880" s="7"/>
      <c r="B880" s="7"/>
      <c r="C880" s="78"/>
      <c r="D880" s="9"/>
      <c r="E880" s="8"/>
      <c r="F880" s="7"/>
      <c r="G880" s="8"/>
      <c r="H880" s="9"/>
      <c r="I880" s="9"/>
      <c r="J880" s="9"/>
      <c r="K880" s="104"/>
      <c r="L880" s="8"/>
      <c r="M880" s="10"/>
      <c r="N880" s="88"/>
      <c r="O880" s="10"/>
      <c r="P880" s="11"/>
      <c r="Q880" s="31"/>
      <c r="R880" s="9"/>
      <c r="S880" s="8"/>
      <c r="T880" s="8"/>
      <c r="U880" s="12"/>
      <c r="V880" s="12"/>
      <c r="W880" s="30"/>
    </row>
    <row r="881" spans="1:23" ht="17.45" customHeight="1" x14ac:dyDescent="0.3">
      <c r="A881" s="7"/>
      <c r="B881" s="7"/>
      <c r="C881" s="78"/>
      <c r="D881" s="9"/>
      <c r="E881" s="8"/>
      <c r="F881" s="7"/>
      <c r="G881" s="8"/>
      <c r="H881" s="9"/>
      <c r="I881" s="9"/>
      <c r="J881" s="9"/>
      <c r="K881" s="104"/>
      <c r="L881" s="8"/>
      <c r="M881" s="10"/>
      <c r="N881" s="88"/>
      <c r="O881" s="10"/>
      <c r="P881" s="11"/>
      <c r="Q881" s="31"/>
      <c r="R881" s="9"/>
      <c r="S881" s="8"/>
      <c r="T881" s="8"/>
      <c r="U881" s="12"/>
      <c r="V881" s="12"/>
      <c r="W881" s="30"/>
    </row>
    <row r="882" spans="1:23" ht="17.45" customHeight="1" x14ac:dyDescent="0.3">
      <c r="A882" s="7"/>
      <c r="B882" s="7"/>
      <c r="C882" s="78"/>
      <c r="D882" s="9"/>
      <c r="E882" s="8"/>
      <c r="F882" s="7"/>
      <c r="G882" s="8"/>
      <c r="H882" s="9"/>
      <c r="I882" s="9"/>
      <c r="J882" s="9"/>
      <c r="K882" s="104"/>
      <c r="L882" s="8"/>
      <c r="M882" s="10"/>
      <c r="N882" s="88"/>
      <c r="O882" s="10"/>
      <c r="P882" s="11"/>
      <c r="Q882" s="31"/>
      <c r="R882" s="9"/>
      <c r="S882" s="8"/>
      <c r="T882" s="8"/>
      <c r="U882" s="12"/>
      <c r="V882" s="12"/>
      <c r="W882" s="30"/>
    </row>
    <row r="883" spans="1:23" ht="17.45" customHeight="1" x14ac:dyDescent="0.3">
      <c r="A883" s="7"/>
      <c r="B883" s="7"/>
      <c r="C883" s="78"/>
      <c r="D883" s="9"/>
      <c r="E883" s="8"/>
      <c r="F883" s="7"/>
      <c r="G883" s="8"/>
      <c r="H883" s="9"/>
      <c r="I883" s="9"/>
      <c r="J883" s="9"/>
      <c r="K883" s="104"/>
      <c r="L883" s="8"/>
      <c r="M883" s="10"/>
      <c r="N883" s="88"/>
      <c r="O883" s="10"/>
      <c r="P883" s="11"/>
      <c r="Q883" s="31"/>
      <c r="R883" s="9"/>
      <c r="S883" s="8"/>
      <c r="T883" s="8"/>
      <c r="U883" s="12"/>
      <c r="V883" s="12"/>
      <c r="W883" s="30"/>
    </row>
    <row r="884" spans="1:23" ht="17.45" customHeight="1" x14ac:dyDescent="0.3">
      <c r="A884" s="7"/>
      <c r="B884" s="7"/>
      <c r="C884" s="78"/>
      <c r="D884" s="9"/>
      <c r="E884" s="8"/>
      <c r="F884" s="7"/>
      <c r="G884" s="8"/>
      <c r="H884" s="9"/>
      <c r="I884" s="9"/>
      <c r="J884" s="9"/>
      <c r="K884" s="104"/>
      <c r="L884" s="8"/>
      <c r="M884" s="10"/>
      <c r="N884" s="88"/>
      <c r="O884" s="10"/>
      <c r="P884" s="11"/>
      <c r="Q884" s="31"/>
      <c r="R884" s="9"/>
      <c r="S884" s="8"/>
      <c r="T884" s="8"/>
      <c r="U884" s="12"/>
      <c r="V884" s="12"/>
      <c r="W884" s="30"/>
    </row>
    <row r="885" spans="1:23" ht="17.45" customHeight="1" x14ac:dyDescent="0.3">
      <c r="A885" s="7"/>
      <c r="B885" s="7"/>
      <c r="C885" s="78"/>
      <c r="D885" s="9"/>
      <c r="E885" s="8"/>
      <c r="F885" s="7"/>
      <c r="G885" s="8"/>
      <c r="H885" s="9"/>
      <c r="I885" s="9"/>
      <c r="J885" s="9"/>
      <c r="K885" s="104"/>
      <c r="L885" s="8"/>
      <c r="M885" s="10"/>
      <c r="N885" s="88"/>
      <c r="O885" s="10"/>
      <c r="P885" s="11"/>
      <c r="Q885" s="31"/>
      <c r="R885" s="9"/>
      <c r="S885" s="8"/>
      <c r="T885" s="8"/>
      <c r="U885" s="12"/>
      <c r="V885" s="12"/>
      <c r="W885" s="30"/>
    </row>
    <row r="886" spans="1:23" ht="17.45" customHeight="1" x14ac:dyDescent="0.3">
      <c r="A886" s="7"/>
      <c r="B886" s="7"/>
      <c r="C886" s="78"/>
      <c r="D886" s="9"/>
      <c r="E886" s="8"/>
      <c r="F886" s="7"/>
      <c r="G886" s="8"/>
      <c r="H886" s="9"/>
      <c r="I886" s="9"/>
      <c r="J886" s="9"/>
      <c r="K886" s="104"/>
      <c r="L886" s="8"/>
      <c r="M886" s="10"/>
      <c r="N886" s="88"/>
      <c r="O886" s="10"/>
      <c r="P886" s="11"/>
      <c r="Q886" s="31"/>
      <c r="R886" s="9"/>
      <c r="S886" s="8"/>
      <c r="T886" s="8"/>
      <c r="U886" s="12"/>
      <c r="V886" s="12"/>
      <c r="W886" s="30"/>
    </row>
    <row r="887" spans="1:23" ht="17.45" customHeight="1" x14ac:dyDescent="0.3">
      <c r="A887" s="7"/>
      <c r="B887" s="7"/>
      <c r="C887" s="78"/>
      <c r="D887" s="9"/>
      <c r="E887" s="8"/>
      <c r="F887" s="7"/>
      <c r="G887" s="8"/>
      <c r="H887" s="9"/>
      <c r="I887" s="9"/>
      <c r="J887" s="9"/>
      <c r="K887" s="104"/>
      <c r="L887" s="8"/>
      <c r="M887" s="10"/>
      <c r="N887" s="88"/>
      <c r="O887" s="10"/>
      <c r="P887" s="11"/>
      <c r="Q887" s="31"/>
      <c r="R887" s="9"/>
      <c r="S887" s="8"/>
      <c r="T887" s="8"/>
      <c r="U887" s="12"/>
      <c r="V887" s="12"/>
      <c r="W887" s="30"/>
    </row>
    <row r="888" spans="1:23" ht="17.45" customHeight="1" x14ac:dyDescent="0.3">
      <c r="A888" s="7"/>
      <c r="B888" s="7"/>
      <c r="C888" s="78"/>
      <c r="D888" s="9"/>
      <c r="E888" s="8"/>
      <c r="F888" s="7"/>
      <c r="G888" s="8"/>
      <c r="H888" s="9"/>
      <c r="I888" s="9"/>
      <c r="J888" s="9"/>
      <c r="K888" s="104"/>
      <c r="L888" s="8"/>
      <c r="M888" s="10"/>
      <c r="N888" s="88"/>
      <c r="O888" s="10"/>
      <c r="P888" s="11"/>
      <c r="Q888" s="31"/>
      <c r="R888" s="9"/>
      <c r="S888" s="8"/>
      <c r="T888" s="8"/>
      <c r="U888" s="12"/>
      <c r="V888" s="12"/>
      <c r="W888" s="30"/>
    </row>
    <row r="889" spans="1:23" ht="17.45" customHeight="1" x14ac:dyDescent="0.3">
      <c r="A889" s="7"/>
      <c r="B889" s="7"/>
      <c r="C889" s="78"/>
      <c r="D889" s="9"/>
      <c r="E889" s="8"/>
      <c r="F889" s="7"/>
      <c r="G889" s="8"/>
      <c r="H889" s="9"/>
      <c r="I889" s="9"/>
      <c r="J889" s="9"/>
      <c r="K889" s="104"/>
      <c r="L889" s="8"/>
      <c r="M889" s="10"/>
      <c r="N889" s="88"/>
      <c r="O889" s="10"/>
      <c r="P889" s="11"/>
      <c r="Q889" s="31"/>
      <c r="R889" s="9"/>
      <c r="S889" s="8"/>
      <c r="T889" s="8"/>
      <c r="U889" s="12"/>
      <c r="V889" s="12"/>
      <c r="W889" s="30"/>
    </row>
    <row r="890" spans="1:23" ht="17.45" customHeight="1" x14ac:dyDescent="0.3">
      <c r="A890" s="7"/>
      <c r="B890" s="7"/>
      <c r="C890" s="78"/>
      <c r="D890" s="9"/>
      <c r="E890" s="8"/>
      <c r="F890" s="7"/>
      <c r="G890" s="8"/>
      <c r="H890" s="9"/>
      <c r="I890" s="9"/>
      <c r="J890" s="9"/>
      <c r="K890" s="104"/>
      <c r="L890" s="8"/>
      <c r="M890" s="10"/>
      <c r="N890" s="88"/>
      <c r="O890" s="10"/>
      <c r="P890" s="11"/>
      <c r="Q890" s="31"/>
      <c r="R890" s="9"/>
      <c r="S890" s="8"/>
      <c r="T890" s="8"/>
      <c r="U890" s="12"/>
      <c r="V890" s="12"/>
      <c r="W890" s="30"/>
    </row>
    <row r="891" spans="1:23" ht="17.45" customHeight="1" x14ac:dyDescent="0.3">
      <c r="A891" s="7"/>
      <c r="B891" s="7"/>
      <c r="C891" s="78"/>
      <c r="D891" s="9"/>
      <c r="E891" s="8"/>
      <c r="F891" s="7"/>
      <c r="G891" s="8"/>
      <c r="H891" s="9"/>
      <c r="I891" s="9"/>
      <c r="J891" s="9"/>
      <c r="K891" s="104"/>
      <c r="L891" s="8"/>
      <c r="M891" s="10"/>
      <c r="N891" s="88"/>
      <c r="O891" s="10"/>
      <c r="P891" s="11"/>
      <c r="Q891" s="31"/>
      <c r="R891" s="9"/>
      <c r="S891" s="8"/>
      <c r="T891" s="8"/>
      <c r="U891" s="12"/>
      <c r="V891" s="12"/>
      <c r="W891" s="30"/>
    </row>
    <row r="892" spans="1:23" ht="17.45" customHeight="1" x14ac:dyDescent="0.3">
      <c r="A892" s="7"/>
      <c r="B892" s="7"/>
      <c r="C892" s="78"/>
      <c r="D892" s="9"/>
      <c r="E892" s="8"/>
      <c r="F892" s="7"/>
      <c r="G892" s="8"/>
      <c r="H892" s="9"/>
      <c r="I892" s="9"/>
      <c r="J892" s="9"/>
      <c r="K892" s="104"/>
      <c r="L892" s="8"/>
      <c r="M892" s="10"/>
      <c r="N892" s="88"/>
      <c r="O892" s="10"/>
      <c r="P892" s="11"/>
      <c r="Q892" s="31"/>
      <c r="R892" s="9"/>
      <c r="S892" s="8"/>
      <c r="T892" s="8"/>
      <c r="U892" s="12"/>
      <c r="V892" s="12"/>
      <c r="W892" s="30"/>
    </row>
    <row r="893" spans="1:23" ht="17.45" customHeight="1" x14ac:dyDescent="0.3">
      <c r="A893" s="7"/>
      <c r="B893" s="7"/>
      <c r="C893" s="78"/>
      <c r="D893" s="9"/>
      <c r="E893" s="8"/>
      <c r="F893" s="7"/>
      <c r="G893" s="8"/>
      <c r="H893" s="9"/>
      <c r="I893" s="9"/>
      <c r="J893" s="9"/>
      <c r="K893" s="104"/>
      <c r="L893" s="8"/>
      <c r="M893" s="10"/>
      <c r="N893" s="88"/>
      <c r="O893" s="10"/>
      <c r="P893" s="11"/>
      <c r="Q893" s="31"/>
      <c r="R893" s="9"/>
      <c r="S893" s="8"/>
      <c r="T893" s="8"/>
      <c r="U893" s="12"/>
      <c r="V893" s="12"/>
      <c r="W893" s="30"/>
    </row>
    <row r="894" spans="1:23" ht="17.45" customHeight="1" x14ac:dyDescent="0.3">
      <c r="A894" s="7"/>
      <c r="B894" s="7"/>
      <c r="C894" s="78"/>
      <c r="D894" s="9"/>
      <c r="E894" s="8"/>
      <c r="F894" s="7"/>
      <c r="G894" s="8"/>
      <c r="H894" s="9"/>
      <c r="I894" s="9"/>
      <c r="J894" s="9"/>
      <c r="K894" s="104"/>
      <c r="L894" s="8"/>
      <c r="M894" s="10"/>
      <c r="N894" s="88"/>
      <c r="O894" s="10"/>
      <c r="P894" s="11"/>
      <c r="Q894" s="31"/>
      <c r="R894" s="9"/>
      <c r="S894" s="8"/>
      <c r="T894" s="8"/>
      <c r="U894" s="12"/>
      <c r="V894" s="12"/>
      <c r="W894" s="30"/>
    </row>
    <row r="895" spans="1:23" ht="17.45" customHeight="1" x14ac:dyDescent="0.3">
      <c r="A895" s="7"/>
      <c r="B895" s="7"/>
      <c r="C895" s="78"/>
      <c r="D895" s="9"/>
      <c r="E895" s="8"/>
      <c r="F895" s="7"/>
      <c r="G895" s="8"/>
      <c r="H895" s="9"/>
      <c r="I895" s="9"/>
      <c r="J895" s="9"/>
      <c r="K895" s="104"/>
      <c r="L895" s="8"/>
      <c r="M895" s="10"/>
      <c r="N895" s="88"/>
      <c r="O895" s="10"/>
      <c r="P895" s="11"/>
      <c r="Q895" s="31"/>
      <c r="R895" s="9"/>
      <c r="S895" s="8"/>
      <c r="T895" s="8"/>
      <c r="U895" s="12"/>
      <c r="V895" s="12"/>
      <c r="W895" s="30"/>
    </row>
    <row r="896" spans="1:23" ht="17.45" customHeight="1" x14ac:dyDescent="0.3">
      <c r="A896" s="7"/>
      <c r="B896" s="7"/>
      <c r="C896" s="78"/>
      <c r="D896" s="9"/>
      <c r="E896" s="8"/>
      <c r="F896" s="7"/>
      <c r="G896" s="8"/>
      <c r="H896" s="9"/>
      <c r="I896" s="9"/>
      <c r="J896" s="9"/>
      <c r="K896" s="104"/>
      <c r="L896" s="8"/>
      <c r="M896" s="10"/>
      <c r="N896" s="88"/>
      <c r="O896" s="10"/>
      <c r="P896" s="11"/>
      <c r="Q896" s="31"/>
      <c r="R896" s="9"/>
      <c r="S896" s="8"/>
      <c r="T896" s="8"/>
      <c r="U896" s="12"/>
      <c r="V896" s="12"/>
      <c r="W896" s="30"/>
    </row>
    <row r="897" spans="1:23" ht="17.45" customHeight="1" x14ac:dyDescent="0.3">
      <c r="A897" s="7"/>
      <c r="B897" s="7"/>
      <c r="C897" s="78"/>
      <c r="D897" s="9"/>
      <c r="E897" s="8"/>
      <c r="F897" s="7"/>
      <c r="G897" s="8"/>
      <c r="H897" s="9"/>
      <c r="I897" s="9"/>
      <c r="J897" s="9"/>
      <c r="K897" s="104"/>
      <c r="L897" s="8"/>
      <c r="M897" s="10"/>
      <c r="N897" s="88"/>
      <c r="O897" s="10"/>
      <c r="P897" s="11"/>
      <c r="Q897" s="31"/>
      <c r="R897" s="9"/>
      <c r="S897" s="8"/>
      <c r="T897" s="8"/>
      <c r="U897" s="12"/>
      <c r="V897" s="12"/>
      <c r="W897" s="30"/>
    </row>
    <row r="898" spans="1:23" ht="17.45" customHeight="1" x14ac:dyDescent="0.3">
      <c r="A898" s="7"/>
      <c r="B898" s="7"/>
      <c r="C898" s="78"/>
      <c r="D898" s="9"/>
      <c r="E898" s="8"/>
      <c r="F898" s="7"/>
      <c r="G898" s="8"/>
      <c r="H898" s="9"/>
      <c r="I898" s="9"/>
      <c r="J898" s="9"/>
      <c r="K898" s="104"/>
      <c r="L898" s="8"/>
      <c r="M898" s="10"/>
      <c r="N898" s="88"/>
      <c r="O898" s="10"/>
      <c r="P898" s="11"/>
      <c r="Q898" s="31"/>
      <c r="R898" s="9"/>
      <c r="S898" s="8"/>
      <c r="T898" s="8"/>
      <c r="U898" s="12"/>
      <c r="V898" s="12"/>
      <c r="W898" s="30"/>
    </row>
    <row r="899" spans="1:23" ht="17.45" customHeight="1" x14ac:dyDescent="0.3">
      <c r="A899" s="7"/>
      <c r="B899" s="7"/>
      <c r="C899" s="78"/>
      <c r="D899" s="9"/>
      <c r="E899" s="8"/>
      <c r="F899" s="7"/>
      <c r="G899" s="8"/>
      <c r="H899" s="9"/>
      <c r="I899" s="9"/>
      <c r="J899" s="9"/>
      <c r="K899" s="104"/>
      <c r="L899" s="8"/>
      <c r="M899" s="10"/>
      <c r="N899" s="88"/>
      <c r="O899" s="10"/>
      <c r="P899" s="11"/>
      <c r="Q899" s="31"/>
      <c r="R899" s="9"/>
      <c r="S899" s="8"/>
      <c r="T899" s="8"/>
      <c r="U899" s="12"/>
      <c r="V899" s="12"/>
      <c r="W899" s="30"/>
    </row>
    <row r="900" spans="1:23" ht="17.45" customHeight="1" x14ac:dyDescent="0.3">
      <c r="A900" s="7"/>
      <c r="B900" s="7"/>
      <c r="C900" s="78"/>
      <c r="D900" s="9"/>
      <c r="E900" s="8"/>
      <c r="F900" s="7"/>
      <c r="G900" s="8"/>
      <c r="H900" s="9"/>
      <c r="I900" s="9"/>
      <c r="J900" s="9"/>
      <c r="K900" s="104"/>
      <c r="L900" s="8"/>
      <c r="M900" s="10"/>
      <c r="N900" s="88"/>
      <c r="O900" s="10"/>
      <c r="P900" s="11"/>
      <c r="Q900" s="31"/>
      <c r="R900" s="9"/>
      <c r="S900" s="8"/>
      <c r="T900" s="8"/>
      <c r="U900" s="12"/>
      <c r="V900" s="12"/>
      <c r="W900" s="30"/>
    </row>
    <row r="901" spans="1:23" ht="17.45" customHeight="1" x14ac:dyDescent="0.3">
      <c r="A901" s="7"/>
      <c r="B901" s="7"/>
      <c r="C901" s="78"/>
      <c r="D901" s="9"/>
      <c r="E901" s="8"/>
      <c r="F901" s="7"/>
      <c r="G901" s="8"/>
      <c r="H901" s="9"/>
      <c r="I901" s="9"/>
      <c r="J901" s="9"/>
      <c r="K901" s="104"/>
      <c r="L901" s="8"/>
      <c r="M901" s="10"/>
      <c r="N901" s="88"/>
      <c r="O901" s="10"/>
      <c r="P901" s="11"/>
      <c r="Q901" s="31"/>
      <c r="R901" s="9"/>
      <c r="S901" s="8"/>
      <c r="T901" s="8"/>
      <c r="U901" s="12"/>
      <c r="V901" s="12"/>
      <c r="W901" s="30"/>
    </row>
    <row r="902" spans="1:23" ht="17.45" customHeight="1" x14ac:dyDescent="0.3">
      <c r="A902" s="7"/>
      <c r="B902" s="7"/>
      <c r="C902" s="78"/>
      <c r="D902" s="9"/>
      <c r="E902" s="8"/>
      <c r="F902" s="7"/>
      <c r="G902" s="8"/>
      <c r="H902" s="9"/>
      <c r="I902" s="9"/>
      <c r="J902" s="9"/>
      <c r="K902" s="104"/>
      <c r="L902" s="8"/>
      <c r="M902" s="10"/>
      <c r="N902" s="88"/>
      <c r="O902" s="10"/>
      <c r="P902" s="11"/>
      <c r="Q902" s="31"/>
      <c r="R902" s="9"/>
      <c r="S902" s="8"/>
      <c r="T902" s="8"/>
      <c r="U902" s="12"/>
      <c r="V902" s="12"/>
      <c r="W902" s="30"/>
    </row>
    <row r="903" spans="1:23" ht="17.45" customHeight="1" x14ac:dyDescent="0.3">
      <c r="A903" s="7"/>
      <c r="B903" s="7"/>
      <c r="C903" s="78"/>
      <c r="D903" s="9"/>
      <c r="E903" s="8"/>
      <c r="F903" s="7"/>
      <c r="G903" s="8"/>
      <c r="H903" s="9"/>
      <c r="I903" s="9"/>
      <c r="J903" s="9"/>
      <c r="K903" s="104"/>
      <c r="L903" s="8"/>
      <c r="M903" s="10"/>
      <c r="N903" s="88"/>
      <c r="O903" s="10"/>
      <c r="P903" s="11"/>
      <c r="Q903" s="31"/>
      <c r="R903" s="9"/>
      <c r="S903" s="8"/>
      <c r="T903" s="8"/>
      <c r="U903" s="12"/>
      <c r="V903" s="12"/>
      <c r="W903" s="30"/>
    </row>
    <row r="904" spans="1:23" ht="17.45" customHeight="1" x14ac:dyDescent="0.3">
      <c r="A904" s="7"/>
      <c r="B904" s="7"/>
      <c r="C904" s="78"/>
      <c r="D904" s="9"/>
      <c r="E904" s="8"/>
      <c r="F904" s="7"/>
      <c r="G904" s="8"/>
      <c r="H904" s="9"/>
      <c r="I904" s="9"/>
      <c r="J904" s="9"/>
      <c r="K904" s="104"/>
      <c r="L904" s="8"/>
      <c r="M904" s="10"/>
      <c r="N904" s="88"/>
      <c r="O904" s="10"/>
      <c r="P904" s="11"/>
      <c r="Q904" s="31"/>
      <c r="R904" s="9"/>
      <c r="S904" s="8"/>
      <c r="T904" s="8"/>
      <c r="U904" s="12"/>
      <c r="V904" s="12"/>
      <c r="W904" s="30"/>
    </row>
    <row r="905" spans="1:23" ht="17.45" customHeight="1" x14ac:dyDescent="0.3">
      <c r="A905" s="7"/>
      <c r="B905" s="7"/>
      <c r="C905" s="78"/>
      <c r="D905" s="9"/>
      <c r="E905" s="8"/>
      <c r="F905" s="7"/>
      <c r="G905" s="8"/>
      <c r="H905" s="9"/>
      <c r="I905" s="9"/>
      <c r="J905" s="9"/>
      <c r="K905" s="104"/>
      <c r="L905" s="8"/>
      <c r="M905" s="10"/>
      <c r="N905" s="88"/>
      <c r="O905" s="10"/>
      <c r="P905" s="11"/>
      <c r="Q905" s="31"/>
      <c r="R905" s="9"/>
      <c r="S905" s="8"/>
      <c r="T905" s="8"/>
      <c r="U905" s="12"/>
      <c r="V905" s="12"/>
      <c r="W905" s="30"/>
    </row>
    <row r="906" spans="1:23" ht="17.45" customHeight="1" x14ac:dyDescent="0.3">
      <c r="A906" s="7"/>
      <c r="B906" s="7"/>
      <c r="C906" s="78"/>
      <c r="D906" s="9"/>
      <c r="E906" s="8"/>
      <c r="F906" s="7"/>
      <c r="G906" s="8"/>
      <c r="H906" s="9"/>
      <c r="I906" s="9"/>
      <c r="J906" s="9"/>
      <c r="K906" s="104"/>
      <c r="L906" s="8"/>
      <c r="M906" s="10"/>
      <c r="N906" s="88"/>
      <c r="O906" s="10"/>
      <c r="P906" s="11"/>
      <c r="Q906" s="31"/>
      <c r="R906" s="9"/>
      <c r="S906" s="8"/>
      <c r="T906" s="8"/>
      <c r="U906" s="12"/>
      <c r="V906" s="12"/>
      <c r="W906" s="30"/>
    </row>
    <row r="907" spans="1:23" ht="17.45" customHeight="1" x14ac:dyDescent="0.3">
      <c r="A907" s="7"/>
      <c r="B907" s="7"/>
      <c r="C907" s="78"/>
      <c r="D907" s="9"/>
      <c r="E907" s="8"/>
      <c r="F907" s="7"/>
      <c r="G907" s="8"/>
      <c r="H907" s="9"/>
      <c r="I907" s="9"/>
      <c r="J907" s="9"/>
      <c r="K907" s="104"/>
      <c r="L907" s="8"/>
      <c r="M907" s="10"/>
      <c r="N907" s="88"/>
      <c r="O907" s="10"/>
      <c r="P907" s="11"/>
      <c r="Q907" s="31"/>
      <c r="R907" s="9"/>
      <c r="S907" s="8"/>
      <c r="T907" s="8"/>
      <c r="U907" s="12"/>
      <c r="V907" s="12"/>
      <c r="W907" s="30"/>
    </row>
    <row r="908" spans="1:23" ht="17.45" customHeight="1" x14ac:dyDescent="0.3">
      <c r="A908" s="7"/>
      <c r="B908" s="7"/>
      <c r="C908" s="78"/>
      <c r="D908" s="9"/>
      <c r="E908" s="8"/>
      <c r="F908" s="7"/>
      <c r="G908" s="8"/>
      <c r="H908" s="9"/>
      <c r="I908" s="9"/>
      <c r="J908" s="9"/>
      <c r="K908" s="104"/>
      <c r="L908" s="8"/>
      <c r="M908" s="10"/>
      <c r="N908" s="88"/>
      <c r="O908" s="10"/>
      <c r="P908" s="11"/>
      <c r="Q908" s="31"/>
      <c r="R908" s="9"/>
      <c r="S908" s="8"/>
      <c r="T908" s="8"/>
      <c r="U908" s="12"/>
      <c r="V908" s="12"/>
      <c r="W908" s="30"/>
    </row>
    <row r="909" spans="1:23" ht="17.45" customHeight="1" x14ac:dyDescent="0.3">
      <c r="A909" s="7"/>
      <c r="B909" s="7"/>
      <c r="C909" s="78"/>
      <c r="D909" s="9"/>
      <c r="E909" s="8"/>
      <c r="F909" s="7"/>
      <c r="G909" s="8"/>
      <c r="H909" s="9"/>
      <c r="I909" s="9"/>
      <c r="J909" s="9"/>
      <c r="K909" s="104"/>
      <c r="L909" s="8"/>
      <c r="M909" s="10"/>
      <c r="N909" s="88"/>
      <c r="O909" s="10"/>
      <c r="P909" s="11"/>
      <c r="Q909" s="31"/>
      <c r="R909" s="9"/>
      <c r="S909" s="8"/>
      <c r="T909" s="8"/>
      <c r="U909" s="12"/>
      <c r="V909" s="12"/>
      <c r="W909" s="30"/>
    </row>
    <row r="910" spans="1:23" ht="17.45" customHeight="1" x14ac:dyDescent="0.3">
      <c r="A910" s="7"/>
      <c r="B910" s="7"/>
      <c r="C910" s="78"/>
      <c r="D910" s="9"/>
      <c r="E910" s="8"/>
      <c r="F910" s="7"/>
      <c r="G910" s="8"/>
      <c r="H910" s="9"/>
      <c r="I910" s="9"/>
      <c r="J910" s="9"/>
      <c r="K910" s="104"/>
      <c r="L910" s="8"/>
      <c r="M910" s="10"/>
      <c r="N910" s="88"/>
      <c r="O910" s="10"/>
      <c r="P910" s="11"/>
      <c r="Q910" s="31"/>
      <c r="R910" s="9"/>
      <c r="S910" s="8"/>
      <c r="T910" s="8"/>
      <c r="U910" s="12"/>
      <c r="V910" s="12"/>
      <c r="W910" s="30"/>
    </row>
    <row r="911" spans="1:23" ht="17.45" customHeight="1" x14ac:dyDescent="0.3">
      <c r="A911" s="7"/>
      <c r="B911" s="7"/>
      <c r="C911" s="78"/>
      <c r="D911" s="9"/>
      <c r="E911" s="8"/>
      <c r="F911" s="7"/>
      <c r="G911" s="8"/>
      <c r="H911" s="9"/>
      <c r="I911" s="9"/>
      <c r="J911" s="9"/>
      <c r="K911" s="104"/>
      <c r="L911" s="8"/>
      <c r="M911" s="10"/>
      <c r="N911" s="88"/>
      <c r="O911" s="10"/>
      <c r="P911" s="11"/>
      <c r="Q911" s="31"/>
      <c r="R911" s="9"/>
      <c r="S911" s="8"/>
      <c r="T911" s="8"/>
      <c r="U911" s="12"/>
      <c r="V911" s="12"/>
      <c r="W911" s="30"/>
    </row>
    <row r="912" spans="1:23" ht="17.45" customHeight="1" x14ac:dyDescent="0.3">
      <c r="A912" s="7"/>
      <c r="B912" s="7"/>
      <c r="C912" s="78"/>
      <c r="D912" s="9"/>
      <c r="E912" s="8"/>
      <c r="F912" s="7"/>
      <c r="G912" s="8"/>
      <c r="H912" s="9"/>
      <c r="I912" s="9"/>
      <c r="J912" s="9"/>
      <c r="K912" s="104"/>
      <c r="L912" s="8"/>
      <c r="M912" s="10"/>
      <c r="N912" s="88"/>
      <c r="O912" s="10"/>
      <c r="P912" s="11"/>
      <c r="Q912" s="31"/>
      <c r="R912" s="9"/>
      <c r="S912" s="8"/>
      <c r="T912" s="8"/>
      <c r="U912" s="12"/>
      <c r="V912" s="12"/>
      <c r="W912" s="30"/>
    </row>
    <row r="913" spans="1:23" ht="17.45" customHeight="1" x14ac:dyDescent="0.3">
      <c r="A913" s="7"/>
      <c r="B913" s="7"/>
      <c r="C913" s="78"/>
      <c r="D913" s="9"/>
      <c r="E913" s="8"/>
      <c r="F913" s="7"/>
      <c r="G913" s="8"/>
      <c r="H913" s="9"/>
      <c r="I913" s="9"/>
      <c r="J913" s="9"/>
      <c r="K913" s="104"/>
      <c r="L913" s="8"/>
      <c r="M913" s="10"/>
      <c r="N913" s="88"/>
      <c r="O913" s="10"/>
      <c r="P913" s="11"/>
      <c r="Q913" s="31"/>
      <c r="R913" s="9"/>
      <c r="S913" s="8"/>
      <c r="T913" s="8"/>
      <c r="U913" s="12"/>
      <c r="V913" s="12"/>
      <c r="W913" s="30"/>
    </row>
    <row r="914" spans="1:23" ht="17.45" customHeight="1" x14ac:dyDescent="0.3">
      <c r="A914" s="7"/>
      <c r="B914" s="7"/>
      <c r="C914" s="78"/>
      <c r="D914" s="9"/>
      <c r="E914" s="8"/>
      <c r="F914" s="7"/>
      <c r="G914" s="8"/>
      <c r="H914" s="9"/>
      <c r="I914" s="9"/>
      <c r="J914" s="9"/>
      <c r="K914" s="104"/>
      <c r="L914" s="8"/>
      <c r="M914" s="10"/>
      <c r="N914" s="88"/>
      <c r="O914" s="10"/>
      <c r="P914" s="11"/>
      <c r="Q914" s="31"/>
      <c r="R914" s="9"/>
      <c r="S914" s="8"/>
      <c r="T914" s="8"/>
      <c r="U914" s="12"/>
      <c r="V914" s="12"/>
      <c r="W914" s="30"/>
    </row>
    <row r="915" spans="1:23" ht="17.45" customHeight="1" x14ac:dyDescent="0.3">
      <c r="A915" s="7"/>
      <c r="B915" s="7"/>
      <c r="C915" s="78"/>
      <c r="D915" s="9"/>
      <c r="E915" s="8"/>
      <c r="F915" s="7"/>
      <c r="G915" s="8"/>
      <c r="H915" s="9"/>
      <c r="I915" s="9"/>
      <c r="J915" s="9"/>
      <c r="K915" s="104"/>
      <c r="L915" s="8"/>
      <c r="M915" s="10"/>
      <c r="N915" s="88"/>
      <c r="O915" s="10"/>
      <c r="P915" s="11"/>
      <c r="Q915" s="31"/>
      <c r="R915" s="9"/>
      <c r="S915" s="8"/>
      <c r="T915" s="8"/>
      <c r="U915" s="12"/>
      <c r="V915" s="12"/>
      <c r="W915" s="30"/>
    </row>
    <row r="916" spans="1:23" ht="17.45" customHeight="1" x14ac:dyDescent="0.3">
      <c r="A916" s="7"/>
      <c r="B916" s="7"/>
      <c r="C916" s="78"/>
      <c r="D916" s="9"/>
      <c r="E916" s="8"/>
      <c r="F916" s="7"/>
      <c r="G916" s="8"/>
      <c r="H916" s="9"/>
      <c r="I916" s="9"/>
      <c r="J916" s="9"/>
      <c r="K916" s="104"/>
      <c r="L916" s="8"/>
      <c r="M916" s="10"/>
      <c r="N916" s="88"/>
      <c r="O916" s="10"/>
      <c r="P916" s="11"/>
      <c r="Q916" s="31"/>
      <c r="R916" s="9"/>
      <c r="S916" s="8"/>
      <c r="T916" s="8"/>
      <c r="U916" s="12"/>
      <c r="V916" s="12"/>
      <c r="W916" s="30"/>
    </row>
    <row r="917" spans="1:23" ht="17.45" customHeight="1" x14ac:dyDescent="0.3">
      <c r="A917" s="7"/>
      <c r="B917" s="7"/>
      <c r="C917" s="78"/>
      <c r="D917" s="9"/>
      <c r="E917" s="8"/>
      <c r="F917" s="7"/>
      <c r="G917" s="8"/>
      <c r="H917" s="9"/>
      <c r="I917" s="9"/>
      <c r="J917" s="9"/>
      <c r="K917" s="104"/>
      <c r="L917" s="8"/>
      <c r="M917" s="10"/>
      <c r="N917" s="88"/>
      <c r="O917" s="10"/>
      <c r="P917" s="11"/>
      <c r="Q917" s="31"/>
      <c r="R917" s="9"/>
      <c r="S917" s="8"/>
      <c r="T917" s="8"/>
      <c r="U917" s="12"/>
      <c r="V917" s="12"/>
      <c r="W917" s="30"/>
    </row>
    <row r="918" spans="1:23" ht="17.45" customHeight="1" x14ac:dyDescent="0.3">
      <c r="A918" s="7"/>
      <c r="B918" s="7"/>
      <c r="C918" s="78"/>
      <c r="D918" s="9"/>
      <c r="E918" s="8"/>
      <c r="F918" s="7"/>
      <c r="G918" s="8"/>
      <c r="H918" s="9"/>
      <c r="I918" s="9"/>
      <c r="J918" s="9"/>
      <c r="K918" s="104"/>
      <c r="L918" s="8"/>
      <c r="M918" s="10"/>
      <c r="N918" s="88"/>
      <c r="O918" s="10"/>
      <c r="P918" s="11"/>
      <c r="Q918" s="31"/>
      <c r="R918" s="9"/>
      <c r="S918" s="8"/>
      <c r="T918" s="8"/>
      <c r="U918" s="12"/>
      <c r="V918" s="12"/>
      <c r="W918" s="30"/>
    </row>
    <row r="919" spans="1:23" ht="17.45" customHeight="1" x14ac:dyDescent="0.3">
      <c r="A919" s="7"/>
      <c r="B919" s="7"/>
      <c r="C919" s="78"/>
      <c r="D919" s="9"/>
      <c r="E919" s="8"/>
      <c r="F919" s="7"/>
      <c r="G919" s="8"/>
      <c r="H919" s="9"/>
      <c r="I919" s="9"/>
      <c r="J919" s="9"/>
      <c r="K919" s="104"/>
      <c r="L919" s="8"/>
      <c r="M919" s="10"/>
      <c r="N919" s="88"/>
      <c r="O919" s="10"/>
      <c r="P919" s="11"/>
      <c r="Q919" s="31"/>
      <c r="R919" s="9"/>
      <c r="S919" s="8"/>
      <c r="T919" s="8"/>
      <c r="U919" s="12"/>
      <c r="V919" s="12"/>
      <c r="W919" s="30"/>
    </row>
    <row r="920" spans="1:23" ht="17.45" customHeight="1" x14ac:dyDescent="0.3">
      <c r="A920" s="7"/>
      <c r="B920" s="7"/>
      <c r="C920" s="78"/>
      <c r="D920" s="9"/>
      <c r="E920" s="8"/>
      <c r="F920" s="7"/>
      <c r="G920" s="8"/>
      <c r="H920" s="9"/>
      <c r="I920" s="9"/>
      <c r="J920" s="9"/>
      <c r="K920" s="104"/>
      <c r="L920" s="8"/>
      <c r="M920" s="10"/>
      <c r="N920" s="88"/>
      <c r="O920" s="10"/>
      <c r="P920" s="11"/>
      <c r="Q920" s="31"/>
      <c r="R920" s="9"/>
      <c r="S920" s="8"/>
      <c r="T920" s="8"/>
      <c r="U920" s="12"/>
      <c r="V920" s="12"/>
      <c r="W920" s="30"/>
    </row>
    <row r="921" spans="1:23" ht="17.45" customHeight="1" x14ac:dyDescent="0.3">
      <c r="A921" s="7"/>
      <c r="B921" s="7"/>
      <c r="C921" s="78"/>
      <c r="D921" s="9"/>
      <c r="E921" s="8"/>
      <c r="F921" s="7"/>
      <c r="G921" s="8"/>
      <c r="H921" s="9"/>
      <c r="I921" s="9"/>
      <c r="J921" s="9"/>
      <c r="K921" s="104"/>
      <c r="L921" s="8"/>
      <c r="M921" s="10"/>
      <c r="N921" s="88"/>
      <c r="O921" s="10"/>
      <c r="P921" s="11"/>
      <c r="Q921" s="31"/>
      <c r="R921" s="9"/>
      <c r="S921" s="8"/>
      <c r="T921" s="8"/>
      <c r="U921" s="12"/>
      <c r="V921" s="12"/>
      <c r="W921" s="30"/>
    </row>
    <row r="922" spans="1:23" ht="17.45" customHeight="1" x14ac:dyDescent="0.3">
      <c r="A922" s="7"/>
      <c r="B922" s="7"/>
      <c r="C922" s="78"/>
      <c r="D922" s="9"/>
      <c r="E922" s="8"/>
      <c r="F922" s="7"/>
      <c r="G922" s="8"/>
      <c r="H922" s="9"/>
      <c r="I922" s="9"/>
      <c r="J922" s="9"/>
      <c r="K922" s="104"/>
      <c r="L922" s="8"/>
      <c r="M922" s="10"/>
      <c r="N922" s="88"/>
      <c r="O922" s="10"/>
      <c r="P922" s="11"/>
      <c r="Q922" s="31"/>
      <c r="R922" s="9"/>
      <c r="S922" s="8"/>
      <c r="T922" s="8"/>
      <c r="U922" s="12"/>
      <c r="V922" s="12"/>
      <c r="W922" s="30"/>
    </row>
    <row r="923" spans="1:23" ht="17.45" customHeight="1" x14ac:dyDescent="0.3">
      <c r="A923" s="7"/>
      <c r="B923" s="7"/>
      <c r="C923" s="78"/>
      <c r="D923" s="9"/>
      <c r="E923" s="8"/>
      <c r="F923" s="7"/>
      <c r="G923" s="8"/>
      <c r="H923" s="9"/>
      <c r="I923" s="9"/>
      <c r="J923" s="9"/>
      <c r="K923" s="104"/>
      <c r="L923" s="8"/>
      <c r="M923" s="10"/>
      <c r="N923" s="88"/>
      <c r="O923" s="10"/>
      <c r="P923" s="11"/>
      <c r="Q923" s="31"/>
      <c r="R923" s="9"/>
      <c r="S923" s="8"/>
      <c r="T923" s="8"/>
      <c r="U923" s="12"/>
      <c r="V923" s="12"/>
      <c r="W923" s="30"/>
    </row>
    <row r="924" spans="1:23" ht="17.45" customHeight="1" x14ac:dyDescent="0.3">
      <c r="A924" s="7"/>
      <c r="B924" s="7"/>
      <c r="C924" s="78"/>
      <c r="D924" s="9"/>
      <c r="E924" s="8"/>
      <c r="F924" s="7"/>
      <c r="G924" s="8"/>
      <c r="H924" s="9"/>
      <c r="I924" s="9"/>
      <c r="J924" s="9"/>
      <c r="K924" s="104"/>
      <c r="L924" s="8"/>
      <c r="M924" s="10"/>
      <c r="N924" s="88"/>
      <c r="O924" s="10"/>
      <c r="P924" s="11"/>
      <c r="Q924" s="31"/>
      <c r="R924" s="9"/>
      <c r="S924" s="8"/>
      <c r="T924" s="8"/>
      <c r="U924" s="12"/>
      <c r="V924" s="12"/>
      <c r="W924" s="30"/>
    </row>
    <row r="925" spans="1:23" ht="17.45" customHeight="1" x14ac:dyDescent="0.3">
      <c r="A925" s="7"/>
      <c r="B925" s="7"/>
      <c r="C925" s="78"/>
      <c r="D925" s="9"/>
      <c r="E925" s="8"/>
      <c r="F925" s="7"/>
      <c r="G925" s="8"/>
      <c r="H925" s="9"/>
      <c r="I925" s="9"/>
      <c r="J925" s="9"/>
      <c r="K925" s="104"/>
      <c r="L925" s="8"/>
      <c r="M925" s="10"/>
      <c r="N925" s="88"/>
      <c r="O925" s="10"/>
      <c r="P925" s="11"/>
      <c r="Q925" s="31"/>
      <c r="R925" s="9"/>
      <c r="S925" s="8"/>
      <c r="T925" s="8"/>
      <c r="U925" s="12"/>
      <c r="V925" s="12"/>
      <c r="W925" s="30"/>
    </row>
    <row r="926" spans="1:23" ht="17.45" customHeight="1" x14ac:dyDescent="0.3">
      <c r="A926" s="7"/>
      <c r="B926" s="7"/>
      <c r="C926" s="78"/>
      <c r="D926" s="9"/>
      <c r="E926" s="8"/>
      <c r="F926" s="7"/>
      <c r="G926" s="8"/>
      <c r="H926" s="9"/>
      <c r="I926" s="9"/>
      <c r="J926" s="9"/>
      <c r="K926" s="104"/>
      <c r="L926" s="8"/>
      <c r="M926" s="10"/>
      <c r="N926" s="88"/>
      <c r="O926" s="10"/>
      <c r="P926" s="11"/>
      <c r="Q926" s="31"/>
      <c r="R926" s="9"/>
      <c r="S926" s="8"/>
      <c r="T926" s="8"/>
      <c r="U926" s="12"/>
      <c r="V926" s="12"/>
      <c r="W926" s="30"/>
    </row>
    <row r="927" spans="1:23" ht="17.45" customHeight="1" x14ac:dyDescent="0.3">
      <c r="A927" s="7"/>
      <c r="B927" s="7"/>
      <c r="C927" s="78"/>
      <c r="D927" s="9"/>
      <c r="E927" s="8"/>
      <c r="F927" s="7"/>
      <c r="G927" s="8"/>
      <c r="H927" s="9"/>
      <c r="I927" s="9"/>
      <c r="J927" s="9"/>
      <c r="K927" s="104"/>
      <c r="L927" s="8"/>
      <c r="M927" s="10"/>
      <c r="N927" s="88"/>
      <c r="O927" s="10"/>
      <c r="P927" s="11"/>
      <c r="Q927" s="31"/>
      <c r="R927" s="9"/>
      <c r="S927" s="8"/>
      <c r="T927" s="8"/>
      <c r="U927" s="12"/>
      <c r="V927" s="12"/>
      <c r="W927" s="30"/>
    </row>
    <row r="928" spans="1:23" ht="17.45" customHeight="1" x14ac:dyDescent="0.3">
      <c r="A928" s="7"/>
      <c r="B928" s="7"/>
      <c r="C928" s="78"/>
      <c r="D928" s="9"/>
      <c r="E928" s="8"/>
      <c r="F928" s="7"/>
      <c r="G928" s="8"/>
      <c r="H928" s="9"/>
      <c r="I928" s="9"/>
      <c r="J928" s="9"/>
      <c r="K928" s="104"/>
      <c r="L928" s="8"/>
      <c r="M928" s="10"/>
      <c r="N928" s="88"/>
      <c r="O928" s="10"/>
      <c r="P928" s="11"/>
      <c r="Q928" s="31"/>
      <c r="R928" s="9"/>
      <c r="S928" s="8"/>
      <c r="T928" s="8"/>
      <c r="U928" s="12"/>
      <c r="V928" s="12"/>
      <c r="W928" s="30"/>
    </row>
    <row r="929" spans="1:23" ht="17.45" customHeight="1" x14ac:dyDescent="0.3">
      <c r="A929" s="7"/>
      <c r="B929" s="7"/>
      <c r="C929" s="78"/>
      <c r="D929" s="9"/>
      <c r="E929" s="8"/>
      <c r="F929" s="7"/>
      <c r="G929" s="8"/>
      <c r="H929" s="9"/>
      <c r="I929" s="9"/>
      <c r="J929" s="9"/>
      <c r="K929" s="104"/>
      <c r="L929" s="8"/>
      <c r="M929" s="10"/>
      <c r="N929" s="88"/>
      <c r="O929" s="10"/>
      <c r="P929" s="11"/>
      <c r="Q929" s="31"/>
      <c r="R929" s="9"/>
      <c r="S929" s="8"/>
      <c r="T929" s="8"/>
      <c r="U929" s="12"/>
      <c r="V929" s="12"/>
      <c r="W929" s="30"/>
    </row>
    <row r="930" spans="1:23" ht="17.45" customHeight="1" x14ac:dyDescent="0.3">
      <c r="A930" s="7"/>
      <c r="B930" s="7"/>
      <c r="C930" s="78"/>
      <c r="D930" s="9"/>
      <c r="E930" s="8"/>
      <c r="F930" s="7"/>
      <c r="G930" s="8"/>
      <c r="H930" s="9"/>
      <c r="I930" s="9"/>
      <c r="J930" s="9"/>
      <c r="K930" s="104"/>
      <c r="L930" s="8"/>
      <c r="M930" s="10"/>
      <c r="N930" s="88"/>
      <c r="O930" s="10"/>
      <c r="P930" s="11"/>
      <c r="Q930" s="31"/>
      <c r="R930" s="9"/>
      <c r="S930" s="8"/>
      <c r="T930" s="8"/>
      <c r="U930" s="12"/>
      <c r="V930" s="12"/>
      <c r="W930" s="30"/>
    </row>
    <row r="931" spans="1:23" ht="17.45" customHeight="1" x14ac:dyDescent="0.3">
      <c r="A931" s="7"/>
      <c r="B931" s="7"/>
      <c r="C931" s="78"/>
      <c r="D931" s="9"/>
      <c r="E931" s="8"/>
      <c r="F931" s="7"/>
      <c r="G931" s="8"/>
      <c r="H931" s="9"/>
      <c r="I931" s="9"/>
      <c r="J931" s="9"/>
      <c r="K931" s="104"/>
      <c r="L931" s="8"/>
      <c r="M931" s="10"/>
      <c r="N931" s="88"/>
      <c r="O931" s="10"/>
      <c r="P931" s="11"/>
      <c r="Q931" s="31"/>
      <c r="R931" s="9"/>
      <c r="S931" s="8"/>
      <c r="T931" s="8"/>
      <c r="U931" s="12"/>
      <c r="V931" s="12"/>
      <c r="W931" s="30"/>
    </row>
    <row r="932" spans="1:23" ht="17.45" customHeight="1" x14ac:dyDescent="0.3">
      <c r="A932" s="7"/>
      <c r="B932" s="7"/>
      <c r="C932" s="78"/>
      <c r="D932" s="9"/>
      <c r="E932" s="8"/>
      <c r="F932" s="7"/>
      <c r="G932" s="8"/>
      <c r="H932" s="9"/>
      <c r="I932" s="9"/>
      <c r="J932" s="9"/>
      <c r="K932" s="104"/>
      <c r="L932" s="8"/>
      <c r="M932" s="10"/>
      <c r="N932" s="88"/>
      <c r="O932" s="10"/>
      <c r="P932" s="11"/>
      <c r="Q932" s="31"/>
      <c r="R932" s="9"/>
      <c r="S932" s="8"/>
      <c r="T932" s="8"/>
      <c r="U932" s="12"/>
      <c r="V932" s="12"/>
      <c r="W932" s="30"/>
    </row>
    <row r="933" spans="1:23" ht="17.45" customHeight="1" x14ac:dyDescent="0.3">
      <c r="A933" s="7"/>
      <c r="B933" s="7"/>
      <c r="C933" s="78"/>
      <c r="D933" s="9"/>
      <c r="E933" s="8"/>
      <c r="F933" s="7"/>
      <c r="G933" s="8"/>
      <c r="H933" s="9"/>
      <c r="I933" s="9"/>
      <c r="J933" s="9"/>
      <c r="K933" s="104"/>
      <c r="L933" s="8"/>
      <c r="M933" s="10"/>
      <c r="N933" s="88"/>
      <c r="O933" s="10"/>
      <c r="P933" s="11"/>
      <c r="Q933" s="31"/>
      <c r="R933" s="9"/>
      <c r="S933" s="8"/>
      <c r="T933" s="8"/>
      <c r="U933" s="12"/>
      <c r="V933" s="12"/>
      <c r="W933" s="30"/>
    </row>
    <row r="934" spans="1:23" ht="17.45" customHeight="1" x14ac:dyDescent="0.3">
      <c r="A934" s="7"/>
      <c r="B934" s="7"/>
      <c r="C934" s="78"/>
      <c r="D934" s="9"/>
      <c r="E934" s="8"/>
      <c r="F934" s="7"/>
      <c r="G934" s="8"/>
      <c r="H934" s="9"/>
      <c r="I934" s="9"/>
      <c r="J934" s="9"/>
      <c r="K934" s="104"/>
      <c r="L934" s="8"/>
      <c r="M934" s="10"/>
      <c r="N934" s="88"/>
      <c r="O934" s="10"/>
      <c r="P934" s="11"/>
      <c r="Q934" s="31"/>
      <c r="R934" s="9"/>
      <c r="S934" s="8"/>
      <c r="T934" s="8"/>
      <c r="U934" s="12"/>
      <c r="V934" s="12"/>
      <c r="W934" s="30"/>
    </row>
    <row r="935" spans="1:23" ht="17.45" customHeight="1" x14ac:dyDescent="0.3">
      <c r="A935" s="7"/>
      <c r="B935" s="7"/>
      <c r="C935" s="78"/>
      <c r="D935" s="9"/>
      <c r="E935" s="8"/>
      <c r="F935" s="7"/>
      <c r="G935" s="8"/>
      <c r="H935" s="9"/>
      <c r="I935" s="9"/>
      <c r="J935" s="9"/>
      <c r="K935" s="104"/>
      <c r="L935" s="8"/>
      <c r="M935" s="10"/>
      <c r="N935" s="88"/>
      <c r="O935" s="10"/>
      <c r="P935" s="11"/>
      <c r="Q935" s="31"/>
      <c r="R935" s="9"/>
      <c r="S935" s="8"/>
      <c r="T935" s="8"/>
      <c r="U935" s="12"/>
      <c r="V935" s="12"/>
      <c r="W935" s="30"/>
    </row>
    <row r="936" spans="1:23" ht="17.45" customHeight="1" x14ac:dyDescent="0.3">
      <c r="A936" s="7"/>
      <c r="B936" s="7"/>
      <c r="C936" s="78"/>
      <c r="D936" s="9"/>
      <c r="E936" s="8"/>
      <c r="F936" s="7"/>
      <c r="G936" s="8"/>
      <c r="H936" s="9"/>
      <c r="I936" s="9"/>
      <c r="J936" s="9"/>
      <c r="K936" s="104"/>
      <c r="L936" s="8"/>
      <c r="M936" s="10"/>
      <c r="N936" s="88"/>
      <c r="O936" s="10"/>
      <c r="P936" s="11"/>
      <c r="Q936" s="31"/>
      <c r="R936" s="9"/>
      <c r="S936" s="8"/>
      <c r="T936" s="8"/>
      <c r="U936" s="12"/>
      <c r="V936" s="12"/>
      <c r="W936" s="30"/>
    </row>
    <row r="937" spans="1:23" ht="17.45" customHeight="1" x14ac:dyDescent="0.3">
      <c r="A937" s="7"/>
      <c r="B937" s="7"/>
      <c r="C937" s="78"/>
      <c r="D937" s="9"/>
      <c r="E937" s="8"/>
      <c r="F937" s="7"/>
      <c r="G937" s="8"/>
      <c r="H937" s="9"/>
      <c r="I937" s="9"/>
      <c r="J937" s="9"/>
      <c r="K937" s="104"/>
      <c r="L937" s="8"/>
      <c r="M937" s="10"/>
      <c r="N937" s="88"/>
      <c r="O937" s="10"/>
      <c r="P937" s="11"/>
      <c r="Q937" s="31"/>
      <c r="R937" s="9"/>
      <c r="S937" s="8"/>
      <c r="T937" s="8"/>
      <c r="U937" s="12"/>
      <c r="V937" s="12"/>
      <c r="W937" s="30"/>
    </row>
    <row r="938" spans="1:23" ht="17.45" customHeight="1" x14ac:dyDescent="0.3">
      <c r="A938" s="7"/>
      <c r="B938" s="7"/>
      <c r="C938" s="78"/>
      <c r="D938" s="9"/>
      <c r="E938" s="8"/>
      <c r="F938" s="7"/>
      <c r="G938" s="8"/>
      <c r="H938" s="9"/>
      <c r="I938" s="9"/>
      <c r="J938" s="9"/>
      <c r="K938" s="104"/>
      <c r="L938" s="8"/>
      <c r="M938" s="10"/>
      <c r="N938" s="88"/>
      <c r="O938" s="10"/>
      <c r="P938" s="11"/>
      <c r="Q938" s="31"/>
      <c r="R938" s="9"/>
      <c r="S938" s="8"/>
      <c r="T938" s="8"/>
      <c r="U938" s="12"/>
      <c r="V938" s="12"/>
      <c r="W938" s="30"/>
    </row>
    <row r="939" spans="1:23" ht="17.45" customHeight="1" x14ac:dyDescent="0.3">
      <c r="A939" s="7"/>
      <c r="B939" s="7"/>
      <c r="C939" s="78"/>
      <c r="D939" s="9"/>
      <c r="E939" s="8"/>
      <c r="F939" s="7"/>
      <c r="G939" s="8"/>
      <c r="H939" s="9"/>
      <c r="I939" s="9"/>
      <c r="J939" s="9"/>
      <c r="K939" s="104"/>
      <c r="L939" s="8"/>
      <c r="M939" s="10"/>
      <c r="N939" s="88"/>
      <c r="O939" s="10"/>
      <c r="P939" s="11"/>
      <c r="Q939" s="31"/>
      <c r="R939" s="9"/>
      <c r="S939" s="8"/>
      <c r="T939" s="8"/>
      <c r="U939" s="12"/>
      <c r="V939" s="12"/>
      <c r="W939" s="30"/>
    </row>
    <row r="940" spans="1:23" ht="17.45" customHeight="1" x14ac:dyDescent="0.3">
      <c r="A940" s="7"/>
      <c r="B940" s="7"/>
      <c r="C940" s="78"/>
      <c r="D940" s="9"/>
      <c r="E940" s="8"/>
      <c r="F940" s="7"/>
      <c r="G940" s="8"/>
      <c r="H940" s="9"/>
      <c r="I940" s="9"/>
      <c r="J940" s="9"/>
      <c r="K940" s="104"/>
      <c r="L940" s="8"/>
      <c r="M940" s="10"/>
      <c r="N940" s="88"/>
      <c r="O940" s="10"/>
      <c r="P940" s="11"/>
      <c r="Q940" s="31"/>
      <c r="R940" s="9"/>
      <c r="S940" s="8"/>
      <c r="T940" s="8"/>
      <c r="U940" s="12"/>
      <c r="V940" s="12"/>
      <c r="W940" s="30"/>
    </row>
    <row r="941" spans="1:23" ht="17.45" customHeight="1" x14ac:dyDescent="0.3">
      <c r="A941" s="7"/>
      <c r="B941" s="7"/>
      <c r="C941" s="78"/>
      <c r="D941" s="9"/>
      <c r="E941" s="8"/>
      <c r="F941" s="7"/>
      <c r="G941" s="8"/>
      <c r="H941" s="9"/>
      <c r="I941" s="9"/>
      <c r="J941" s="9"/>
      <c r="K941" s="104"/>
      <c r="L941" s="8"/>
      <c r="M941" s="10"/>
      <c r="N941" s="88"/>
      <c r="O941" s="10"/>
      <c r="P941" s="11"/>
      <c r="Q941" s="31"/>
      <c r="R941" s="9"/>
      <c r="S941" s="8"/>
      <c r="T941" s="8"/>
      <c r="U941" s="12"/>
      <c r="V941" s="12"/>
      <c r="W941" s="30"/>
    </row>
    <row r="942" spans="1:23" ht="17.45" customHeight="1" x14ac:dyDescent="0.3">
      <c r="A942" s="7"/>
      <c r="B942" s="7"/>
      <c r="C942" s="78"/>
      <c r="D942" s="9"/>
      <c r="E942" s="8"/>
      <c r="F942" s="7"/>
      <c r="G942" s="8"/>
      <c r="H942" s="9"/>
      <c r="I942" s="9"/>
      <c r="J942" s="9"/>
      <c r="K942" s="104"/>
      <c r="L942" s="8"/>
      <c r="M942" s="10"/>
      <c r="N942" s="88"/>
      <c r="O942" s="10"/>
      <c r="P942" s="11"/>
      <c r="Q942" s="31"/>
      <c r="R942" s="9"/>
      <c r="S942" s="8"/>
      <c r="T942" s="8"/>
      <c r="U942" s="12"/>
      <c r="V942" s="12"/>
      <c r="W942" s="30"/>
    </row>
    <row r="943" spans="1:23" ht="17.45" customHeight="1" x14ac:dyDescent="0.3">
      <c r="A943" s="7"/>
      <c r="B943" s="7"/>
      <c r="C943" s="78"/>
      <c r="D943" s="9"/>
      <c r="E943" s="8"/>
      <c r="F943" s="7"/>
      <c r="G943" s="8"/>
      <c r="H943" s="9"/>
      <c r="I943" s="9"/>
      <c r="J943" s="9"/>
      <c r="K943" s="104"/>
      <c r="L943" s="8"/>
      <c r="M943" s="10"/>
      <c r="N943" s="88"/>
      <c r="O943" s="10"/>
      <c r="P943" s="11"/>
      <c r="Q943" s="31"/>
      <c r="R943" s="9"/>
      <c r="S943" s="8"/>
      <c r="T943" s="8"/>
      <c r="U943" s="12"/>
      <c r="V943" s="12"/>
      <c r="W943" s="30"/>
    </row>
    <row r="944" spans="1:23" ht="17.45" customHeight="1" x14ac:dyDescent="0.3">
      <c r="A944" s="7"/>
      <c r="B944" s="7"/>
      <c r="C944" s="78"/>
      <c r="D944" s="9"/>
      <c r="E944" s="8"/>
      <c r="F944" s="7"/>
      <c r="G944" s="8"/>
      <c r="H944" s="9"/>
      <c r="I944" s="9"/>
      <c r="J944" s="9"/>
      <c r="K944" s="104"/>
      <c r="L944" s="8"/>
      <c r="M944" s="10"/>
      <c r="N944" s="88"/>
      <c r="O944" s="10"/>
      <c r="P944" s="11"/>
      <c r="Q944" s="31"/>
      <c r="R944" s="9"/>
      <c r="S944" s="8"/>
      <c r="T944" s="8"/>
      <c r="U944" s="12"/>
      <c r="V944" s="12"/>
      <c r="W944" s="30"/>
    </row>
    <row r="945" spans="1:23" ht="17.45" customHeight="1" x14ac:dyDescent="0.3">
      <c r="A945" s="7"/>
      <c r="B945" s="7"/>
      <c r="C945" s="78"/>
      <c r="D945" s="9"/>
      <c r="E945" s="8"/>
      <c r="F945" s="7"/>
      <c r="G945" s="8"/>
      <c r="H945" s="9"/>
      <c r="I945" s="9"/>
      <c r="J945" s="9"/>
      <c r="K945" s="104"/>
      <c r="L945" s="8"/>
      <c r="M945" s="10"/>
      <c r="N945" s="88"/>
      <c r="O945" s="10"/>
      <c r="P945" s="11"/>
      <c r="Q945" s="31"/>
      <c r="R945" s="9"/>
      <c r="S945" s="8"/>
      <c r="T945" s="8"/>
      <c r="U945" s="12"/>
      <c r="V945" s="12"/>
      <c r="W945" s="30"/>
    </row>
    <row r="946" spans="1:23" ht="17.45" customHeight="1" x14ac:dyDescent="0.3">
      <c r="A946" s="7"/>
      <c r="B946" s="7"/>
      <c r="C946" s="78"/>
      <c r="D946" s="9"/>
      <c r="E946" s="8"/>
      <c r="F946" s="7"/>
      <c r="G946" s="8"/>
      <c r="H946" s="9"/>
      <c r="I946" s="9"/>
      <c r="J946" s="9"/>
      <c r="K946" s="104"/>
      <c r="L946" s="8"/>
      <c r="M946" s="10"/>
      <c r="N946" s="88"/>
      <c r="O946" s="10"/>
      <c r="P946" s="11"/>
      <c r="Q946" s="31"/>
      <c r="R946" s="9"/>
      <c r="S946" s="8"/>
      <c r="T946" s="8"/>
      <c r="U946" s="12"/>
      <c r="V946" s="12"/>
      <c r="W946" s="30"/>
    </row>
    <row r="947" spans="1:23" ht="17.45" customHeight="1" x14ac:dyDescent="0.3">
      <c r="A947" s="7"/>
      <c r="B947" s="7"/>
      <c r="C947" s="78"/>
      <c r="D947" s="9"/>
      <c r="E947" s="8"/>
      <c r="F947" s="7"/>
      <c r="G947" s="8"/>
      <c r="H947" s="9"/>
      <c r="I947" s="9"/>
      <c r="J947" s="9"/>
      <c r="K947" s="104"/>
      <c r="L947" s="8"/>
      <c r="M947" s="10"/>
      <c r="N947" s="88"/>
      <c r="O947" s="10"/>
      <c r="P947" s="11"/>
      <c r="Q947" s="31"/>
      <c r="R947" s="9"/>
      <c r="S947" s="8"/>
      <c r="T947" s="8"/>
      <c r="U947" s="12"/>
      <c r="V947" s="12"/>
      <c r="W947" s="30"/>
    </row>
    <row r="948" spans="1:23" ht="17.45" customHeight="1" x14ac:dyDescent="0.3">
      <c r="A948" s="7"/>
      <c r="B948" s="7"/>
      <c r="C948" s="78"/>
      <c r="D948" s="9"/>
      <c r="E948" s="8"/>
      <c r="F948" s="7"/>
      <c r="G948" s="8"/>
      <c r="H948" s="9"/>
      <c r="I948" s="9"/>
      <c r="J948" s="9"/>
      <c r="K948" s="104"/>
      <c r="L948" s="8"/>
      <c r="M948" s="10"/>
      <c r="N948" s="88"/>
      <c r="O948" s="10"/>
      <c r="P948" s="11"/>
      <c r="Q948" s="31"/>
      <c r="R948" s="9"/>
      <c r="S948" s="8"/>
      <c r="T948" s="8"/>
      <c r="U948" s="12"/>
      <c r="V948" s="12"/>
      <c r="W948" s="30"/>
    </row>
    <row r="949" spans="1:23" ht="17.45" customHeight="1" x14ac:dyDescent="0.3">
      <c r="A949" s="7"/>
      <c r="B949" s="7"/>
      <c r="C949" s="78"/>
      <c r="D949" s="9"/>
      <c r="E949" s="8"/>
      <c r="F949" s="7"/>
      <c r="G949" s="8"/>
      <c r="H949" s="9"/>
      <c r="I949" s="9"/>
      <c r="J949" s="9"/>
      <c r="K949" s="104"/>
      <c r="L949" s="8"/>
      <c r="M949" s="10"/>
      <c r="N949" s="88"/>
      <c r="O949" s="10"/>
      <c r="P949" s="11"/>
      <c r="Q949" s="31"/>
      <c r="R949" s="9"/>
      <c r="S949" s="8"/>
      <c r="T949" s="8"/>
      <c r="U949" s="12"/>
      <c r="V949" s="12"/>
      <c r="W949" s="30"/>
    </row>
    <row r="950" spans="1:23" ht="17.45" customHeight="1" x14ac:dyDescent="0.3">
      <c r="A950" s="7"/>
      <c r="B950" s="7"/>
      <c r="C950" s="78"/>
      <c r="D950" s="9"/>
      <c r="E950" s="8"/>
      <c r="F950" s="7"/>
      <c r="G950" s="8"/>
      <c r="H950" s="9"/>
      <c r="I950" s="9"/>
      <c r="J950" s="9"/>
      <c r="K950" s="104"/>
      <c r="L950" s="8"/>
      <c r="M950" s="10"/>
      <c r="N950" s="88"/>
      <c r="O950" s="10"/>
      <c r="P950" s="11"/>
      <c r="Q950" s="31"/>
      <c r="R950" s="9"/>
      <c r="S950" s="8"/>
      <c r="T950" s="8"/>
      <c r="U950" s="12"/>
      <c r="V950" s="12"/>
      <c r="W950" s="30"/>
    </row>
    <row r="951" spans="1:23" ht="17.45" customHeight="1" x14ac:dyDescent="0.3">
      <c r="A951" s="7"/>
      <c r="B951" s="7"/>
      <c r="C951" s="78"/>
      <c r="D951" s="9"/>
      <c r="E951" s="8"/>
      <c r="F951" s="7"/>
      <c r="G951" s="8"/>
      <c r="H951" s="9"/>
      <c r="I951" s="9"/>
      <c r="J951" s="9"/>
      <c r="K951" s="104"/>
      <c r="L951" s="8"/>
      <c r="M951" s="10"/>
      <c r="N951" s="88"/>
      <c r="O951" s="10"/>
      <c r="P951" s="11"/>
      <c r="Q951" s="31"/>
      <c r="R951" s="9"/>
      <c r="S951" s="8"/>
      <c r="T951" s="8"/>
      <c r="U951" s="12"/>
      <c r="V951" s="12"/>
      <c r="W951" s="30"/>
    </row>
    <row r="952" spans="1:23" ht="17.45" customHeight="1" x14ac:dyDescent="0.3">
      <c r="A952" s="7"/>
      <c r="B952" s="7"/>
      <c r="C952" s="78"/>
      <c r="D952" s="9"/>
      <c r="E952" s="8"/>
      <c r="F952" s="7"/>
      <c r="G952" s="8"/>
      <c r="H952" s="9"/>
      <c r="I952" s="9"/>
      <c r="J952" s="9"/>
      <c r="K952" s="104"/>
      <c r="L952" s="8"/>
      <c r="M952" s="10"/>
      <c r="N952" s="88"/>
      <c r="O952" s="10"/>
      <c r="P952" s="11"/>
      <c r="Q952" s="31"/>
      <c r="R952" s="9"/>
      <c r="S952" s="8"/>
      <c r="T952" s="8"/>
      <c r="U952" s="12"/>
      <c r="V952" s="12"/>
      <c r="W952" s="30"/>
    </row>
    <row r="953" spans="1:23" ht="17.45" customHeight="1" x14ac:dyDescent="0.3">
      <c r="A953" s="7"/>
      <c r="B953" s="7"/>
      <c r="C953" s="78"/>
      <c r="D953" s="9"/>
      <c r="E953" s="8"/>
      <c r="F953" s="7"/>
      <c r="G953" s="8"/>
      <c r="H953" s="9"/>
      <c r="I953" s="9"/>
      <c r="J953" s="9"/>
      <c r="K953" s="104"/>
      <c r="L953" s="8"/>
      <c r="M953" s="10"/>
      <c r="N953" s="88"/>
      <c r="O953" s="10"/>
      <c r="P953" s="11"/>
      <c r="Q953" s="31"/>
      <c r="R953" s="9"/>
      <c r="S953" s="8"/>
      <c r="T953" s="8"/>
      <c r="U953" s="12"/>
      <c r="V953" s="12"/>
      <c r="W953" s="30"/>
    </row>
    <row r="954" spans="1:23" ht="17.45" customHeight="1" x14ac:dyDescent="0.3">
      <c r="A954" s="7"/>
      <c r="B954" s="7"/>
      <c r="C954" s="78"/>
      <c r="D954" s="9"/>
      <c r="E954" s="8"/>
      <c r="F954" s="7"/>
      <c r="G954" s="8"/>
      <c r="H954" s="9"/>
      <c r="I954" s="9"/>
      <c r="J954" s="9"/>
      <c r="K954" s="104"/>
      <c r="L954" s="8"/>
      <c r="M954" s="10"/>
      <c r="N954" s="88"/>
      <c r="O954" s="10"/>
      <c r="P954" s="11"/>
      <c r="Q954" s="31"/>
      <c r="R954" s="9"/>
      <c r="S954" s="8"/>
      <c r="T954" s="8"/>
      <c r="U954" s="12"/>
      <c r="V954" s="12"/>
      <c r="W954" s="30"/>
    </row>
    <row r="955" spans="1:23" ht="17.45" customHeight="1" x14ac:dyDescent="0.3">
      <c r="A955" s="7"/>
      <c r="B955" s="7"/>
      <c r="C955" s="78"/>
      <c r="D955" s="9"/>
      <c r="E955" s="8"/>
      <c r="F955" s="7"/>
      <c r="G955" s="8"/>
      <c r="H955" s="9"/>
      <c r="I955" s="9"/>
      <c r="J955" s="9"/>
      <c r="K955" s="104"/>
      <c r="L955" s="8"/>
      <c r="M955" s="10"/>
      <c r="N955" s="88"/>
      <c r="O955" s="10"/>
      <c r="P955" s="11"/>
      <c r="Q955" s="31"/>
      <c r="R955" s="9"/>
      <c r="S955" s="8"/>
      <c r="T955" s="8"/>
      <c r="U955" s="12"/>
      <c r="V955" s="12"/>
      <c r="W955" s="30"/>
    </row>
    <row r="956" spans="1:23" ht="17.45" customHeight="1" x14ac:dyDescent="0.3">
      <c r="A956" s="7"/>
      <c r="B956" s="7"/>
      <c r="C956" s="78"/>
      <c r="D956" s="9"/>
      <c r="E956" s="8"/>
      <c r="F956" s="7"/>
      <c r="G956" s="8"/>
      <c r="H956" s="9"/>
      <c r="I956" s="9"/>
      <c r="J956" s="9"/>
      <c r="K956" s="104"/>
      <c r="L956" s="8"/>
      <c r="M956" s="10"/>
      <c r="N956" s="88"/>
      <c r="O956" s="10"/>
      <c r="P956" s="11"/>
      <c r="Q956" s="31"/>
      <c r="R956" s="9"/>
      <c r="S956" s="8"/>
      <c r="T956" s="8"/>
      <c r="U956" s="12"/>
      <c r="V956" s="12"/>
      <c r="W956" s="30"/>
    </row>
    <row r="957" spans="1:23" ht="17.45" customHeight="1" x14ac:dyDescent="0.3">
      <c r="A957" s="7"/>
      <c r="B957" s="7"/>
      <c r="C957" s="78"/>
      <c r="D957" s="9"/>
      <c r="E957" s="8"/>
      <c r="F957" s="7"/>
      <c r="G957" s="8"/>
      <c r="H957" s="9"/>
      <c r="I957" s="9"/>
      <c r="J957" s="9"/>
      <c r="K957" s="104"/>
      <c r="L957" s="8"/>
      <c r="M957" s="10"/>
      <c r="N957" s="88"/>
      <c r="O957" s="10"/>
      <c r="P957" s="11"/>
      <c r="Q957" s="31"/>
      <c r="R957" s="9"/>
      <c r="S957" s="8"/>
      <c r="T957" s="8"/>
      <c r="U957" s="12"/>
      <c r="V957" s="12"/>
      <c r="W957" s="30"/>
    </row>
    <row r="958" spans="1:23" ht="17.45" customHeight="1" x14ac:dyDescent="0.3">
      <c r="A958" s="7"/>
      <c r="B958" s="7"/>
      <c r="C958" s="78"/>
      <c r="D958" s="9"/>
      <c r="E958" s="8"/>
      <c r="F958" s="7"/>
      <c r="G958" s="8"/>
      <c r="H958" s="9"/>
      <c r="I958" s="9"/>
      <c r="J958" s="9"/>
      <c r="K958" s="104"/>
      <c r="L958" s="8"/>
      <c r="M958" s="10"/>
      <c r="N958" s="88"/>
      <c r="O958" s="10"/>
      <c r="P958" s="11"/>
      <c r="Q958" s="32"/>
      <c r="R958" s="9"/>
      <c r="S958" s="8"/>
      <c r="T958" s="8"/>
      <c r="U958" s="12"/>
      <c r="V958" s="12"/>
      <c r="W958" s="30"/>
    </row>
    <row r="959" spans="1:23" ht="17.45" customHeight="1" x14ac:dyDescent="0.3">
      <c r="A959" s="7"/>
      <c r="B959" s="7"/>
      <c r="C959" s="78"/>
      <c r="D959" s="9"/>
      <c r="E959" s="8"/>
      <c r="F959" s="7"/>
      <c r="G959" s="8"/>
      <c r="H959" s="9"/>
      <c r="I959" s="9"/>
      <c r="J959" s="9"/>
      <c r="K959" s="104"/>
      <c r="L959" s="8"/>
      <c r="M959" s="10"/>
      <c r="N959" s="88"/>
      <c r="O959" s="10"/>
      <c r="P959" s="11"/>
      <c r="Q959" s="31"/>
      <c r="R959" s="9"/>
      <c r="S959" s="8"/>
      <c r="T959" s="8"/>
      <c r="U959" s="12"/>
      <c r="V959" s="12"/>
      <c r="W959" s="30"/>
    </row>
    <row r="960" spans="1:23" ht="17.45" customHeight="1" x14ac:dyDescent="0.3">
      <c r="A960" s="7"/>
      <c r="B960" s="7"/>
      <c r="C960" s="78"/>
      <c r="D960" s="9"/>
      <c r="E960" s="8"/>
      <c r="F960" s="7"/>
      <c r="G960" s="8"/>
      <c r="H960" s="9"/>
      <c r="I960" s="9"/>
      <c r="J960" s="9"/>
      <c r="K960" s="104"/>
      <c r="L960" s="8"/>
      <c r="M960" s="10"/>
      <c r="N960" s="88"/>
      <c r="O960" s="10"/>
      <c r="P960" s="11"/>
      <c r="Q960" s="31"/>
      <c r="R960" s="9"/>
      <c r="S960" s="8"/>
      <c r="T960" s="8"/>
      <c r="U960" s="12"/>
      <c r="V960" s="12"/>
      <c r="W960" s="30"/>
    </row>
    <row r="961" spans="1:23" ht="17.45" customHeight="1" x14ac:dyDescent="0.3">
      <c r="A961" s="7"/>
      <c r="B961" s="7"/>
      <c r="C961" s="78"/>
      <c r="D961" s="9"/>
      <c r="E961" s="8"/>
      <c r="F961" s="7"/>
      <c r="G961" s="8"/>
      <c r="H961" s="9"/>
      <c r="I961" s="9"/>
      <c r="J961" s="9"/>
      <c r="K961" s="104"/>
      <c r="L961" s="8"/>
      <c r="M961" s="10"/>
      <c r="N961" s="88"/>
      <c r="O961" s="10"/>
      <c r="P961" s="11"/>
      <c r="Q961" s="31"/>
      <c r="R961" s="9"/>
      <c r="S961" s="8"/>
      <c r="T961" s="8"/>
      <c r="U961" s="12"/>
      <c r="V961" s="12"/>
      <c r="W961" s="30"/>
    </row>
    <row r="962" spans="1:23" ht="17.45" customHeight="1" x14ac:dyDescent="0.3">
      <c r="A962" s="7"/>
      <c r="B962" s="7"/>
      <c r="C962" s="78"/>
      <c r="D962" s="9"/>
      <c r="E962" s="8"/>
      <c r="F962" s="7"/>
      <c r="G962" s="8"/>
      <c r="H962" s="9"/>
      <c r="I962" s="9"/>
      <c r="J962" s="9"/>
      <c r="K962" s="104"/>
      <c r="L962" s="8"/>
      <c r="M962" s="10"/>
      <c r="N962" s="88"/>
      <c r="O962" s="10"/>
      <c r="P962" s="11"/>
      <c r="Q962" s="31"/>
      <c r="R962" s="9"/>
      <c r="S962" s="8"/>
      <c r="T962" s="8"/>
      <c r="U962" s="12"/>
      <c r="V962" s="12"/>
      <c r="W962" s="30"/>
    </row>
    <row r="963" spans="1:23" ht="17.45" customHeight="1" x14ac:dyDescent="0.3">
      <c r="A963" s="7"/>
      <c r="B963" s="7"/>
      <c r="C963" s="78"/>
      <c r="D963" s="9"/>
      <c r="E963" s="8"/>
      <c r="F963" s="7"/>
      <c r="G963" s="8"/>
      <c r="H963" s="9"/>
      <c r="I963" s="9"/>
      <c r="J963" s="9"/>
      <c r="K963" s="104"/>
      <c r="L963" s="8"/>
      <c r="M963" s="10"/>
      <c r="N963" s="88"/>
      <c r="O963" s="10"/>
      <c r="P963" s="11"/>
      <c r="Q963" s="31"/>
      <c r="R963" s="9"/>
      <c r="S963" s="8"/>
      <c r="T963" s="8"/>
      <c r="U963" s="12"/>
      <c r="V963" s="12"/>
      <c r="W963" s="30"/>
    </row>
    <row r="964" spans="1:23" ht="17.45" customHeight="1" x14ac:dyDescent="0.3">
      <c r="A964" s="7"/>
      <c r="B964" s="7"/>
      <c r="C964" s="78"/>
      <c r="D964" s="9"/>
      <c r="E964" s="8"/>
      <c r="F964" s="7"/>
      <c r="G964" s="8"/>
      <c r="H964" s="9"/>
      <c r="I964" s="9"/>
      <c r="J964" s="9"/>
      <c r="K964" s="104"/>
      <c r="L964" s="8"/>
      <c r="M964" s="10"/>
      <c r="N964" s="88"/>
      <c r="O964" s="10"/>
      <c r="P964" s="11"/>
      <c r="Q964" s="31"/>
      <c r="R964" s="9"/>
      <c r="S964" s="8"/>
      <c r="T964" s="8"/>
      <c r="U964" s="12"/>
      <c r="V964" s="12"/>
      <c r="W964" s="30"/>
    </row>
    <row r="965" spans="1:23" ht="17.45" customHeight="1" x14ac:dyDescent="0.3">
      <c r="A965" s="7"/>
      <c r="B965" s="7"/>
      <c r="C965" s="78"/>
      <c r="D965" s="9"/>
      <c r="E965" s="8"/>
      <c r="F965" s="7"/>
      <c r="G965" s="8"/>
      <c r="H965" s="9"/>
      <c r="I965" s="9"/>
      <c r="J965" s="9"/>
      <c r="K965" s="104"/>
      <c r="L965" s="8"/>
      <c r="M965" s="10"/>
      <c r="N965" s="88"/>
      <c r="O965" s="10"/>
      <c r="P965" s="11"/>
      <c r="Q965" s="31"/>
      <c r="R965" s="9"/>
      <c r="S965" s="8"/>
      <c r="T965" s="8"/>
      <c r="U965" s="12"/>
      <c r="V965" s="12"/>
      <c r="W965" s="30"/>
    </row>
    <row r="966" spans="1:23" ht="17.45" customHeight="1" x14ac:dyDescent="0.3">
      <c r="A966" s="7"/>
      <c r="B966" s="7"/>
      <c r="C966" s="78"/>
      <c r="D966" s="9"/>
      <c r="E966" s="8"/>
      <c r="F966" s="7"/>
      <c r="G966" s="8"/>
      <c r="H966" s="9"/>
      <c r="I966" s="9"/>
      <c r="J966" s="9"/>
      <c r="K966" s="104"/>
      <c r="L966" s="8"/>
      <c r="M966" s="10"/>
      <c r="N966" s="88"/>
      <c r="O966" s="10"/>
      <c r="P966" s="11"/>
      <c r="Q966" s="31"/>
      <c r="R966" s="9"/>
      <c r="S966" s="8"/>
      <c r="T966" s="8"/>
      <c r="U966" s="12"/>
      <c r="V966" s="12"/>
      <c r="W966" s="30"/>
    </row>
    <row r="967" spans="1:23" ht="17.45" customHeight="1" x14ac:dyDescent="0.3">
      <c r="A967" s="7"/>
      <c r="B967" s="7"/>
      <c r="C967" s="78"/>
      <c r="D967" s="9"/>
      <c r="E967" s="8"/>
      <c r="F967" s="7"/>
      <c r="G967" s="8"/>
      <c r="H967" s="9"/>
      <c r="I967" s="9"/>
      <c r="J967" s="9"/>
      <c r="K967" s="104"/>
      <c r="L967" s="8"/>
      <c r="M967" s="10"/>
      <c r="N967" s="88"/>
      <c r="O967" s="10"/>
      <c r="P967" s="11"/>
      <c r="Q967" s="31"/>
      <c r="R967" s="9"/>
      <c r="S967" s="8"/>
      <c r="T967" s="8"/>
      <c r="U967" s="12"/>
      <c r="V967" s="12"/>
      <c r="W967" s="30"/>
    </row>
    <row r="968" spans="1:23" ht="17.45" customHeight="1" x14ac:dyDescent="0.3">
      <c r="A968" s="7"/>
      <c r="B968" s="7"/>
      <c r="C968" s="78"/>
      <c r="D968" s="9"/>
      <c r="E968" s="8"/>
      <c r="F968" s="7"/>
      <c r="G968" s="8"/>
      <c r="H968" s="9"/>
      <c r="I968" s="9"/>
      <c r="J968" s="9"/>
      <c r="K968" s="104"/>
      <c r="L968" s="8"/>
      <c r="M968" s="10"/>
      <c r="N968" s="88"/>
      <c r="O968" s="10"/>
      <c r="P968" s="11"/>
      <c r="Q968" s="31"/>
      <c r="R968" s="9"/>
      <c r="S968" s="8"/>
      <c r="T968" s="8"/>
      <c r="U968" s="12"/>
      <c r="V968" s="12"/>
      <c r="W968" s="30"/>
    </row>
    <row r="969" spans="1:23" ht="17.45" customHeight="1" x14ac:dyDescent="0.3">
      <c r="A969" s="7"/>
      <c r="B969" s="7"/>
      <c r="C969" s="78"/>
      <c r="D969" s="9"/>
      <c r="E969" s="8"/>
      <c r="F969" s="7"/>
      <c r="G969" s="8"/>
      <c r="H969" s="9"/>
      <c r="I969" s="9"/>
      <c r="J969" s="9"/>
      <c r="K969" s="104"/>
      <c r="L969" s="8"/>
      <c r="M969" s="10"/>
      <c r="N969" s="88"/>
      <c r="O969" s="10"/>
      <c r="P969" s="11"/>
      <c r="Q969" s="31"/>
      <c r="R969" s="9"/>
      <c r="S969" s="8"/>
      <c r="T969" s="8"/>
      <c r="U969" s="12"/>
      <c r="V969" s="12"/>
      <c r="W969" s="30"/>
    </row>
    <row r="970" spans="1:23" ht="17.45" customHeight="1" x14ac:dyDescent="0.3">
      <c r="A970" s="7"/>
      <c r="B970" s="7"/>
      <c r="C970" s="78"/>
      <c r="D970" s="9"/>
      <c r="E970" s="8"/>
      <c r="F970" s="7"/>
      <c r="G970" s="8"/>
      <c r="H970" s="9"/>
      <c r="I970" s="9"/>
      <c r="J970" s="9"/>
      <c r="K970" s="104"/>
      <c r="L970" s="8"/>
      <c r="M970" s="10"/>
      <c r="N970" s="88"/>
      <c r="O970" s="10"/>
      <c r="P970" s="11"/>
      <c r="Q970" s="31"/>
      <c r="R970" s="9"/>
      <c r="S970" s="8"/>
      <c r="T970" s="8"/>
      <c r="U970" s="12"/>
      <c r="V970" s="12"/>
      <c r="W970" s="30"/>
    </row>
    <row r="971" spans="1:23" ht="17.45" customHeight="1" x14ac:dyDescent="0.3">
      <c r="A971" s="7"/>
      <c r="B971" s="7"/>
      <c r="C971" s="78"/>
      <c r="D971" s="9"/>
      <c r="E971" s="8"/>
      <c r="F971" s="7"/>
      <c r="G971" s="8"/>
      <c r="H971" s="9"/>
      <c r="I971" s="9"/>
      <c r="J971" s="9"/>
      <c r="K971" s="104"/>
      <c r="L971" s="8"/>
      <c r="M971" s="10"/>
      <c r="N971" s="88"/>
      <c r="O971" s="10"/>
      <c r="P971" s="11"/>
      <c r="Q971" s="31"/>
      <c r="R971" s="9"/>
      <c r="S971" s="8"/>
      <c r="T971" s="8"/>
      <c r="U971" s="12"/>
      <c r="V971" s="12"/>
      <c r="W971" s="30"/>
    </row>
    <row r="972" spans="1:23" ht="17.45" customHeight="1" x14ac:dyDescent="0.3">
      <c r="A972" s="7"/>
      <c r="B972" s="7"/>
      <c r="C972" s="78"/>
      <c r="D972" s="9"/>
      <c r="E972" s="8"/>
      <c r="F972" s="7"/>
      <c r="G972" s="8"/>
      <c r="H972" s="9"/>
      <c r="I972" s="9"/>
      <c r="J972" s="9"/>
      <c r="K972" s="104"/>
      <c r="L972" s="8"/>
      <c r="M972" s="10"/>
      <c r="N972" s="88"/>
      <c r="O972" s="10"/>
      <c r="P972" s="11"/>
      <c r="Q972" s="31"/>
      <c r="R972" s="9"/>
      <c r="S972" s="8"/>
      <c r="T972" s="8"/>
      <c r="U972" s="12"/>
      <c r="V972" s="12"/>
      <c r="W972" s="30"/>
    </row>
    <row r="973" spans="1:23" ht="17.45" customHeight="1" x14ac:dyDescent="0.3">
      <c r="A973" s="7"/>
      <c r="B973" s="7"/>
      <c r="C973" s="78"/>
      <c r="D973" s="9"/>
      <c r="E973" s="8"/>
      <c r="F973" s="7"/>
      <c r="G973" s="8"/>
      <c r="H973" s="9"/>
      <c r="I973" s="9"/>
      <c r="J973" s="9"/>
      <c r="K973" s="104"/>
      <c r="L973" s="8"/>
      <c r="M973" s="10"/>
      <c r="N973" s="88"/>
      <c r="O973" s="10"/>
      <c r="P973" s="11"/>
      <c r="Q973" s="31"/>
      <c r="R973" s="9"/>
      <c r="S973" s="8"/>
      <c r="T973" s="8"/>
      <c r="U973" s="12"/>
      <c r="V973" s="12"/>
      <c r="W973" s="30"/>
    </row>
    <row r="974" spans="1:23" ht="17.45" customHeight="1" x14ac:dyDescent="0.3">
      <c r="A974" s="7"/>
      <c r="B974" s="7"/>
      <c r="C974" s="78"/>
      <c r="D974" s="9"/>
      <c r="E974" s="8"/>
      <c r="F974" s="7"/>
      <c r="G974" s="8"/>
      <c r="H974" s="9"/>
      <c r="I974" s="9"/>
      <c r="J974" s="9"/>
      <c r="K974" s="104"/>
      <c r="L974" s="8"/>
      <c r="M974" s="10"/>
      <c r="N974" s="88"/>
      <c r="O974" s="10"/>
      <c r="P974" s="11"/>
      <c r="Q974" s="31"/>
      <c r="R974" s="9"/>
      <c r="S974" s="8"/>
      <c r="T974" s="8"/>
      <c r="U974" s="12"/>
      <c r="V974" s="12"/>
      <c r="W974" s="30"/>
    </row>
    <row r="975" spans="1:23" ht="17.45" customHeight="1" x14ac:dyDescent="0.3">
      <c r="A975" s="7"/>
      <c r="B975" s="7"/>
      <c r="C975" s="78"/>
      <c r="D975" s="9"/>
      <c r="E975" s="8"/>
      <c r="F975" s="7"/>
      <c r="G975" s="8"/>
      <c r="H975" s="9"/>
      <c r="I975" s="9"/>
      <c r="J975" s="9"/>
      <c r="K975" s="104"/>
      <c r="L975" s="8"/>
      <c r="M975" s="10"/>
      <c r="N975" s="88"/>
      <c r="O975" s="10"/>
      <c r="P975" s="11"/>
      <c r="Q975" s="31"/>
      <c r="R975" s="9"/>
      <c r="S975" s="8"/>
      <c r="T975" s="8"/>
      <c r="U975" s="12"/>
      <c r="V975" s="12"/>
      <c r="W975" s="30"/>
    </row>
    <row r="976" spans="1:23" ht="17.45" customHeight="1" x14ac:dyDescent="0.3">
      <c r="A976" s="7"/>
      <c r="B976" s="7"/>
      <c r="C976" s="78"/>
      <c r="D976" s="9"/>
      <c r="E976" s="8"/>
      <c r="F976" s="7"/>
      <c r="G976" s="8"/>
      <c r="H976" s="9"/>
      <c r="I976" s="9"/>
      <c r="J976" s="9"/>
      <c r="K976" s="104"/>
      <c r="L976" s="8"/>
      <c r="M976" s="10"/>
      <c r="N976" s="88"/>
      <c r="O976" s="10"/>
      <c r="P976" s="11"/>
      <c r="Q976" s="31"/>
      <c r="R976" s="9"/>
      <c r="S976" s="8"/>
      <c r="T976" s="8"/>
      <c r="U976" s="12"/>
      <c r="V976" s="12"/>
      <c r="W976" s="30"/>
    </row>
    <row r="977" spans="1:23" ht="17.45" customHeight="1" x14ac:dyDescent="0.3">
      <c r="A977" s="7"/>
      <c r="B977" s="7"/>
      <c r="C977" s="78"/>
      <c r="D977" s="9"/>
      <c r="E977" s="8"/>
      <c r="F977" s="7"/>
      <c r="G977" s="8"/>
      <c r="H977" s="9"/>
      <c r="I977" s="9"/>
      <c r="J977" s="9"/>
      <c r="K977" s="104"/>
      <c r="L977" s="8"/>
      <c r="M977" s="10"/>
      <c r="N977" s="88"/>
      <c r="O977" s="10"/>
      <c r="P977" s="11"/>
      <c r="Q977" s="31"/>
      <c r="R977" s="9"/>
      <c r="S977" s="8"/>
      <c r="T977" s="8"/>
      <c r="U977" s="12"/>
      <c r="V977" s="12"/>
      <c r="W977" s="30"/>
    </row>
    <row r="978" spans="1:23" ht="17.45" customHeight="1" x14ac:dyDescent="0.3">
      <c r="A978" s="7"/>
      <c r="B978" s="7"/>
      <c r="C978" s="78"/>
      <c r="D978" s="9"/>
      <c r="E978" s="8"/>
      <c r="F978" s="7"/>
      <c r="G978" s="8"/>
      <c r="H978" s="9"/>
      <c r="I978" s="9"/>
      <c r="J978" s="9"/>
      <c r="K978" s="104"/>
      <c r="L978" s="8"/>
      <c r="M978" s="10"/>
      <c r="N978" s="88"/>
      <c r="O978" s="10"/>
      <c r="P978" s="11"/>
      <c r="Q978" s="31"/>
      <c r="R978" s="9"/>
      <c r="S978" s="8"/>
      <c r="T978" s="8"/>
      <c r="U978" s="12"/>
      <c r="V978" s="12"/>
      <c r="W978" s="30"/>
    </row>
    <row r="979" spans="1:23" ht="17.45" customHeight="1" x14ac:dyDescent="0.3">
      <c r="A979" s="7"/>
      <c r="B979" s="7"/>
      <c r="C979" s="78"/>
      <c r="D979" s="9"/>
      <c r="E979" s="8"/>
      <c r="F979" s="7"/>
      <c r="G979" s="8"/>
      <c r="H979" s="9"/>
      <c r="I979" s="9"/>
      <c r="J979" s="9"/>
      <c r="K979" s="104"/>
      <c r="L979" s="8"/>
      <c r="M979" s="10"/>
      <c r="N979" s="88"/>
      <c r="O979" s="10"/>
      <c r="P979" s="11"/>
      <c r="Q979" s="31"/>
      <c r="R979" s="9"/>
      <c r="S979" s="8"/>
      <c r="T979" s="8"/>
      <c r="U979" s="12"/>
      <c r="V979" s="12"/>
      <c r="W979" s="30"/>
    </row>
    <row r="980" spans="1:23" ht="17.45" customHeight="1" x14ac:dyDescent="0.3">
      <c r="A980" s="7"/>
      <c r="B980" s="7"/>
      <c r="C980" s="78"/>
      <c r="D980" s="9"/>
      <c r="E980" s="8"/>
      <c r="F980" s="7"/>
      <c r="G980" s="8"/>
      <c r="H980" s="9"/>
      <c r="I980" s="9"/>
      <c r="J980" s="9"/>
      <c r="K980" s="104"/>
      <c r="L980" s="8"/>
      <c r="M980" s="10"/>
      <c r="N980" s="88"/>
      <c r="O980" s="10"/>
      <c r="P980" s="11"/>
      <c r="Q980" s="31"/>
      <c r="R980" s="9"/>
      <c r="S980" s="8"/>
      <c r="T980" s="8"/>
      <c r="U980" s="12"/>
      <c r="V980" s="12"/>
      <c r="W980" s="30"/>
    </row>
    <row r="981" spans="1:23" ht="17.45" customHeight="1" x14ac:dyDescent="0.3">
      <c r="A981" s="7"/>
      <c r="B981" s="7"/>
      <c r="C981" s="78"/>
      <c r="D981" s="9"/>
      <c r="E981" s="8"/>
      <c r="F981" s="7"/>
      <c r="G981" s="8"/>
      <c r="H981" s="9"/>
      <c r="I981" s="9"/>
      <c r="J981" s="9"/>
      <c r="K981" s="104"/>
      <c r="L981" s="8"/>
      <c r="M981" s="10"/>
      <c r="N981" s="88"/>
      <c r="O981" s="10"/>
      <c r="P981" s="11"/>
      <c r="Q981" s="31"/>
      <c r="R981" s="9"/>
      <c r="S981" s="8"/>
      <c r="T981" s="8"/>
      <c r="U981" s="12"/>
      <c r="V981" s="12"/>
      <c r="W981" s="30"/>
    </row>
    <row r="982" spans="1:23" ht="17.45" customHeight="1" x14ac:dyDescent="0.3">
      <c r="A982" s="7"/>
      <c r="B982" s="7"/>
      <c r="C982" s="78"/>
      <c r="D982" s="9"/>
      <c r="E982" s="8"/>
      <c r="F982" s="7"/>
      <c r="G982" s="8"/>
      <c r="H982" s="9"/>
      <c r="I982" s="9"/>
      <c r="J982" s="9"/>
      <c r="K982" s="104"/>
      <c r="L982" s="8"/>
      <c r="M982" s="10"/>
      <c r="N982" s="88"/>
      <c r="O982" s="10"/>
      <c r="P982" s="11"/>
      <c r="Q982" s="31"/>
      <c r="R982" s="9"/>
      <c r="S982" s="8"/>
      <c r="T982" s="8"/>
      <c r="U982" s="12"/>
      <c r="V982" s="12"/>
      <c r="W982" s="30"/>
    </row>
    <row r="983" spans="1:23" ht="17.45" customHeight="1" x14ac:dyDescent="0.3">
      <c r="A983" s="7"/>
      <c r="B983" s="7"/>
      <c r="C983" s="78"/>
      <c r="D983" s="9"/>
      <c r="E983" s="8"/>
      <c r="F983" s="7"/>
      <c r="G983" s="8"/>
      <c r="H983" s="9"/>
      <c r="I983" s="9"/>
      <c r="J983" s="9"/>
      <c r="K983" s="104"/>
      <c r="L983" s="8"/>
      <c r="M983" s="10"/>
      <c r="N983" s="88"/>
      <c r="O983" s="10"/>
      <c r="P983" s="11"/>
      <c r="Q983" s="31"/>
      <c r="R983" s="9"/>
      <c r="S983" s="8"/>
      <c r="T983" s="8"/>
      <c r="U983" s="12"/>
      <c r="V983" s="12"/>
      <c r="W983" s="30"/>
    </row>
    <row r="984" spans="1:23" ht="17.45" customHeight="1" x14ac:dyDescent="0.3">
      <c r="A984" s="7"/>
      <c r="B984" s="7"/>
      <c r="C984" s="78"/>
      <c r="D984" s="9"/>
      <c r="E984" s="8"/>
      <c r="F984" s="7"/>
      <c r="G984" s="8"/>
      <c r="H984" s="9"/>
      <c r="I984" s="9"/>
      <c r="J984" s="9"/>
      <c r="K984" s="104"/>
      <c r="L984" s="8"/>
      <c r="M984" s="10"/>
      <c r="N984" s="88"/>
      <c r="O984" s="10"/>
      <c r="P984" s="11"/>
      <c r="Q984" s="31"/>
      <c r="R984" s="9"/>
      <c r="S984" s="8"/>
      <c r="T984" s="8"/>
      <c r="U984" s="12"/>
      <c r="V984" s="12"/>
      <c r="W984" s="30"/>
    </row>
    <row r="985" spans="1:23" ht="17.45" customHeight="1" x14ac:dyDescent="0.3">
      <c r="A985" s="7"/>
      <c r="B985" s="7"/>
      <c r="C985" s="78"/>
      <c r="D985" s="9"/>
      <c r="E985" s="8"/>
      <c r="F985" s="7"/>
      <c r="G985" s="8"/>
      <c r="H985" s="9"/>
      <c r="I985" s="9"/>
      <c r="J985" s="9"/>
      <c r="K985" s="104"/>
      <c r="L985" s="8"/>
      <c r="M985" s="10"/>
      <c r="N985" s="88"/>
      <c r="O985" s="10"/>
      <c r="P985" s="11"/>
      <c r="Q985" s="31"/>
      <c r="R985" s="9"/>
      <c r="S985" s="8"/>
      <c r="T985" s="8"/>
      <c r="U985" s="12"/>
      <c r="V985" s="12"/>
      <c r="W985" s="30"/>
    </row>
    <row r="986" spans="1:23" ht="17.45" customHeight="1" x14ac:dyDescent="0.3">
      <c r="A986" s="7"/>
      <c r="B986" s="7"/>
      <c r="C986" s="78"/>
      <c r="D986" s="9"/>
      <c r="E986" s="8"/>
      <c r="F986" s="7"/>
      <c r="G986" s="8"/>
      <c r="H986" s="9"/>
      <c r="I986" s="9"/>
      <c r="J986" s="9"/>
      <c r="K986" s="104"/>
      <c r="L986" s="8"/>
      <c r="M986" s="10"/>
      <c r="N986" s="88"/>
      <c r="O986" s="10"/>
      <c r="P986" s="11"/>
      <c r="Q986" s="31"/>
      <c r="R986" s="9"/>
      <c r="S986" s="8"/>
      <c r="T986" s="8"/>
      <c r="U986" s="12"/>
      <c r="V986" s="12"/>
      <c r="W986" s="30"/>
    </row>
    <row r="987" spans="1:23" ht="17.45" customHeight="1" x14ac:dyDescent="0.3">
      <c r="A987" s="7"/>
      <c r="B987" s="7"/>
      <c r="C987" s="78"/>
      <c r="D987" s="9"/>
      <c r="E987" s="8"/>
      <c r="F987" s="7"/>
      <c r="G987" s="8"/>
      <c r="H987" s="9"/>
      <c r="I987" s="9"/>
      <c r="J987" s="9"/>
      <c r="K987" s="104"/>
      <c r="L987" s="8"/>
      <c r="M987" s="10"/>
      <c r="N987" s="88"/>
      <c r="O987" s="10"/>
      <c r="P987" s="11"/>
      <c r="Q987" s="31"/>
      <c r="R987" s="9"/>
      <c r="S987" s="8"/>
      <c r="T987" s="8"/>
      <c r="U987" s="12"/>
      <c r="V987" s="12"/>
      <c r="W987" s="30"/>
    </row>
    <row r="988" spans="1:23" ht="17.45" customHeight="1" x14ac:dyDescent="0.3">
      <c r="A988" s="7"/>
      <c r="B988" s="7"/>
      <c r="C988" s="78"/>
      <c r="D988" s="9"/>
      <c r="E988" s="8"/>
      <c r="F988" s="7"/>
      <c r="G988" s="8"/>
      <c r="H988" s="9"/>
      <c r="I988" s="9"/>
      <c r="J988" s="9"/>
      <c r="K988" s="104"/>
      <c r="L988" s="8"/>
      <c r="M988" s="10"/>
      <c r="N988" s="88"/>
      <c r="O988" s="10"/>
      <c r="P988" s="11"/>
      <c r="Q988" s="31"/>
      <c r="R988" s="9"/>
      <c r="S988" s="8"/>
      <c r="T988" s="8"/>
      <c r="U988" s="12"/>
      <c r="V988" s="12"/>
      <c r="W988" s="30"/>
    </row>
    <row r="989" spans="1:23" ht="17.45" customHeight="1" x14ac:dyDescent="0.3">
      <c r="A989" s="7"/>
      <c r="B989" s="7"/>
      <c r="C989" s="78"/>
      <c r="D989" s="9"/>
      <c r="E989" s="8"/>
      <c r="F989" s="7"/>
      <c r="G989" s="8"/>
      <c r="H989" s="9"/>
      <c r="I989" s="9"/>
      <c r="J989" s="9"/>
      <c r="K989" s="104"/>
      <c r="L989" s="8"/>
      <c r="M989" s="10"/>
      <c r="N989" s="88"/>
      <c r="O989" s="10"/>
      <c r="P989" s="11"/>
      <c r="Q989" s="31"/>
      <c r="R989" s="9"/>
      <c r="S989" s="8"/>
      <c r="T989" s="8"/>
      <c r="U989" s="12"/>
      <c r="V989" s="12"/>
      <c r="W989" s="30"/>
    </row>
    <row r="990" spans="1:23" ht="17.45" customHeight="1" x14ac:dyDescent="0.3">
      <c r="A990" s="7"/>
      <c r="B990" s="7"/>
      <c r="C990" s="78"/>
      <c r="D990" s="9"/>
      <c r="E990" s="8"/>
      <c r="F990" s="7"/>
      <c r="G990" s="8"/>
      <c r="H990" s="9"/>
      <c r="I990" s="9"/>
      <c r="J990" s="9"/>
      <c r="K990" s="104"/>
      <c r="L990" s="8"/>
      <c r="M990" s="10"/>
      <c r="N990" s="88"/>
      <c r="O990" s="10"/>
      <c r="P990" s="11"/>
      <c r="Q990" s="31"/>
      <c r="R990" s="9"/>
      <c r="S990" s="8"/>
      <c r="T990" s="8"/>
      <c r="U990" s="12"/>
      <c r="V990" s="12"/>
      <c r="W990" s="30"/>
    </row>
    <row r="991" spans="1:23" ht="17.45" customHeight="1" x14ac:dyDescent="0.3">
      <c r="A991" s="7"/>
      <c r="B991" s="7"/>
      <c r="C991" s="78"/>
      <c r="D991" s="9"/>
      <c r="E991" s="8"/>
      <c r="F991" s="7"/>
      <c r="G991" s="8"/>
      <c r="H991" s="9"/>
      <c r="I991" s="9"/>
      <c r="J991" s="9"/>
      <c r="K991" s="104"/>
      <c r="L991" s="8"/>
      <c r="M991" s="10"/>
      <c r="N991" s="88"/>
      <c r="O991" s="10"/>
      <c r="P991" s="11"/>
      <c r="Q991" s="31"/>
      <c r="R991" s="9"/>
      <c r="S991" s="8"/>
      <c r="T991" s="8"/>
      <c r="U991" s="12"/>
      <c r="V991" s="12"/>
      <c r="W991" s="30"/>
    </row>
    <row r="992" spans="1:23" ht="17.45" customHeight="1" x14ac:dyDescent="0.3">
      <c r="A992" s="7"/>
      <c r="B992" s="7"/>
      <c r="C992" s="78"/>
      <c r="D992" s="9"/>
      <c r="E992" s="8"/>
      <c r="F992" s="7"/>
      <c r="G992" s="8"/>
      <c r="H992" s="9"/>
      <c r="I992" s="9"/>
      <c r="J992" s="9"/>
      <c r="K992" s="104"/>
      <c r="L992" s="8"/>
      <c r="M992" s="10"/>
      <c r="N992" s="88"/>
      <c r="O992" s="10"/>
      <c r="P992" s="11"/>
      <c r="Q992" s="31"/>
      <c r="R992" s="9"/>
      <c r="S992" s="8"/>
      <c r="T992" s="8"/>
      <c r="U992" s="12"/>
      <c r="V992" s="12"/>
      <c r="W992" s="30"/>
    </row>
    <row r="993" spans="1:23" ht="17.45" customHeight="1" x14ac:dyDescent="0.3">
      <c r="A993" s="7"/>
      <c r="B993" s="7"/>
      <c r="C993" s="78"/>
      <c r="D993" s="9"/>
      <c r="E993" s="8"/>
      <c r="F993" s="7"/>
      <c r="G993" s="8"/>
      <c r="H993" s="9"/>
      <c r="I993" s="9"/>
      <c r="J993" s="9"/>
      <c r="K993" s="104"/>
      <c r="L993" s="8"/>
      <c r="M993" s="10"/>
      <c r="N993" s="88"/>
      <c r="O993" s="10"/>
      <c r="P993" s="11"/>
      <c r="Q993" s="31"/>
      <c r="R993" s="9"/>
      <c r="S993" s="8"/>
      <c r="T993" s="8"/>
      <c r="U993" s="12"/>
      <c r="V993" s="12"/>
      <c r="W993" s="30"/>
    </row>
    <row r="994" spans="1:23" ht="17.45" customHeight="1" x14ac:dyDescent="0.3">
      <c r="A994" s="7"/>
      <c r="B994" s="7"/>
      <c r="C994" s="78"/>
      <c r="D994" s="9"/>
      <c r="E994" s="8"/>
      <c r="F994" s="7"/>
      <c r="G994" s="8"/>
      <c r="H994" s="9"/>
      <c r="I994" s="9"/>
      <c r="J994" s="9"/>
      <c r="K994" s="104"/>
      <c r="L994" s="8"/>
      <c r="M994" s="10"/>
      <c r="N994" s="88"/>
      <c r="O994" s="10"/>
      <c r="P994" s="11"/>
      <c r="Q994" s="31"/>
      <c r="R994" s="9"/>
      <c r="S994" s="8"/>
      <c r="T994" s="8"/>
      <c r="U994" s="12"/>
      <c r="V994" s="12"/>
      <c r="W994" s="30"/>
    </row>
    <row r="995" spans="1:23" ht="17.45" customHeight="1" x14ac:dyDescent="0.3">
      <c r="A995" s="7"/>
      <c r="B995" s="7"/>
      <c r="C995" s="78"/>
      <c r="D995" s="9"/>
      <c r="E995" s="8"/>
      <c r="F995" s="7"/>
      <c r="G995" s="8"/>
      <c r="H995" s="9"/>
      <c r="I995" s="9"/>
      <c r="J995" s="9"/>
      <c r="K995" s="104"/>
      <c r="L995" s="8"/>
      <c r="M995" s="10"/>
      <c r="N995" s="88"/>
      <c r="O995" s="10"/>
      <c r="P995" s="11"/>
      <c r="Q995" s="31"/>
      <c r="R995" s="9"/>
      <c r="S995" s="8"/>
      <c r="T995" s="8"/>
      <c r="U995" s="12"/>
      <c r="V995" s="12"/>
      <c r="W995" s="30"/>
    </row>
    <row r="996" spans="1:23" ht="17.45" customHeight="1" x14ac:dyDescent="0.3">
      <c r="A996" s="7"/>
      <c r="B996" s="7"/>
      <c r="C996" s="78"/>
      <c r="D996" s="9"/>
      <c r="E996" s="8"/>
      <c r="F996" s="7"/>
      <c r="G996" s="8"/>
      <c r="H996" s="9"/>
      <c r="I996" s="9"/>
      <c r="J996" s="9"/>
      <c r="K996" s="104"/>
      <c r="L996" s="8"/>
      <c r="M996" s="10"/>
      <c r="N996" s="88"/>
      <c r="O996" s="10"/>
      <c r="P996" s="11"/>
      <c r="Q996" s="31"/>
      <c r="R996" s="9"/>
      <c r="S996" s="8"/>
      <c r="T996" s="8"/>
      <c r="U996" s="12"/>
      <c r="V996" s="12"/>
      <c r="W996" s="30"/>
    </row>
    <row r="997" spans="1:23" ht="17.45" customHeight="1" x14ac:dyDescent="0.3">
      <c r="A997" s="7"/>
      <c r="B997" s="7"/>
      <c r="C997" s="78"/>
      <c r="D997" s="9"/>
      <c r="E997" s="8"/>
      <c r="F997" s="7"/>
      <c r="G997" s="8"/>
      <c r="H997" s="9"/>
      <c r="I997" s="9"/>
      <c r="J997" s="9"/>
      <c r="K997" s="104"/>
      <c r="L997" s="8"/>
      <c r="M997" s="10"/>
      <c r="N997" s="88"/>
      <c r="O997" s="10"/>
      <c r="P997" s="11"/>
      <c r="Q997" s="32"/>
      <c r="R997" s="9"/>
      <c r="S997" s="8"/>
      <c r="T997" s="8"/>
      <c r="U997" s="12"/>
      <c r="V997" s="12"/>
      <c r="W997" s="30"/>
    </row>
    <row r="998" spans="1:23" ht="17.45" customHeight="1" x14ac:dyDescent="0.3">
      <c r="A998" s="7"/>
      <c r="B998" s="7"/>
      <c r="C998" s="78"/>
      <c r="D998" s="9"/>
      <c r="E998" s="8"/>
      <c r="F998" s="7"/>
      <c r="G998" s="8"/>
      <c r="H998" s="9"/>
      <c r="I998" s="9"/>
      <c r="J998" s="9"/>
      <c r="K998" s="104"/>
      <c r="L998" s="8"/>
      <c r="M998" s="10"/>
      <c r="N998" s="88"/>
      <c r="O998" s="10"/>
      <c r="P998" s="11"/>
      <c r="Q998" s="31"/>
      <c r="R998" s="9"/>
      <c r="S998" s="8"/>
      <c r="T998" s="8"/>
      <c r="U998" s="12"/>
      <c r="V998" s="12"/>
      <c r="W998" s="30"/>
    </row>
    <row r="999" spans="1:23" ht="17.45" customHeight="1" x14ac:dyDescent="0.3">
      <c r="A999" s="7"/>
      <c r="B999" s="7"/>
      <c r="C999" s="78"/>
      <c r="D999" s="9"/>
      <c r="E999" s="8"/>
      <c r="F999" s="7"/>
      <c r="G999" s="8"/>
      <c r="H999" s="9"/>
      <c r="I999" s="9"/>
      <c r="J999" s="9"/>
      <c r="K999" s="104"/>
      <c r="L999" s="8"/>
      <c r="M999" s="10"/>
      <c r="N999" s="88"/>
      <c r="O999" s="10"/>
      <c r="P999" s="11"/>
      <c r="Q999" s="32"/>
      <c r="R999" s="9"/>
      <c r="S999" s="8"/>
      <c r="T999" s="8"/>
      <c r="U999" s="12"/>
      <c r="V999" s="12"/>
      <c r="W999" s="30"/>
    </row>
    <row r="1000" spans="1:23" ht="17.45" customHeight="1" x14ac:dyDescent="0.3">
      <c r="A1000" s="7"/>
      <c r="B1000" s="7"/>
      <c r="C1000" s="78"/>
      <c r="D1000" s="9"/>
      <c r="E1000" s="8"/>
      <c r="F1000" s="7"/>
      <c r="G1000" s="8"/>
      <c r="H1000" s="9"/>
      <c r="I1000" s="9"/>
      <c r="J1000" s="9"/>
      <c r="K1000" s="104"/>
      <c r="L1000" s="8"/>
      <c r="M1000" s="10"/>
      <c r="N1000" s="88"/>
      <c r="O1000" s="10"/>
      <c r="P1000" s="11"/>
      <c r="Q1000" s="32"/>
      <c r="R1000" s="9"/>
      <c r="S1000" s="8"/>
      <c r="T1000" s="8"/>
      <c r="U1000" s="12"/>
      <c r="V1000" s="12"/>
      <c r="W1000" s="30"/>
    </row>
    <row r="1001" spans="1:23" ht="17.45" customHeight="1" x14ac:dyDescent="0.3">
      <c r="A1001" s="7"/>
      <c r="B1001" s="7"/>
      <c r="C1001" s="78"/>
      <c r="D1001" s="9"/>
      <c r="E1001" s="8"/>
      <c r="F1001" s="7"/>
      <c r="G1001" s="8"/>
      <c r="H1001" s="9"/>
      <c r="I1001" s="9"/>
      <c r="J1001" s="9"/>
      <c r="K1001" s="104"/>
      <c r="L1001" s="8"/>
      <c r="M1001" s="10"/>
      <c r="N1001" s="88"/>
      <c r="O1001" s="10"/>
      <c r="P1001" s="11"/>
      <c r="Q1001" s="32"/>
      <c r="R1001" s="9"/>
      <c r="S1001" s="8"/>
      <c r="T1001" s="8"/>
      <c r="U1001" s="12"/>
      <c r="V1001" s="12"/>
      <c r="W1001" s="30"/>
    </row>
    <row r="1002" spans="1:23" ht="17.45" customHeight="1" x14ac:dyDescent="0.3">
      <c r="A1002" s="7"/>
      <c r="B1002" s="7"/>
      <c r="C1002" s="78"/>
      <c r="D1002" s="9"/>
      <c r="E1002" s="8"/>
      <c r="F1002" s="7"/>
      <c r="G1002" s="8"/>
      <c r="H1002" s="9"/>
      <c r="I1002" s="9"/>
      <c r="J1002" s="9"/>
      <c r="K1002" s="104"/>
      <c r="L1002" s="8"/>
      <c r="M1002" s="10"/>
      <c r="N1002" s="88"/>
      <c r="O1002" s="10"/>
      <c r="P1002" s="11"/>
      <c r="Q1002" s="32"/>
      <c r="R1002" s="9"/>
      <c r="S1002" s="8"/>
      <c r="T1002" s="8"/>
      <c r="U1002" s="12"/>
      <c r="V1002" s="12"/>
      <c r="W1002" s="30"/>
    </row>
    <row r="1003" spans="1:23" ht="17.45" customHeight="1" x14ac:dyDescent="0.3">
      <c r="A1003" s="7"/>
      <c r="B1003" s="7"/>
      <c r="C1003" s="78"/>
      <c r="D1003" s="9"/>
      <c r="E1003" s="8"/>
      <c r="F1003" s="7"/>
      <c r="G1003" s="8"/>
      <c r="H1003" s="9"/>
      <c r="I1003" s="9"/>
      <c r="J1003" s="9"/>
      <c r="K1003" s="104"/>
      <c r="L1003" s="8"/>
      <c r="M1003" s="10"/>
      <c r="N1003" s="88"/>
      <c r="O1003" s="10"/>
      <c r="P1003" s="11"/>
      <c r="Q1003" s="32"/>
      <c r="R1003" s="9"/>
      <c r="S1003" s="8"/>
      <c r="T1003" s="8"/>
      <c r="U1003" s="12"/>
      <c r="V1003" s="12"/>
      <c r="W1003" s="30"/>
    </row>
    <row r="1004" spans="1:23" ht="17.45" customHeight="1" x14ac:dyDescent="0.3">
      <c r="A1004" s="7"/>
      <c r="B1004" s="7"/>
      <c r="C1004" s="78"/>
      <c r="D1004" s="9"/>
      <c r="E1004" s="8"/>
      <c r="F1004" s="7"/>
      <c r="G1004" s="8"/>
      <c r="H1004" s="9"/>
      <c r="I1004" s="9"/>
      <c r="J1004" s="9"/>
      <c r="K1004" s="104"/>
      <c r="L1004" s="8"/>
      <c r="M1004" s="10"/>
      <c r="N1004" s="88"/>
      <c r="O1004" s="10"/>
      <c r="P1004" s="11"/>
      <c r="Q1004" s="31"/>
      <c r="R1004" s="9"/>
      <c r="S1004" s="8"/>
      <c r="T1004" s="8"/>
      <c r="U1004" s="12"/>
      <c r="V1004" s="12"/>
      <c r="W1004" s="30"/>
    </row>
    <row r="1005" spans="1:23" ht="17.45" customHeight="1" x14ac:dyDescent="0.3">
      <c r="A1005" s="7"/>
      <c r="B1005" s="7"/>
      <c r="C1005" s="78"/>
      <c r="D1005" s="9"/>
      <c r="E1005" s="8"/>
      <c r="F1005" s="7"/>
      <c r="G1005" s="8"/>
      <c r="H1005" s="9"/>
      <c r="I1005" s="9"/>
      <c r="J1005" s="9"/>
      <c r="K1005" s="104"/>
      <c r="L1005" s="8"/>
      <c r="M1005" s="10"/>
      <c r="N1005" s="88"/>
      <c r="O1005" s="10"/>
      <c r="P1005" s="11"/>
      <c r="Q1005" s="32"/>
      <c r="R1005" s="9"/>
      <c r="S1005" s="8"/>
      <c r="T1005" s="8"/>
      <c r="U1005" s="12"/>
      <c r="V1005" s="12"/>
      <c r="W1005" s="30"/>
    </row>
    <row r="1006" spans="1:23" ht="17.45" customHeight="1" x14ac:dyDescent="0.3">
      <c r="A1006" s="7"/>
      <c r="B1006" s="7"/>
      <c r="C1006" s="78"/>
      <c r="D1006" s="9"/>
      <c r="E1006" s="8"/>
      <c r="F1006" s="7"/>
      <c r="G1006" s="8"/>
      <c r="H1006" s="9"/>
      <c r="I1006" s="9"/>
      <c r="J1006" s="9"/>
      <c r="K1006" s="104"/>
      <c r="L1006" s="8"/>
      <c r="M1006" s="10"/>
      <c r="N1006" s="88"/>
      <c r="O1006" s="10"/>
      <c r="P1006" s="11"/>
      <c r="Q1006" s="32"/>
      <c r="R1006" s="9"/>
      <c r="S1006" s="8"/>
      <c r="T1006" s="8"/>
      <c r="U1006" s="12"/>
      <c r="V1006" s="12"/>
      <c r="W1006" s="30"/>
    </row>
    <row r="1007" spans="1:23" ht="17.45" customHeight="1" x14ac:dyDescent="0.3">
      <c r="A1007" s="7"/>
      <c r="B1007" s="7"/>
      <c r="C1007" s="78"/>
      <c r="D1007" s="9"/>
      <c r="E1007" s="8"/>
      <c r="F1007" s="7"/>
      <c r="G1007" s="8"/>
      <c r="H1007" s="9"/>
      <c r="I1007" s="9"/>
      <c r="J1007" s="9"/>
      <c r="K1007" s="104"/>
      <c r="L1007" s="8"/>
      <c r="M1007" s="10"/>
      <c r="N1007" s="88"/>
      <c r="O1007" s="10"/>
      <c r="P1007" s="11"/>
      <c r="Q1007" s="32"/>
      <c r="R1007" s="9"/>
      <c r="S1007" s="8"/>
      <c r="T1007" s="8"/>
      <c r="U1007" s="12"/>
      <c r="V1007" s="12"/>
      <c r="W1007" s="30"/>
    </row>
    <row r="1008" spans="1:23" ht="17.45" customHeight="1" x14ac:dyDescent="0.3">
      <c r="A1008" s="7"/>
      <c r="B1008" s="7"/>
      <c r="C1008" s="78"/>
      <c r="D1008" s="9"/>
      <c r="E1008" s="8"/>
      <c r="F1008" s="7"/>
      <c r="G1008" s="8"/>
      <c r="H1008" s="9"/>
      <c r="I1008" s="9"/>
      <c r="J1008" s="9"/>
      <c r="K1008" s="104"/>
      <c r="L1008" s="8"/>
      <c r="M1008" s="10"/>
      <c r="N1008" s="88"/>
      <c r="O1008" s="10"/>
      <c r="P1008" s="11"/>
      <c r="Q1008" s="32"/>
      <c r="R1008" s="9"/>
      <c r="S1008" s="8"/>
      <c r="T1008" s="8"/>
      <c r="U1008" s="12"/>
      <c r="V1008" s="12"/>
      <c r="W1008" s="30"/>
    </row>
    <row r="1009" spans="1:23" ht="17.45" customHeight="1" x14ac:dyDescent="0.3">
      <c r="A1009" s="7"/>
      <c r="B1009" s="7"/>
      <c r="C1009" s="78"/>
      <c r="D1009" s="9"/>
      <c r="E1009" s="8"/>
      <c r="F1009" s="7"/>
      <c r="G1009" s="8"/>
      <c r="H1009" s="9"/>
      <c r="I1009" s="9"/>
      <c r="J1009" s="9"/>
      <c r="K1009" s="104"/>
      <c r="L1009" s="8"/>
      <c r="M1009" s="10"/>
      <c r="N1009" s="88"/>
      <c r="O1009" s="10"/>
      <c r="P1009" s="11"/>
      <c r="Q1009" s="31"/>
      <c r="R1009" s="9"/>
      <c r="S1009" s="8"/>
      <c r="T1009" s="8"/>
      <c r="U1009" s="12"/>
      <c r="V1009" s="12"/>
      <c r="W1009" s="30"/>
    </row>
    <row r="1010" spans="1:23" ht="17.45" customHeight="1" x14ac:dyDescent="0.3">
      <c r="A1010" s="7"/>
      <c r="B1010" s="7"/>
      <c r="C1010" s="78"/>
      <c r="D1010" s="9"/>
      <c r="E1010" s="8"/>
      <c r="F1010" s="7"/>
      <c r="G1010" s="8"/>
      <c r="H1010" s="9"/>
      <c r="I1010" s="9"/>
      <c r="J1010" s="9"/>
      <c r="K1010" s="104"/>
      <c r="L1010" s="8"/>
      <c r="M1010" s="10"/>
      <c r="N1010" s="88"/>
      <c r="O1010" s="10"/>
      <c r="P1010" s="11"/>
      <c r="Q1010" s="31"/>
      <c r="R1010" s="9"/>
      <c r="S1010" s="8"/>
      <c r="T1010" s="8"/>
      <c r="U1010" s="12"/>
      <c r="V1010" s="12"/>
      <c r="W1010" s="30"/>
    </row>
    <row r="1011" spans="1:23" ht="17.45" customHeight="1" x14ac:dyDescent="0.3">
      <c r="A1011" s="7"/>
      <c r="B1011" s="7"/>
      <c r="C1011" s="78"/>
      <c r="D1011" s="9"/>
      <c r="E1011" s="8"/>
      <c r="F1011" s="7"/>
      <c r="G1011" s="8"/>
      <c r="H1011" s="9"/>
      <c r="I1011" s="9"/>
      <c r="J1011" s="9"/>
      <c r="K1011" s="104"/>
      <c r="L1011" s="8"/>
      <c r="M1011" s="10"/>
      <c r="N1011" s="88"/>
      <c r="O1011" s="10"/>
      <c r="P1011" s="11"/>
      <c r="Q1011" s="31"/>
      <c r="R1011" s="9"/>
      <c r="S1011" s="8"/>
      <c r="T1011" s="8"/>
      <c r="U1011" s="12"/>
      <c r="V1011" s="12"/>
      <c r="W1011" s="30"/>
    </row>
    <row r="1012" spans="1:23" ht="17.45" customHeight="1" x14ac:dyDescent="0.3">
      <c r="A1012" s="7"/>
      <c r="B1012" s="7"/>
      <c r="C1012" s="78"/>
      <c r="D1012" s="9"/>
      <c r="E1012" s="8"/>
      <c r="F1012" s="7"/>
      <c r="G1012" s="8"/>
      <c r="H1012" s="9"/>
      <c r="I1012" s="9"/>
      <c r="J1012" s="9"/>
      <c r="K1012" s="104"/>
      <c r="L1012" s="8"/>
      <c r="M1012" s="10"/>
      <c r="N1012" s="88"/>
      <c r="O1012" s="10"/>
      <c r="P1012" s="11"/>
      <c r="Q1012" s="31"/>
      <c r="R1012" s="9"/>
      <c r="S1012" s="8"/>
      <c r="T1012" s="8"/>
      <c r="U1012" s="12"/>
      <c r="V1012" s="12"/>
      <c r="W1012" s="30"/>
    </row>
    <row r="1013" spans="1:23" ht="17.45" customHeight="1" x14ac:dyDescent="0.3">
      <c r="A1013" s="7"/>
      <c r="B1013" s="7"/>
      <c r="C1013" s="78"/>
      <c r="D1013" s="9"/>
      <c r="E1013" s="8"/>
      <c r="F1013" s="7"/>
      <c r="G1013" s="8"/>
      <c r="H1013" s="9"/>
      <c r="I1013" s="9"/>
      <c r="J1013" s="9"/>
      <c r="K1013" s="104"/>
      <c r="L1013" s="8"/>
      <c r="M1013" s="10"/>
      <c r="N1013" s="88"/>
      <c r="O1013" s="10"/>
      <c r="P1013" s="11"/>
      <c r="Q1013" s="31"/>
      <c r="R1013" s="9"/>
      <c r="S1013" s="8"/>
      <c r="T1013" s="8"/>
      <c r="U1013" s="12"/>
      <c r="V1013" s="12"/>
      <c r="W1013" s="30"/>
    </row>
    <row r="1014" spans="1:23" ht="17.45" customHeight="1" x14ac:dyDescent="0.3">
      <c r="A1014" s="7"/>
      <c r="B1014" s="7"/>
      <c r="C1014" s="78"/>
      <c r="D1014" s="9"/>
      <c r="E1014" s="8"/>
      <c r="F1014" s="7"/>
      <c r="G1014" s="8"/>
      <c r="H1014" s="9"/>
      <c r="I1014" s="9"/>
      <c r="J1014" s="9"/>
      <c r="K1014" s="104"/>
      <c r="L1014" s="8"/>
      <c r="M1014" s="10"/>
      <c r="N1014" s="88"/>
      <c r="O1014" s="10"/>
      <c r="P1014" s="11"/>
      <c r="Q1014" s="31"/>
      <c r="R1014" s="9"/>
      <c r="S1014" s="8"/>
      <c r="T1014" s="8"/>
      <c r="U1014" s="12"/>
      <c r="V1014" s="12"/>
      <c r="W1014" s="30"/>
    </row>
    <row r="1015" spans="1:23" ht="17.45" customHeight="1" x14ac:dyDescent="0.3">
      <c r="A1015" s="7"/>
      <c r="B1015" s="7"/>
      <c r="C1015" s="78"/>
      <c r="D1015" s="9"/>
      <c r="E1015" s="8"/>
      <c r="F1015" s="7"/>
      <c r="G1015" s="8"/>
      <c r="H1015" s="9"/>
      <c r="I1015" s="9"/>
      <c r="J1015" s="9"/>
      <c r="K1015" s="104"/>
      <c r="L1015" s="8"/>
      <c r="M1015" s="10"/>
      <c r="N1015" s="88"/>
      <c r="O1015" s="10"/>
      <c r="P1015" s="11"/>
      <c r="Q1015" s="31"/>
      <c r="R1015" s="9"/>
      <c r="S1015" s="8"/>
      <c r="T1015" s="8"/>
      <c r="U1015" s="12"/>
      <c r="V1015" s="12"/>
      <c r="W1015" s="30"/>
    </row>
    <row r="1016" spans="1:23" ht="17.45" customHeight="1" x14ac:dyDescent="0.3">
      <c r="A1016" s="7"/>
      <c r="B1016" s="7"/>
      <c r="C1016" s="78"/>
      <c r="D1016" s="9"/>
      <c r="E1016" s="8"/>
      <c r="F1016" s="7"/>
      <c r="G1016" s="8"/>
      <c r="H1016" s="9"/>
      <c r="I1016" s="9"/>
      <c r="J1016" s="9"/>
      <c r="K1016" s="104"/>
      <c r="L1016" s="8"/>
      <c r="M1016" s="10"/>
      <c r="N1016" s="88"/>
      <c r="O1016" s="10"/>
      <c r="P1016" s="11"/>
      <c r="Q1016" s="31"/>
      <c r="R1016" s="9"/>
      <c r="S1016" s="8"/>
      <c r="T1016" s="8"/>
      <c r="U1016" s="12"/>
      <c r="V1016" s="12"/>
      <c r="W1016" s="30"/>
    </row>
    <row r="1017" spans="1:23" ht="17.45" customHeight="1" x14ac:dyDescent="0.3">
      <c r="A1017" s="7"/>
      <c r="B1017" s="7"/>
      <c r="C1017" s="78"/>
      <c r="D1017" s="9"/>
      <c r="E1017" s="8"/>
      <c r="F1017" s="7"/>
      <c r="G1017" s="8"/>
      <c r="H1017" s="9"/>
      <c r="I1017" s="9"/>
      <c r="J1017" s="9"/>
      <c r="K1017" s="104"/>
      <c r="L1017" s="8"/>
      <c r="M1017" s="10"/>
      <c r="N1017" s="88"/>
      <c r="O1017" s="10"/>
      <c r="P1017" s="11"/>
      <c r="Q1017" s="31"/>
      <c r="R1017" s="9"/>
      <c r="S1017" s="8"/>
      <c r="T1017" s="8"/>
      <c r="U1017" s="12"/>
      <c r="V1017" s="12"/>
      <c r="W1017" s="30"/>
    </row>
    <row r="1018" spans="1:23" ht="17.45" customHeight="1" x14ac:dyDescent="0.3">
      <c r="A1018" s="7"/>
      <c r="B1018" s="7"/>
      <c r="C1018" s="78"/>
      <c r="D1018" s="9"/>
      <c r="E1018" s="8"/>
      <c r="F1018" s="7"/>
      <c r="G1018" s="8"/>
      <c r="H1018" s="9"/>
      <c r="I1018" s="9"/>
      <c r="J1018" s="9"/>
      <c r="K1018" s="104"/>
      <c r="L1018" s="8"/>
      <c r="M1018" s="10"/>
      <c r="N1018" s="88"/>
      <c r="O1018" s="10"/>
      <c r="P1018" s="11"/>
      <c r="Q1018" s="31"/>
      <c r="R1018" s="9"/>
      <c r="S1018" s="8"/>
      <c r="T1018" s="8"/>
      <c r="U1018" s="12"/>
      <c r="V1018" s="12"/>
      <c r="W1018" s="30"/>
    </row>
    <row r="1019" spans="1:23" ht="17.45" customHeight="1" x14ac:dyDescent="0.3">
      <c r="A1019" s="7"/>
      <c r="B1019" s="7"/>
      <c r="C1019" s="78"/>
      <c r="D1019" s="9"/>
      <c r="E1019" s="8"/>
      <c r="F1019" s="7"/>
      <c r="G1019" s="8"/>
      <c r="H1019" s="9"/>
      <c r="I1019" s="9"/>
      <c r="J1019" s="9"/>
      <c r="K1019" s="104"/>
      <c r="L1019" s="8"/>
      <c r="M1019" s="10"/>
      <c r="N1019" s="88"/>
      <c r="O1019" s="10"/>
      <c r="P1019" s="11"/>
      <c r="Q1019" s="31"/>
      <c r="R1019" s="9"/>
      <c r="S1019" s="8"/>
      <c r="T1019" s="8"/>
      <c r="U1019" s="12"/>
      <c r="V1019" s="12"/>
      <c r="W1019" s="30"/>
    </row>
    <row r="1020" spans="1:23" ht="17.45" customHeight="1" x14ac:dyDescent="0.3">
      <c r="A1020" s="7"/>
      <c r="B1020" s="7"/>
      <c r="C1020" s="78"/>
      <c r="D1020" s="9"/>
      <c r="E1020" s="8"/>
      <c r="F1020" s="7"/>
      <c r="G1020" s="8"/>
      <c r="H1020" s="9"/>
      <c r="I1020" s="9"/>
      <c r="J1020" s="9"/>
      <c r="K1020" s="104"/>
      <c r="L1020" s="8"/>
      <c r="M1020" s="10"/>
      <c r="N1020" s="88"/>
      <c r="O1020" s="10"/>
      <c r="P1020" s="11"/>
      <c r="Q1020" s="31"/>
      <c r="R1020" s="9"/>
      <c r="S1020" s="8"/>
      <c r="T1020" s="8"/>
      <c r="U1020" s="12"/>
      <c r="V1020" s="12"/>
      <c r="W1020" s="30"/>
    </row>
    <row r="1021" spans="1:23" ht="17.45" customHeight="1" x14ac:dyDescent="0.3">
      <c r="A1021" s="7"/>
      <c r="B1021" s="7"/>
      <c r="C1021" s="78"/>
      <c r="D1021" s="9"/>
      <c r="E1021" s="8"/>
      <c r="F1021" s="7"/>
      <c r="G1021" s="8"/>
      <c r="H1021" s="9"/>
      <c r="I1021" s="9"/>
      <c r="J1021" s="9"/>
      <c r="K1021" s="104"/>
      <c r="L1021" s="8"/>
      <c r="M1021" s="10"/>
      <c r="N1021" s="88"/>
      <c r="O1021" s="10"/>
      <c r="P1021" s="11"/>
      <c r="Q1021" s="31"/>
      <c r="R1021" s="9"/>
      <c r="S1021" s="8"/>
      <c r="T1021" s="8"/>
      <c r="U1021" s="12"/>
      <c r="V1021" s="12"/>
      <c r="W1021" s="30"/>
    </row>
    <row r="1022" spans="1:23" ht="17.45" customHeight="1" x14ac:dyDescent="0.3">
      <c r="A1022" s="7"/>
      <c r="B1022" s="7"/>
      <c r="C1022" s="78"/>
      <c r="D1022" s="9"/>
      <c r="E1022" s="8"/>
      <c r="F1022" s="7"/>
      <c r="G1022" s="8"/>
      <c r="H1022" s="9"/>
      <c r="I1022" s="9"/>
      <c r="J1022" s="9"/>
      <c r="K1022" s="104"/>
      <c r="L1022" s="8"/>
      <c r="M1022" s="10"/>
      <c r="N1022" s="88"/>
      <c r="O1022" s="10"/>
      <c r="P1022" s="11"/>
      <c r="Q1022" s="31"/>
      <c r="R1022" s="9"/>
      <c r="S1022" s="8"/>
      <c r="T1022" s="8"/>
      <c r="U1022" s="12"/>
      <c r="V1022" s="12"/>
      <c r="W1022" s="30"/>
    </row>
    <row r="1023" spans="1:23" ht="17.45" customHeight="1" x14ac:dyDescent="0.3">
      <c r="A1023" s="7"/>
      <c r="B1023" s="7"/>
      <c r="C1023" s="78"/>
      <c r="D1023" s="9"/>
      <c r="E1023" s="8"/>
      <c r="F1023" s="7"/>
      <c r="G1023" s="8"/>
      <c r="H1023" s="9"/>
      <c r="I1023" s="9"/>
      <c r="J1023" s="9"/>
      <c r="K1023" s="104"/>
      <c r="L1023" s="8"/>
      <c r="M1023" s="10"/>
      <c r="N1023" s="88"/>
      <c r="O1023" s="10"/>
      <c r="P1023" s="11"/>
      <c r="Q1023" s="31"/>
      <c r="R1023" s="9"/>
      <c r="S1023" s="8"/>
      <c r="T1023" s="8"/>
      <c r="U1023" s="12"/>
      <c r="V1023" s="12"/>
      <c r="W1023" s="30"/>
    </row>
    <row r="1024" spans="1:23" ht="17.45" customHeight="1" x14ac:dyDescent="0.3">
      <c r="A1024" s="7"/>
      <c r="B1024" s="7"/>
      <c r="C1024" s="78"/>
      <c r="D1024" s="9"/>
      <c r="E1024" s="8"/>
      <c r="F1024" s="7"/>
      <c r="G1024" s="8"/>
      <c r="H1024" s="9"/>
      <c r="I1024" s="9"/>
      <c r="J1024" s="9"/>
      <c r="K1024" s="104"/>
      <c r="L1024" s="8"/>
      <c r="M1024" s="10"/>
      <c r="N1024" s="88"/>
      <c r="O1024" s="10"/>
      <c r="P1024" s="11"/>
      <c r="Q1024" s="31"/>
      <c r="R1024" s="9"/>
      <c r="S1024" s="8"/>
      <c r="T1024" s="8"/>
      <c r="U1024" s="12"/>
      <c r="V1024" s="12"/>
      <c r="W1024" s="30"/>
    </row>
    <row r="1025" spans="1:23" ht="17.45" customHeight="1" x14ac:dyDescent="0.3">
      <c r="A1025" s="7"/>
      <c r="B1025" s="7"/>
      <c r="C1025" s="78"/>
      <c r="D1025" s="9"/>
      <c r="E1025" s="8"/>
      <c r="F1025" s="7"/>
      <c r="G1025" s="8"/>
      <c r="H1025" s="9"/>
      <c r="I1025" s="9"/>
      <c r="J1025" s="9"/>
      <c r="K1025" s="104"/>
      <c r="L1025" s="8"/>
      <c r="M1025" s="10"/>
      <c r="N1025" s="88"/>
      <c r="O1025" s="10"/>
      <c r="P1025" s="11"/>
      <c r="Q1025" s="31"/>
      <c r="R1025" s="9"/>
      <c r="S1025" s="8"/>
      <c r="T1025" s="8"/>
      <c r="U1025" s="12"/>
      <c r="V1025" s="12"/>
      <c r="W1025" s="30"/>
    </row>
    <row r="1026" spans="1:23" ht="17.45" customHeight="1" x14ac:dyDescent="0.3">
      <c r="A1026" s="7"/>
      <c r="B1026" s="7"/>
      <c r="C1026" s="78"/>
      <c r="D1026" s="9"/>
      <c r="E1026" s="8"/>
      <c r="F1026" s="7"/>
      <c r="G1026" s="8"/>
      <c r="H1026" s="9"/>
      <c r="I1026" s="9"/>
      <c r="J1026" s="9"/>
      <c r="K1026" s="104"/>
      <c r="L1026" s="8"/>
      <c r="M1026" s="10"/>
      <c r="N1026" s="88"/>
      <c r="O1026" s="10"/>
      <c r="P1026" s="11"/>
      <c r="Q1026" s="31"/>
      <c r="R1026" s="9"/>
      <c r="S1026" s="8"/>
      <c r="T1026" s="8"/>
      <c r="U1026" s="12"/>
      <c r="V1026" s="12"/>
      <c r="W1026" s="30"/>
    </row>
    <row r="1027" spans="1:23" ht="17.45" customHeight="1" x14ac:dyDescent="0.3">
      <c r="A1027" s="7"/>
      <c r="B1027" s="7"/>
      <c r="C1027" s="78"/>
      <c r="D1027" s="9"/>
      <c r="E1027" s="8"/>
      <c r="F1027" s="7"/>
      <c r="G1027" s="8"/>
      <c r="H1027" s="9"/>
      <c r="I1027" s="9"/>
      <c r="J1027" s="9"/>
      <c r="K1027" s="104"/>
      <c r="L1027" s="8"/>
      <c r="M1027" s="10"/>
      <c r="N1027" s="88"/>
      <c r="O1027" s="10"/>
      <c r="P1027" s="11"/>
      <c r="Q1027" s="31"/>
      <c r="R1027" s="9"/>
      <c r="S1027" s="8"/>
      <c r="T1027" s="8"/>
      <c r="U1027" s="12"/>
      <c r="V1027" s="12"/>
      <c r="W1027" s="30"/>
    </row>
    <row r="1028" spans="1:23" ht="17.45" customHeight="1" x14ac:dyDescent="0.3">
      <c r="A1028" s="7"/>
      <c r="B1028" s="7"/>
      <c r="C1028" s="78"/>
      <c r="D1028" s="9"/>
      <c r="E1028" s="8"/>
      <c r="F1028" s="7"/>
      <c r="G1028" s="8"/>
      <c r="H1028" s="9"/>
      <c r="I1028" s="9"/>
      <c r="J1028" s="9"/>
      <c r="K1028" s="104"/>
      <c r="L1028" s="8"/>
      <c r="M1028" s="10"/>
      <c r="N1028" s="88"/>
      <c r="O1028" s="10"/>
      <c r="P1028" s="11"/>
      <c r="Q1028" s="32"/>
      <c r="R1028" s="9"/>
      <c r="S1028" s="8"/>
      <c r="T1028" s="8"/>
      <c r="U1028" s="12"/>
      <c r="V1028" s="12"/>
      <c r="W1028" s="30"/>
    </row>
    <row r="1029" spans="1:23" ht="17.45" customHeight="1" x14ac:dyDescent="0.3">
      <c r="A1029" s="7"/>
      <c r="B1029" s="7"/>
      <c r="C1029" s="78"/>
      <c r="D1029" s="9"/>
      <c r="E1029" s="8"/>
      <c r="F1029" s="7"/>
      <c r="G1029" s="8"/>
      <c r="H1029" s="9"/>
      <c r="I1029" s="9"/>
      <c r="J1029" s="9"/>
      <c r="K1029" s="104"/>
      <c r="L1029" s="8"/>
      <c r="M1029" s="10"/>
      <c r="N1029" s="88"/>
      <c r="O1029" s="10"/>
      <c r="P1029" s="11"/>
      <c r="Q1029" s="31"/>
      <c r="R1029" s="9"/>
      <c r="S1029" s="8"/>
      <c r="T1029" s="8"/>
      <c r="U1029" s="12"/>
      <c r="V1029" s="12"/>
      <c r="W1029" s="30"/>
    </row>
    <row r="1030" spans="1:23" ht="17.45" customHeight="1" x14ac:dyDescent="0.3">
      <c r="A1030" s="7"/>
      <c r="B1030" s="7"/>
      <c r="C1030" s="78"/>
      <c r="D1030" s="9"/>
      <c r="E1030" s="8"/>
      <c r="F1030" s="7"/>
      <c r="G1030" s="8"/>
      <c r="H1030" s="9"/>
      <c r="I1030" s="9"/>
      <c r="J1030" s="9"/>
      <c r="K1030" s="104"/>
      <c r="L1030" s="8"/>
      <c r="M1030" s="10"/>
      <c r="N1030" s="88"/>
      <c r="O1030" s="10"/>
      <c r="P1030" s="11"/>
      <c r="Q1030" s="32"/>
      <c r="R1030" s="9"/>
      <c r="S1030" s="8"/>
      <c r="T1030" s="8"/>
      <c r="U1030" s="12"/>
      <c r="V1030" s="12"/>
      <c r="W1030" s="30"/>
    </row>
    <row r="1031" spans="1:23" ht="17.45" customHeight="1" x14ac:dyDescent="0.3">
      <c r="A1031" s="7"/>
      <c r="B1031" s="7"/>
      <c r="C1031" s="78"/>
      <c r="D1031" s="9"/>
      <c r="E1031" s="8"/>
      <c r="F1031" s="7"/>
      <c r="G1031" s="8"/>
      <c r="H1031" s="9"/>
      <c r="I1031" s="9"/>
      <c r="J1031" s="9"/>
      <c r="K1031" s="104"/>
      <c r="L1031" s="8"/>
      <c r="M1031" s="10"/>
      <c r="N1031" s="88"/>
      <c r="O1031" s="10"/>
      <c r="P1031" s="11"/>
      <c r="Q1031" s="31"/>
      <c r="R1031" s="9"/>
      <c r="S1031" s="8"/>
      <c r="T1031" s="8"/>
      <c r="U1031" s="12"/>
      <c r="V1031" s="12"/>
      <c r="W1031" s="30"/>
    </row>
    <row r="1032" spans="1:23" ht="17.45" customHeight="1" x14ac:dyDescent="0.3">
      <c r="A1032" s="7"/>
      <c r="B1032" s="7"/>
      <c r="C1032" s="78"/>
      <c r="D1032" s="9"/>
      <c r="E1032" s="8"/>
      <c r="F1032" s="7"/>
      <c r="G1032" s="8"/>
      <c r="H1032" s="9"/>
      <c r="I1032" s="9"/>
      <c r="J1032" s="9"/>
      <c r="K1032" s="104"/>
      <c r="L1032" s="8"/>
      <c r="M1032" s="10"/>
      <c r="N1032" s="88"/>
      <c r="O1032" s="10"/>
      <c r="P1032" s="11"/>
      <c r="Q1032" s="31"/>
      <c r="R1032" s="9"/>
      <c r="S1032" s="8"/>
      <c r="T1032" s="8"/>
      <c r="U1032" s="12"/>
      <c r="V1032" s="12"/>
      <c r="W1032" s="30"/>
    </row>
    <row r="1033" spans="1:23" ht="17.45" customHeight="1" x14ac:dyDescent="0.3">
      <c r="A1033" s="7"/>
      <c r="B1033" s="7"/>
      <c r="C1033" s="78"/>
      <c r="D1033" s="9"/>
      <c r="E1033" s="8"/>
      <c r="F1033" s="7"/>
      <c r="G1033" s="8"/>
      <c r="H1033" s="9"/>
      <c r="I1033" s="9"/>
      <c r="J1033" s="9"/>
      <c r="K1033" s="104"/>
      <c r="L1033" s="8"/>
      <c r="M1033" s="10"/>
      <c r="N1033" s="88"/>
      <c r="O1033" s="10"/>
      <c r="P1033" s="11"/>
      <c r="Q1033" s="31"/>
      <c r="R1033" s="9"/>
      <c r="S1033" s="8"/>
      <c r="T1033" s="8"/>
      <c r="U1033" s="12"/>
      <c r="V1033" s="12"/>
      <c r="W1033" s="30"/>
    </row>
    <row r="1034" spans="1:23" ht="17.45" customHeight="1" x14ac:dyDescent="0.3">
      <c r="A1034" s="7"/>
      <c r="B1034" s="7"/>
      <c r="C1034" s="78"/>
      <c r="D1034" s="9"/>
      <c r="E1034" s="8"/>
      <c r="F1034" s="7"/>
      <c r="G1034" s="8"/>
      <c r="H1034" s="9"/>
      <c r="I1034" s="9"/>
      <c r="J1034" s="9"/>
      <c r="K1034" s="104"/>
      <c r="L1034" s="8"/>
      <c r="M1034" s="10"/>
      <c r="N1034" s="88"/>
      <c r="O1034" s="10"/>
      <c r="P1034" s="11"/>
      <c r="Q1034" s="31"/>
      <c r="R1034" s="9"/>
      <c r="S1034" s="8"/>
      <c r="T1034" s="8"/>
      <c r="U1034" s="12"/>
      <c r="V1034" s="12"/>
      <c r="W1034" s="30"/>
    </row>
    <row r="1035" spans="1:23" ht="17.45" customHeight="1" x14ac:dyDescent="0.3">
      <c r="A1035" s="7"/>
      <c r="B1035" s="7"/>
      <c r="C1035" s="78"/>
      <c r="D1035" s="9"/>
      <c r="E1035" s="8"/>
      <c r="F1035" s="7"/>
      <c r="G1035" s="8"/>
      <c r="H1035" s="9"/>
      <c r="I1035" s="9"/>
      <c r="J1035" s="9"/>
      <c r="K1035" s="104"/>
      <c r="L1035" s="8"/>
      <c r="M1035" s="10"/>
      <c r="N1035" s="88"/>
      <c r="O1035" s="10"/>
      <c r="P1035" s="11"/>
      <c r="Q1035" s="31"/>
      <c r="R1035" s="9"/>
      <c r="S1035" s="8"/>
      <c r="T1035" s="8"/>
      <c r="U1035" s="12"/>
      <c r="V1035" s="12"/>
      <c r="W1035" s="30"/>
    </row>
    <row r="1036" spans="1:23" ht="17.45" customHeight="1" x14ac:dyDescent="0.3">
      <c r="A1036" s="7"/>
      <c r="B1036" s="7"/>
      <c r="C1036" s="78"/>
      <c r="D1036" s="9"/>
      <c r="E1036" s="8"/>
      <c r="F1036" s="7"/>
      <c r="G1036" s="8"/>
      <c r="H1036" s="9"/>
      <c r="I1036" s="9"/>
      <c r="J1036" s="9"/>
      <c r="K1036" s="104"/>
      <c r="L1036" s="8"/>
      <c r="M1036" s="10"/>
      <c r="N1036" s="88"/>
      <c r="O1036" s="10"/>
      <c r="P1036" s="11"/>
      <c r="Q1036" s="31"/>
      <c r="R1036" s="9"/>
      <c r="S1036" s="8"/>
      <c r="T1036" s="8"/>
      <c r="U1036" s="12"/>
      <c r="V1036" s="12"/>
      <c r="W1036" s="30"/>
    </row>
    <row r="1037" spans="1:23" ht="17.45" customHeight="1" x14ac:dyDescent="0.3">
      <c r="A1037" s="7"/>
      <c r="B1037" s="7"/>
      <c r="C1037" s="78"/>
      <c r="D1037" s="9"/>
      <c r="E1037" s="8"/>
      <c r="F1037" s="7"/>
      <c r="G1037" s="8"/>
      <c r="H1037" s="9"/>
      <c r="I1037" s="9"/>
      <c r="J1037" s="9"/>
      <c r="K1037" s="104"/>
      <c r="L1037" s="8"/>
      <c r="M1037" s="10"/>
      <c r="N1037" s="88"/>
      <c r="O1037" s="10"/>
      <c r="P1037" s="11"/>
      <c r="Q1037" s="31"/>
      <c r="R1037" s="9"/>
      <c r="S1037" s="8"/>
      <c r="T1037" s="8"/>
      <c r="U1037" s="12"/>
      <c r="V1037" s="12"/>
      <c r="W1037" s="30"/>
    </row>
    <row r="1038" spans="1:23" ht="17.45" customHeight="1" x14ac:dyDescent="0.3">
      <c r="A1038" s="7"/>
      <c r="B1038" s="7"/>
      <c r="C1038" s="78"/>
      <c r="D1038" s="9"/>
      <c r="E1038" s="8"/>
      <c r="F1038" s="7"/>
      <c r="G1038" s="8"/>
      <c r="H1038" s="9"/>
      <c r="I1038" s="9"/>
      <c r="J1038" s="9"/>
      <c r="K1038" s="104"/>
      <c r="L1038" s="8"/>
      <c r="M1038" s="10"/>
      <c r="N1038" s="88"/>
      <c r="O1038" s="10"/>
      <c r="P1038" s="11"/>
      <c r="Q1038" s="31"/>
      <c r="R1038" s="9"/>
      <c r="S1038" s="8"/>
      <c r="T1038" s="8"/>
      <c r="U1038" s="12"/>
      <c r="V1038" s="12"/>
      <c r="W1038" s="30"/>
    </row>
    <row r="1039" spans="1:23" ht="17.45" customHeight="1" x14ac:dyDescent="0.3">
      <c r="A1039" s="7"/>
      <c r="B1039" s="7"/>
      <c r="C1039" s="78"/>
      <c r="D1039" s="9"/>
      <c r="E1039" s="8"/>
      <c r="F1039" s="7"/>
      <c r="G1039" s="8"/>
      <c r="H1039" s="9"/>
      <c r="I1039" s="9"/>
      <c r="J1039" s="9"/>
      <c r="K1039" s="104"/>
      <c r="L1039" s="8"/>
      <c r="M1039" s="10"/>
      <c r="N1039" s="88"/>
      <c r="O1039" s="10"/>
      <c r="P1039" s="11"/>
      <c r="Q1039" s="31"/>
      <c r="R1039" s="9"/>
      <c r="S1039" s="8"/>
      <c r="T1039" s="8"/>
      <c r="U1039" s="12"/>
      <c r="V1039" s="12"/>
      <c r="W1039" s="30"/>
    </row>
    <row r="1040" spans="1:23" ht="17.45" customHeight="1" x14ac:dyDescent="0.3">
      <c r="A1040" s="7"/>
      <c r="B1040" s="7"/>
      <c r="C1040" s="78"/>
      <c r="D1040" s="9"/>
      <c r="E1040" s="8"/>
      <c r="F1040" s="7"/>
      <c r="G1040" s="8"/>
      <c r="H1040" s="9"/>
      <c r="I1040" s="9"/>
      <c r="J1040" s="9"/>
      <c r="K1040" s="104"/>
      <c r="L1040" s="8"/>
      <c r="M1040" s="10"/>
      <c r="N1040" s="88"/>
      <c r="O1040" s="10"/>
      <c r="P1040" s="11"/>
      <c r="Q1040" s="31"/>
      <c r="R1040" s="9"/>
      <c r="S1040" s="8"/>
      <c r="T1040" s="8"/>
      <c r="U1040" s="12"/>
      <c r="V1040" s="12"/>
      <c r="W1040" s="30"/>
    </row>
    <row r="1041" spans="1:23" ht="17.45" customHeight="1" x14ac:dyDescent="0.3">
      <c r="A1041" s="7"/>
      <c r="B1041" s="7"/>
      <c r="C1041" s="78"/>
      <c r="D1041" s="9"/>
      <c r="E1041" s="8"/>
      <c r="F1041" s="7"/>
      <c r="G1041" s="8"/>
      <c r="H1041" s="9"/>
      <c r="I1041" s="9"/>
      <c r="J1041" s="9"/>
      <c r="K1041" s="104"/>
      <c r="L1041" s="8"/>
      <c r="M1041" s="10"/>
      <c r="N1041" s="88"/>
      <c r="O1041" s="10"/>
      <c r="P1041" s="11"/>
      <c r="Q1041" s="31"/>
      <c r="R1041" s="9"/>
      <c r="S1041" s="8"/>
      <c r="T1041" s="8"/>
      <c r="U1041" s="12"/>
      <c r="V1041" s="12"/>
      <c r="W1041" s="30"/>
    </row>
    <row r="1042" spans="1:23" ht="17.45" customHeight="1" x14ac:dyDescent="0.3">
      <c r="A1042" s="7"/>
      <c r="B1042" s="7"/>
      <c r="C1042" s="78"/>
      <c r="D1042" s="9"/>
      <c r="E1042" s="8"/>
      <c r="F1042" s="7"/>
      <c r="G1042" s="8"/>
      <c r="H1042" s="9"/>
      <c r="I1042" s="9"/>
      <c r="J1042" s="9"/>
      <c r="K1042" s="104"/>
      <c r="L1042" s="8"/>
      <c r="M1042" s="10"/>
      <c r="N1042" s="88"/>
      <c r="O1042" s="10"/>
      <c r="P1042" s="11"/>
      <c r="Q1042" s="31"/>
      <c r="R1042" s="9"/>
      <c r="S1042" s="8"/>
      <c r="T1042" s="8"/>
      <c r="U1042" s="12"/>
      <c r="V1042" s="12"/>
      <c r="W1042" s="30"/>
    </row>
    <row r="1043" spans="1:23" ht="17.45" customHeight="1" x14ac:dyDescent="0.3">
      <c r="A1043" s="7"/>
      <c r="B1043" s="7"/>
      <c r="C1043" s="78"/>
      <c r="D1043" s="9"/>
      <c r="E1043" s="8"/>
      <c r="F1043" s="7"/>
      <c r="G1043" s="8"/>
      <c r="H1043" s="9"/>
      <c r="I1043" s="9"/>
      <c r="J1043" s="9"/>
      <c r="K1043" s="104"/>
      <c r="L1043" s="8"/>
      <c r="M1043" s="10"/>
      <c r="N1043" s="88"/>
      <c r="O1043" s="10"/>
      <c r="P1043" s="11"/>
      <c r="Q1043" s="31"/>
      <c r="R1043" s="9"/>
      <c r="S1043" s="8"/>
      <c r="T1043" s="8"/>
      <c r="U1043" s="12"/>
      <c r="V1043" s="12"/>
      <c r="W1043" s="30"/>
    </row>
    <row r="1044" spans="1:23" ht="17.45" customHeight="1" x14ac:dyDescent="0.3">
      <c r="A1044" s="7"/>
      <c r="B1044" s="7"/>
      <c r="C1044" s="78"/>
      <c r="D1044" s="9"/>
      <c r="E1044" s="8"/>
      <c r="F1044" s="7"/>
      <c r="G1044" s="8"/>
      <c r="H1044" s="9"/>
      <c r="I1044" s="9"/>
      <c r="J1044" s="9"/>
      <c r="K1044" s="104"/>
      <c r="L1044" s="8"/>
      <c r="M1044" s="10"/>
      <c r="N1044" s="88"/>
      <c r="O1044" s="10"/>
      <c r="P1044" s="11"/>
      <c r="Q1044" s="31"/>
      <c r="R1044" s="9"/>
      <c r="S1044" s="8"/>
      <c r="T1044" s="8"/>
      <c r="U1044" s="12"/>
      <c r="V1044" s="12"/>
      <c r="W1044" s="30"/>
    </row>
    <row r="1045" spans="1:23" ht="17.45" customHeight="1" x14ac:dyDescent="0.3">
      <c r="A1045" s="7"/>
      <c r="B1045" s="7"/>
      <c r="C1045" s="78"/>
      <c r="D1045" s="9"/>
      <c r="E1045" s="8"/>
      <c r="F1045" s="7"/>
      <c r="G1045" s="8"/>
      <c r="H1045" s="9"/>
      <c r="I1045" s="9"/>
      <c r="J1045" s="9"/>
      <c r="K1045" s="104"/>
      <c r="L1045" s="8"/>
      <c r="M1045" s="10"/>
      <c r="N1045" s="88"/>
      <c r="O1045" s="10"/>
      <c r="P1045" s="11"/>
      <c r="Q1045" s="31"/>
      <c r="R1045" s="9"/>
      <c r="S1045" s="8"/>
      <c r="T1045" s="8"/>
      <c r="U1045" s="12"/>
      <c r="V1045" s="12"/>
      <c r="W1045" s="30"/>
    </row>
    <row r="1046" spans="1:23" ht="17.45" customHeight="1" x14ac:dyDescent="0.3">
      <c r="A1046" s="7"/>
      <c r="B1046" s="7"/>
      <c r="C1046" s="78"/>
      <c r="D1046" s="9"/>
      <c r="E1046" s="8"/>
      <c r="F1046" s="7"/>
      <c r="G1046" s="8"/>
      <c r="H1046" s="9"/>
      <c r="I1046" s="9"/>
      <c r="J1046" s="9"/>
      <c r="K1046" s="104"/>
      <c r="L1046" s="8"/>
      <c r="M1046" s="10"/>
      <c r="N1046" s="88"/>
      <c r="O1046" s="10"/>
      <c r="P1046" s="11"/>
      <c r="Q1046" s="31"/>
      <c r="R1046" s="9"/>
      <c r="S1046" s="8"/>
      <c r="T1046" s="8"/>
      <c r="U1046" s="12"/>
      <c r="V1046" s="12"/>
      <c r="W1046" s="30"/>
    </row>
    <row r="1047" spans="1:23" ht="17.45" customHeight="1" x14ac:dyDescent="0.3">
      <c r="A1047" s="7"/>
      <c r="B1047" s="7"/>
      <c r="C1047" s="78"/>
      <c r="D1047" s="9"/>
      <c r="E1047" s="8"/>
      <c r="F1047" s="7"/>
      <c r="G1047" s="8"/>
      <c r="H1047" s="9"/>
      <c r="I1047" s="9"/>
      <c r="J1047" s="9"/>
      <c r="K1047" s="104"/>
      <c r="L1047" s="8"/>
      <c r="M1047" s="10"/>
      <c r="N1047" s="88"/>
      <c r="O1047" s="10"/>
      <c r="P1047" s="11"/>
      <c r="Q1047" s="31"/>
      <c r="R1047" s="9"/>
      <c r="S1047" s="8"/>
      <c r="T1047" s="8"/>
      <c r="U1047" s="12"/>
      <c r="V1047" s="12"/>
      <c r="W1047" s="30"/>
    </row>
    <row r="1048" spans="1:23" ht="17.45" customHeight="1" x14ac:dyDescent="0.3">
      <c r="A1048" s="7"/>
      <c r="B1048" s="7"/>
      <c r="C1048" s="78"/>
      <c r="D1048" s="9"/>
      <c r="E1048" s="8"/>
      <c r="F1048" s="7"/>
      <c r="G1048" s="8"/>
      <c r="H1048" s="9"/>
      <c r="I1048" s="9"/>
      <c r="J1048" s="9"/>
      <c r="K1048" s="104"/>
      <c r="L1048" s="8"/>
      <c r="M1048" s="10"/>
      <c r="N1048" s="88"/>
      <c r="O1048" s="10"/>
      <c r="P1048" s="11"/>
      <c r="Q1048" s="31"/>
      <c r="R1048" s="9"/>
      <c r="S1048" s="8"/>
      <c r="T1048" s="8"/>
      <c r="U1048" s="12"/>
      <c r="V1048" s="12"/>
      <c r="W1048" s="30"/>
    </row>
    <row r="1049" spans="1:23" ht="17.45" customHeight="1" x14ac:dyDescent="0.3">
      <c r="A1049" s="7"/>
      <c r="B1049" s="7"/>
      <c r="C1049" s="78"/>
      <c r="D1049" s="9"/>
      <c r="E1049" s="8"/>
      <c r="F1049" s="7"/>
      <c r="G1049" s="8"/>
      <c r="H1049" s="9"/>
      <c r="I1049" s="9"/>
      <c r="J1049" s="9"/>
      <c r="K1049" s="104"/>
      <c r="L1049" s="8"/>
      <c r="M1049" s="10"/>
      <c r="N1049" s="88"/>
      <c r="O1049" s="10"/>
      <c r="P1049" s="11"/>
      <c r="Q1049" s="31"/>
      <c r="R1049" s="9"/>
      <c r="S1049" s="8"/>
      <c r="T1049" s="8"/>
      <c r="U1049" s="12"/>
      <c r="V1049" s="12"/>
      <c r="W1049" s="30"/>
    </row>
    <row r="1050" spans="1:23" ht="17.45" customHeight="1" x14ac:dyDescent="0.3">
      <c r="A1050" s="7"/>
      <c r="B1050" s="7"/>
      <c r="C1050" s="78"/>
      <c r="D1050" s="9"/>
      <c r="E1050" s="8"/>
      <c r="F1050" s="7"/>
      <c r="G1050" s="8"/>
      <c r="H1050" s="9"/>
      <c r="I1050" s="9"/>
      <c r="J1050" s="9"/>
      <c r="K1050" s="104"/>
      <c r="L1050" s="8"/>
      <c r="M1050" s="10"/>
      <c r="N1050" s="88"/>
      <c r="O1050" s="10"/>
      <c r="P1050" s="11"/>
      <c r="Q1050" s="31"/>
      <c r="R1050" s="9"/>
      <c r="S1050" s="8"/>
      <c r="T1050" s="8"/>
      <c r="U1050" s="12"/>
      <c r="V1050" s="12"/>
      <c r="W1050" s="30"/>
    </row>
    <row r="1051" spans="1:23" ht="17.45" customHeight="1" x14ac:dyDescent="0.3">
      <c r="A1051" s="7"/>
      <c r="B1051" s="7"/>
      <c r="C1051" s="78"/>
      <c r="D1051" s="9"/>
      <c r="E1051" s="8"/>
      <c r="F1051" s="7"/>
      <c r="G1051" s="8"/>
      <c r="H1051" s="9"/>
      <c r="I1051" s="9"/>
      <c r="J1051" s="9"/>
      <c r="K1051" s="104"/>
      <c r="L1051" s="8"/>
      <c r="M1051" s="10"/>
      <c r="N1051" s="88"/>
      <c r="O1051" s="10"/>
      <c r="P1051" s="11"/>
      <c r="Q1051" s="31"/>
      <c r="R1051" s="9"/>
      <c r="S1051" s="8"/>
      <c r="T1051" s="8"/>
      <c r="U1051" s="12"/>
      <c r="V1051" s="12"/>
      <c r="W1051" s="30"/>
    </row>
    <row r="1052" spans="1:23" ht="17.45" customHeight="1" x14ac:dyDescent="0.3">
      <c r="A1052" s="7"/>
      <c r="B1052" s="7"/>
      <c r="C1052" s="78"/>
      <c r="D1052" s="9"/>
      <c r="E1052" s="8"/>
      <c r="F1052" s="7"/>
      <c r="G1052" s="8"/>
      <c r="H1052" s="9"/>
      <c r="I1052" s="9"/>
      <c r="J1052" s="9"/>
      <c r="K1052" s="104"/>
      <c r="L1052" s="8"/>
      <c r="M1052" s="10"/>
      <c r="N1052" s="88"/>
      <c r="O1052" s="10"/>
      <c r="P1052" s="11"/>
      <c r="Q1052" s="31"/>
      <c r="R1052" s="9"/>
      <c r="S1052" s="8"/>
      <c r="T1052" s="8"/>
      <c r="U1052" s="12"/>
      <c r="V1052" s="12"/>
      <c r="W1052" s="30"/>
    </row>
    <row r="1053" spans="1:23" ht="17.45" customHeight="1" x14ac:dyDescent="0.3">
      <c r="A1053" s="7"/>
      <c r="B1053" s="7"/>
      <c r="C1053" s="78"/>
      <c r="D1053" s="9"/>
      <c r="E1053" s="8"/>
      <c r="F1053" s="7"/>
      <c r="G1053" s="8"/>
      <c r="H1053" s="9"/>
      <c r="I1053" s="9"/>
      <c r="J1053" s="9"/>
      <c r="K1053" s="104"/>
      <c r="L1053" s="8"/>
      <c r="M1053" s="10"/>
      <c r="N1053" s="88"/>
      <c r="O1053" s="10"/>
      <c r="P1053" s="11"/>
      <c r="Q1053" s="31"/>
      <c r="R1053" s="9"/>
      <c r="S1053" s="8"/>
      <c r="T1053" s="8"/>
      <c r="U1053" s="12"/>
      <c r="V1053" s="12"/>
      <c r="W1053" s="30"/>
    </row>
    <row r="1054" spans="1:23" ht="17.45" customHeight="1" x14ac:dyDescent="0.3">
      <c r="A1054" s="7"/>
      <c r="B1054" s="7"/>
      <c r="C1054" s="78"/>
      <c r="D1054" s="9"/>
      <c r="E1054" s="8"/>
      <c r="F1054" s="7"/>
      <c r="G1054" s="8"/>
      <c r="H1054" s="9"/>
      <c r="I1054" s="9"/>
      <c r="J1054" s="9"/>
      <c r="K1054" s="104"/>
      <c r="L1054" s="8"/>
      <c r="M1054" s="10"/>
      <c r="N1054" s="88"/>
      <c r="O1054" s="10"/>
      <c r="P1054" s="11"/>
      <c r="Q1054" s="31"/>
      <c r="R1054" s="9"/>
      <c r="S1054" s="8"/>
      <c r="T1054" s="8"/>
      <c r="U1054" s="12"/>
      <c r="V1054" s="12"/>
      <c r="W1054" s="30"/>
    </row>
    <row r="1055" spans="1:23" ht="17.45" customHeight="1" x14ac:dyDescent="0.3">
      <c r="A1055" s="7"/>
      <c r="B1055" s="7"/>
      <c r="C1055" s="78"/>
      <c r="D1055" s="9"/>
      <c r="E1055" s="8"/>
      <c r="F1055" s="7"/>
      <c r="G1055" s="8"/>
      <c r="H1055" s="9"/>
      <c r="I1055" s="9"/>
      <c r="J1055" s="9"/>
      <c r="K1055" s="104"/>
      <c r="L1055" s="8"/>
      <c r="M1055" s="10"/>
      <c r="N1055" s="88"/>
      <c r="O1055" s="10"/>
      <c r="P1055" s="11"/>
      <c r="Q1055" s="31"/>
      <c r="R1055" s="9"/>
      <c r="S1055" s="8"/>
      <c r="T1055" s="8"/>
      <c r="U1055" s="12"/>
      <c r="V1055" s="12"/>
      <c r="W1055" s="30"/>
    </row>
    <row r="1056" spans="1:23" ht="17.45" customHeight="1" x14ac:dyDescent="0.3">
      <c r="A1056" s="7"/>
      <c r="B1056" s="7"/>
      <c r="C1056" s="78"/>
      <c r="D1056" s="9"/>
      <c r="E1056" s="8"/>
      <c r="F1056" s="7"/>
      <c r="G1056" s="8"/>
      <c r="H1056" s="9"/>
      <c r="I1056" s="9"/>
      <c r="J1056" s="9"/>
      <c r="K1056" s="104"/>
      <c r="L1056" s="8"/>
      <c r="M1056" s="10"/>
      <c r="N1056" s="88"/>
      <c r="O1056" s="10"/>
      <c r="P1056" s="11"/>
      <c r="Q1056" s="31"/>
      <c r="R1056" s="9"/>
      <c r="S1056" s="8"/>
      <c r="T1056" s="8"/>
      <c r="U1056" s="12"/>
      <c r="V1056" s="12"/>
      <c r="W1056" s="30"/>
    </row>
    <row r="1057" spans="1:23" ht="17.45" customHeight="1" x14ac:dyDescent="0.3">
      <c r="A1057" s="7"/>
      <c r="B1057" s="7"/>
      <c r="C1057" s="78"/>
      <c r="D1057" s="9"/>
      <c r="E1057" s="8"/>
      <c r="F1057" s="7"/>
      <c r="G1057" s="8"/>
      <c r="H1057" s="9"/>
      <c r="I1057" s="9"/>
      <c r="J1057" s="9"/>
      <c r="K1057" s="104"/>
      <c r="L1057" s="8"/>
      <c r="M1057" s="10"/>
      <c r="N1057" s="88"/>
      <c r="O1057" s="10"/>
      <c r="P1057" s="11"/>
      <c r="Q1057" s="32"/>
      <c r="R1057" s="9"/>
      <c r="S1057" s="8"/>
      <c r="T1057" s="8"/>
      <c r="U1057" s="12"/>
      <c r="V1057" s="12"/>
      <c r="W1057" s="30"/>
    </row>
    <row r="1058" spans="1:23" ht="17.45" customHeight="1" x14ac:dyDescent="0.3">
      <c r="A1058" s="7"/>
      <c r="B1058" s="7"/>
      <c r="C1058" s="78"/>
      <c r="D1058" s="9"/>
      <c r="E1058" s="8"/>
      <c r="F1058" s="7"/>
      <c r="G1058" s="8"/>
      <c r="H1058" s="9"/>
      <c r="I1058" s="9"/>
      <c r="J1058" s="9"/>
      <c r="K1058" s="104"/>
      <c r="L1058" s="8"/>
      <c r="M1058" s="10"/>
      <c r="N1058" s="88"/>
      <c r="O1058" s="10"/>
      <c r="P1058" s="11"/>
      <c r="Q1058" s="32"/>
      <c r="R1058" s="9"/>
      <c r="S1058" s="8"/>
      <c r="T1058" s="8"/>
      <c r="U1058" s="12"/>
      <c r="V1058" s="12"/>
      <c r="W1058" s="30"/>
    </row>
    <row r="1059" spans="1:23" ht="17.45" customHeight="1" x14ac:dyDescent="0.3">
      <c r="A1059" s="7"/>
      <c r="B1059" s="7"/>
      <c r="C1059" s="78"/>
      <c r="D1059" s="9"/>
      <c r="E1059" s="8"/>
      <c r="F1059" s="7"/>
      <c r="G1059" s="8"/>
      <c r="H1059" s="9"/>
      <c r="I1059" s="9"/>
      <c r="J1059" s="9"/>
      <c r="K1059" s="104"/>
      <c r="L1059" s="8"/>
      <c r="M1059" s="10"/>
      <c r="N1059" s="88"/>
      <c r="O1059" s="10"/>
      <c r="P1059" s="11"/>
      <c r="Q1059" s="31"/>
      <c r="R1059" s="9"/>
      <c r="S1059" s="8"/>
      <c r="T1059" s="8"/>
      <c r="U1059" s="12"/>
      <c r="V1059" s="12"/>
      <c r="W1059" s="30"/>
    </row>
    <row r="1060" spans="1:23" ht="17.45" customHeight="1" x14ac:dyDescent="0.3">
      <c r="A1060" s="7"/>
      <c r="B1060" s="7"/>
      <c r="C1060" s="78"/>
      <c r="D1060" s="9"/>
      <c r="E1060" s="8"/>
      <c r="F1060" s="7"/>
      <c r="G1060" s="8"/>
      <c r="H1060" s="9"/>
      <c r="I1060" s="9"/>
      <c r="J1060" s="9"/>
      <c r="K1060" s="104"/>
      <c r="L1060" s="8"/>
      <c r="M1060" s="10"/>
      <c r="N1060" s="88"/>
      <c r="O1060" s="10"/>
      <c r="P1060" s="11"/>
      <c r="Q1060" s="31"/>
      <c r="R1060" s="9"/>
      <c r="S1060" s="8"/>
      <c r="T1060" s="8"/>
      <c r="U1060" s="12"/>
      <c r="V1060" s="12"/>
      <c r="W1060" s="30"/>
    </row>
    <row r="1061" spans="1:23" ht="17.45" customHeight="1" x14ac:dyDescent="0.3">
      <c r="A1061" s="7"/>
      <c r="B1061" s="7"/>
      <c r="C1061" s="78"/>
      <c r="D1061" s="9"/>
      <c r="E1061" s="8"/>
      <c r="F1061" s="7"/>
      <c r="G1061" s="8"/>
      <c r="H1061" s="9"/>
      <c r="I1061" s="9"/>
      <c r="J1061" s="9"/>
      <c r="K1061" s="104"/>
      <c r="L1061" s="8"/>
      <c r="M1061" s="10"/>
      <c r="N1061" s="88"/>
      <c r="O1061" s="10"/>
      <c r="P1061" s="11"/>
      <c r="Q1061" s="31"/>
      <c r="R1061" s="9"/>
      <c r="S1061" s="8"/>
      <c r="T1061" s="8"/>
      <c r="U1061" s="12"/>
      <c r="V1061" s="12"/>
      <c r="W1061" s="30"/>
    </row>
    <row r="1062" spans="1:23" ht="17.45" customHeight="1" x14ac:dyDescent="0.3">
      <c r="A1062" s="7"/>
      <c r="B1062" s="7"/>
      <c r="C1062" s="78"/>
      <c r="D1062" s="9"/>
      <c r="E1062" s="8"/>
      <c r="F1062" s="7"/>
      <c r="G1062" s="8"/>
      <c r="H1062" s="9"/>
      <c r="I1062" s="9"/>
      <c r="J1062" s="9"/>
      <c r="K1062" s="104"/>
      <c r="L1062" s="8"/>
      <c r="M1062" s="10"/>
      <c r="N1062" s="88"/>
      <c r="O1062" s="10"/>
      <c r="P1062" s="11"/>
      <c r="Q1062" s="32"/>
      <c r="R1062" s="9"/>
      <c r="S1062" s="8"/>
      <c r="T1062" s="8"/>
      <c r="U1062" s="12"/>
      <c r="V1062" s="12"/>
      <c r="W1062" s="30"/>
    </row>
    <row r="1063" spans="1:23" ht="17.45" customHeight="1" x14ac:dyDescent="0.3">
      <c r="A1063" s="7"/>
      <c r="B1063" s="7"/>
      <c r="C1063" s="78"/>
      <c r="D1063" s="9"/>
      <c r="E1063" s="8"/>
      <c r="F1063" s="7"/>
      <c r="G1063" s="8"/>
      <c r="H1063" s="9"/>
      <c r="I1063" s="9"/>
      <c r="J1063" s="9"/>
      <c r="K1063" s="104"/>
      <c r="L1063" s="8"/>
      <c r="M1063" s="10"/>
      <c r="N1063" s="88"/>
      <c r="O1063" s="10"/>
      <c r="P1063" s="11"/>
      <c r="Q1063" s="32"/>
      <c r="R1063" s="9"/>
      <c r="S1063" s="8"/>
      <c r="T1063" s="8"/>
      <c r="U1063" s="12"/>
      <c r="V1063" s="12"/>
      <c r="W1063" s="30"/>
    </row>
    <row r="1064" spans="1:23" ht="17.45" customHeight="1" x14ac:dyDescent="0.3">
      <c r="A1064" s="7"/>
      <c r="B1064" s="7"/>
      <c r="C1064" s="78"/>
      <c r="D1064" s="9"/>
      <c r="E1064" s="8"/>
      <c r="F1064" s="7"/>
      <c r="G1064" s="8"/>
      <c r="H1064" s="9"/>
      <c r="I1064" s="9"/>
      <c r="J1064" s="9"/>
      <c r="K1064" s="104"/>
      <c r="L1064" s="8"/>
      <c r="M1064" s="10"/>
      <c r="N1064" s="88"/>
      <c r="O1064" s="10"/>
      <c r="P1064" s="11"/>
      <c r="Q1064" s="32"/>
      <c r="R1064" s="9"/>
      <c r="S1064" s="8"/>
      <c r="T1064" s="8"/>
      <c r="U1064" s="12"/>
      <c r="V1064" s="12"/>
      <c r="W1064" s="30"/>
    </row>
    <row r="1065" spans="1:23" ht="17.45" customHeight="1" x14ac:dyDescent="0.3">
      <c r="A1065" s="7"/>
      <c r="B1065" s="7"/>
      <c r="C1065" s="78"/>
      <c r="D1065" s="9"/>
      <c r="E1065" s="8"/>
      <c r="F1065" s="7"/>
      <c r="G1065" s="8"/>
      <c r="H1065" s="9"/>
      <c r="I1065" s="9"/>
      <c r="J1065" s="9"/>
      <c r="K1065" s="104"/>
      <c r="L1065" s="8"/>
      <c r="M1065" s="10"/>
      <c r="N1065" s="88"/>
      <c r="O1065" s="10"/>
      <c r="P1065" s="11"/>
      <c r="Q1065" s="31"/>
      <c r="R1065" s="9"/>
      <c r="S1065" s="8"/>
      <c r="T1065" s="8"/>
      <c r="U1065" s="12"/>
      <c r="V1065" s="12"/>
      <c r="W1065" s="30"/>
    </row>
    <row r="1066" spans="1:23" ht="17.45" customHeight="1" x14ac:dyDescent="0.3">
      <c r="A1066" s="7"/>
      <c r="B1066" s="7"/>
      <c r="C1066" s="78"/>
      <c r="D1066" s="9"/>
      <c r="E1066" s="8"/>
      <c r="F1066" s="7"/>
      <c r="G1066" s="8"/>
      <c r="H1066" s="9"/>
      <c r="I1066" s="9"/>
      <c r="J1066" s="9"/>
      <c r="K1066" s="104"/>
      <c r="L1066" s="8"/>
      <c r="M1066" s="10"/>
      <c r="N1066" s="88"/>
      <c r="O1066" s="10"/>
      <c r="P1066" s="11"/>
      <c r="Q1066" s="32"/>
      <c r="R1066" s="9"/>
      <c r="S1066" s="8"/>
      <c r="T1066" s="8"/>
      <c r="U1066" s="12"/>
      <c r="V1066" s="12"/>
      <c r="W1066" s="30"/>
    </row>
    <row r="1067" spans="1:23" ht="17.45" customHeight="1" x14ac:dyDescent="0.3">
      <c r="A1067" s="7"/>
      <c r="B1067" s="7"/>
      <c r="C1067" s="78"/>
      <c r="D1067" s="9"/>
      <c r="E1067" s="8"/>
      <c r="F1067" s="7"/>
      <c r="G1067" s="8"/>
      <c r="H1067" s="9"/>
      <c r="I1067" s="9"/>
      <c r="J1067" s="9"/>
      <c r="K1067" s="104"/>
      <c r="L1067" s="8"/>
      <c r="M1067" s="10"/>
      <c r="N1067" s="88"/>
      <c r="O1067" s="10"/>
      <c r="P1067" s="11"/>
      <c r="Q1067" s="32"/>
      <c r="R1067" s="9"/>
      <c r="S1067" s="8"/>
      <c r="T1067" s="8"/>
      <c r="U1067" s="12"/>
      <c r="V1067" s="12"/>
      <c r="W1067" s="30"/>
    </row>
    <row r="1068" spans="1:23" ht="17.45" customHeight="1" x14ac:dyDescent="0.3">
      <c r="A1068" s="7"/>
      <c r="B1068" s="7"/>
      <c r="C1068" s="78"/>
      <c r="D1068" s="9"/>
      <c r="E1068" s="8"/>
      <c r="F1068" s="7"/>
      <c r="G1068" s="8"/>
      <c r="H1068" s="9"/>
      <c r="I1068" s="9"/>
      <c r="J1068" s="9"/>
      <c r="K1068" s="104"/>
      <c r="L1068" s="8"/>
      <c r="M1068" s="10"/>
      <c r="N1068" s="88"/>
      <c r="O1068" s="10"/>
      <c r="P1068" s="11"/>
      <c r="Q1068" s="31"/>
      <c r="R1068" s="9"/>
      <c r="S1068" s="8"/>
      <c r="T1068" s="8"/>
      <c r="U1068" s="12"/>
      <c r="V1068" s="12"/>
      <c r="W1068" s="30"/>
    </row>
    <row r="1069" spans="1:23" ht="17.45" customHeight="1" x14ac:dyDescent="0.3">
      <c r="A1069" s="7"/>
      <c r="B1069" s="7"/>
      <c r="C1069" s="78"/>
      <c r="D1069" s="9"/>
      <c r="E1069" s="8"/>
      <c r="F1069" s="7"/>
      <c r="G1069" s="8"/>
      <c r="H1069" s="9"/>
      <c r="I1069" s="9"/>
      <c r="J1069" s="9"/>
      <c r="K1069" s="104"/>
      <c r="L1069" s="8"/>
      <c r="M1069" s="10"/>
      <c r="N1069" s="88"/>
      <c r="O1069" s="10"/>
      <c r="P1069" s="11"/>
      <c r="Q1069" s="31"/>
      <c r="R1069" s="9"/>
      <c r="S1069" s="8"/>
      <c r="T1069" s="8"/>
      <c r="U1069" s="12"/>
      <c r="V1069" s="12"/>
      <c r="W1069" s="30"/>
    </row>
    <row r="1070" spans="1:23" ht="17.45" customHeight="1" x14ac:dyDescent="0.3">
      <c r="A1070" s="7"/>
      <c r="B1070" s="7"/>
      <c r="C1070" s="78"/>
      <c r="D1070" s="9"/>
      <c r="E1070" s="8"/>
      <c r="F1070" s="7"/>
      <c r="G1070" s="8"/>
      <c r="H1070" s="9"/>
      <c r="I1070" s="9"/>
      <c r="J1070" s="9"/>
      <c r="K1070" s="104"/>
      <c r="L1070" s="8"/>
      <c r="M1070" s="10"/>
      <c r="N1070" s="88"/>
      <c r="O1070" s="10"/>
      <c r="P1070" s="11"/>
      <c r="Q1070" s="31"/>
      <c r="R1070" s="9"/>
      <c r="S1070" s="8"/>
      <c r="T1070" s="8"/>
      <c r="U1070" s="12"/>
      <c r="V1070" s="12"/>
      <c r="W1070" s="30"/>
    </row>
    <row r="1071" spans="1:23" ht="17.45" customHeight="1" x14ac:dyDescent="0.3">
      <c r="A1071" s="7"/>
      <c r="B1071" s="7"/>
      <c r="C1071" s="78"/>
      <c r="D1071" s="9"/>
      <c r="E1071" s="8"/>
      <c r="F1071" s="7"/>
      <c r="G1071" s="8"/>
      <c r="H1071" s="9"/>
      <c r="I1071" s="9"/>
      <c r="J1071" s="9"/>
      <c r="K1071" s="104"/>
      <c r="L1071" s="8"/>
      <c r="M1071" s="10"/>
      <c r="N1071" s="88"/>
      <c r="O1071" s="10"/>
      <c r="P1071" s="11"/>
      <c r="Q1071" s="31"/>
      <c r="R1071" s="9"/>
      <c r="S1071" s="8"/>
      <c r="T1071" s="8"/>
      <c r="U1071" s="12"/>
      <c r="V1071" s="12"/>
      <c r="W1071" s="30"/>
    </row>
    <row r="1072" spans="1:23" ht="17.45" customHeight="1" x14ac:dyDescent="0.3">
      <c r="A1072" s="7"/>
      <c r="B1072" s="7"/>
      <c r="C1072" s="78"/>
      <c r="D1072" s="9"/>
      <c r="E1072" s="8"/>
      <c r="F1072" s="7"/>
      <c r="G1072" s="8"/>
      <c r="H1072" s="9"/>
      <c r="I1072" s="9"/>
      <c r="J1072" s="9"/>
      <c r="K1072" s="104"/>
      <c r="L1072" s="8"/>
      <c r="M1072" s="10"/>
      <c r="N1072" s="88"/>
      <c r="O1072" s="10"/>
      <c r="P1072" s="11"/>
      <c r="Q1072" s="31"/>
      <c r="R1072" s="9"/>
      <c r="S1072" s="8"/>
      <c r="T1072" s="8"/>
      <c r="U1072" s="12"/>
      <c r="V1072" s="12"/>
      <c r="W1072" s="30"/>
    </row>
    <row r="1073" spans="1:23" ht="17.45" customHeight="1" x14ac:dyDescent="0.3">
      <c r="A1073" s="7"/>
      <c r="B1073" s="7"/>
      <c r="C1073" s="78"/>
      <c r="D1073" s="9"/>
      <c r="E1073" s="8"/>
      <c r="F1073" s="7"/>
      <c r="G1073" s="8"/>
      <c r="H1073" s="9"/>
      <c r="I1073" s="9"/>
      <c r="J1073" s="9"/>
      <c r="K1073" s="104"/>
      <c r="L1073" s="8"/>
      <c r="M1073" s="10"/>
      <c r="N1073" s="88"/>
      <c r="O1073" s="10"/>
      <c r="P1073" s="11"/>
      <c r="Q1073" s="31"/>
      <c r="R1073" s="9"/>
      <c r="S1073" s="8"/>
      <c r="T1073" s="8"/>
      <c r="U1073" s="12"/>
      <c r="V1073" s="12"/>
      <c r="W1073" s="30"/>
    </row>
    <row r="1074" spans="1:23" ht="17.45" customHeight="1" x14ac:dyDescent="0.3">
      <c r="A1074" s="7"/>
      <c r="B1074" s="7"/>
      <c r="C1074" s="78"/>
      <c r="D1074" s="9"/>
      <c r="E1074" s="8"/>
      <c r="F1074" s="7"/>
      <c r="G1074" s="8"/>
      <c r="H1074" s="9"/>
      <c r="I1074" s="9"/>
      <c r="J1074" s="9"/>
      <c r="K1074" s="104"/>
      <c r="L1074" s="8"/>
      <c r="M1074" s="10"/>
      <c r="N1074" s="88"/>
      <c r="O1074" s="10"/>
      <c r="P1074" s="11"/>
      <c r="Q1074" s="32"/>
      <c r="R1074" s="9"/>
      <c r="S1074" s="8"/>
      <c r="T1074" s="8"/>
      <c r="U1074" s="12"/>
      <c r="V1074" s="12"/>
      <c r="W1074" s="30"/>
    </row>
    <row r="1075" spans="1:23" ht="17.45" customHeight="1" x14ac:dyDescent="0.3">
      <c r="A1075" s="7"/>
      <c r="B1075" s="7"/>
      <c r="C1075" s="78"/>
      <c r="D1075" s="9"/>
      <c r="E1075" s="8"/>
      <c r="F1075" s="7"/>
      <c r="G1075" s="8"/>
      <c r="H1075" s="9"/>
      <c r="I1075" s="9"/>
      <c r="J1075" s="9"/>
      <c r="K1075" s="104"/>
      <c r="L1075" s="8"/>
      <c r="M1075" s="10"/>
      <c r="N1075" s="88"/>
      <c r="O1075" s="10"/>
      <c r="P1075" s="11"/>
      <c r="Q1075" s="32"/>
      <c r="R1075" s="9"/>
      <c r="S1075" s="8"/>
      <c r="T1075" s="8"/>
      <c r="U1075" s="12"/>
      <c r="V1075" s="12"/>
      <c r="W1075" s="30"/>
    </row>
    <row r="1076" spans="1:23" ht="17.45" customHeight="1" x14ac:dyDescent="0.3">
      <c r="A1076" s="7"/>
      <c r="B1076" s="7"/>
      <c r="C1076" s="78"/>
      <c r="D1076" s="9"/>
      <c r="E1076" s="8"/>
      <c r="F1076" s="7"/>
      <c r="G1076" s="8"/>
      <c r="H1076" s="9"/>
      <c r="I1076" s="9"/>
      <c r="J1076" s="9"/>
      <c r="K1076" s="104"/>
      <c r="L1076" s="8"/>
      <c r="M1076" s="10"/>
      <c r="N1076" s="88"/>
      <c r="O1076" s="10"/>
      <c r="P1076" s="11"/>
      <c r="Q1076" s="32"/>
      <c r="R1076" s="9"/>
      <c r="S1076" s="8"/>
      <c r="T1076" s="8"/>
      <c r="U1076" s="12"/>
      <c r="V1076" s="12"/>
      <c r="W1076" s="30"/>
    </row>
    <row r="1077" spans="1:23" ht="17.45" customHeight="1" x14ac:dyDescent="0.3">
      <c r="A1077" s="7"/>
      <c r="B1077" s="7"/>
      <c r="C1077" s="78"/>
      <c r="D1077" s="9"/>
      <c r="E1077" s="8"/>
      <c r="F1077" s="7"/>
      <c r="G1077" s="8"/>
      <c r="H1077" s="9"/>
      <c r="I1077" s="9"/>
      <c r="J1077" s="9"/>
      <c r="K1077" s="104"/>
      <c r="L1077" s="8"/>
      <c r="M1077" s="10"/>
      <c r="N1077" s="88"/>
      <c r="O1077" s="10"/>
      <c r="P1077" s="11"/>
      <c r="Q1077" s="32"/>
      <c r="R1077" s="9"/>
      <c r="S1077" s="8"/>
      <c r="T1077" s="8"/>
      <c r="U1077" s="12"/>
      <c r="V1077" s="12"/>
      <c r="W1077" s="30"/>
    </row>
    <row r="1078" spans="1:23" ht="17.45" customHeight="1" x14ac:dyDescent="0.3">
      <c r="A1078" s="7"/>
      <c r="B1078" s="7"/>
      <c r="C1078" s="78"/>
      <c r="D1078" s="9"/>
      <c r="E1078" s="8"/>
      <c r="F1078" s="7"/>
      <c r="G1078" s="8"/>
      <c r="H1078" s="9"/>
      <c r="I1078" s="9"/>
      <c r="J1078" s="9"/>
      <c r="K1078" s="104"/>
      <c r="L1078" s="8"/>
      <c r="M1078" s="10"/>
      <c r="N1078" s="88"/>
      <c r="O1078" s="10"/>
      <c r="P1078" s="11"/>
      <c r="Q1078" s="31"/>
      <c r="R1078" s="9"/>
      <c r="S1078" s="8"/>
      <c r="T1078" s="8"/>
      <c r="U1078" s="12"/>
      <c r="V1078" s="12"/>
      <c r="W1078" s="30"/>
    </row>
    <row r="1079" spans="1:23" ht="17.45" customHeight="1" x14ac:dyDescent="0.3">
      <c r="A1079" s="7"/>
      <c r="B1079" s="7"/>
      <c r="C1079" s="78"/>
      <c r="D1079" s="9"/>
      <c r="E1079" s="8"/>
      <c r="F1079" s="7"/>
      <c r="G1079" s="8"/>
      <c r="H1079" s="9"/>
      <c r="I1079" s="9"/>
      <c r="J1079" s="9"/>
      <c r="K1079" s="104"/>
      <c r="L1079" s="8"/>
      <c r="M1079" s="10"/>
      <c r="N1079" s="88"/>
      <c r="O1079" s="10"/>
      <c r="P1079" s="11"/>
      <c r="Q1079" s="31"/>
      <c r="R1079" s="9"/>
      <c r="S1079" s="8"/>
      <c r="T1079" s="8"/>
      <c r="U1079" s="12"/>
      <c r="V1079" s="12"/>
      <c r="W1079" s="30"/>
    </row>
    <row r="1080" spans="1:23" ht="17.45" customHeight="1" x14ac:dyDescent="0.3">
      <c r="A1080" s="7"/>
      <c r="B1080" s="7"/>
      <c r="C1080" s="78"/>
      <c r="D1080" s="9"/>
      <c r="E1080" s="8"/>
      <c r="F1080" s="7"/>
      <c r="G1080" s="8"/>
      <c r="H1080" s="9"/>
      <c r="I1080" s="9"/>
      <c r="J1080" s="9"/>
      <c r="K1080" s="104"/>
      <c r="L1080" s="8"/>
      <c r="M1080" s="10"/>
      <c r="N1080" s="88"/>
      <c r="O1080" s="10"/>
      <c r="P1080" s="11"/>
      <c r="Q1080" s="31"/>
      <c r="R1080" s="9"/>
      <c r="S1080" s="8"/>
      <c r="T1080" s="8"/>
      <c r="U1080" s="12"/>
      <c r="V1080" s="12"/>
      <c r="W1080" s="30"/>
    </row>
    <row r="1081" spans="1:23" ht="17.45" customHeight="1" x14ac:dyDescent="0.3">
      <c r="A1081" s="7"/>
      <c r="B1081" s="7"/>
      <c r="C1081" s="78"/>
      <c r="D1081" s="9"/>
      <c r="E1081" s="8"/>
      <c r="F1081" s="7"/>
      <c r="G1081" s="8"/>
      <c r="H1081" s="9"/>
      <c r="I1081" s="9"/>
      <c r="J1081" s="9"/>
      <c r="K1081" s="104"/>
      <c r="L1081" s="8"/>
      <c r="M1081" s="10"/>
      <c r="N1081" s="88"/>
      <c r="O1081" s="10"/>
      <c r="P1081" s="11"/>
      <c r="Q1081" s="31"/>
      <c r="R1081" s="9"/>
      <c r="S1081" s="8"/>
      <c r="T1081" s="8"/>
      <c r="U1081" s="12"/>
      <c r="V1081" s="12"/>
      <c r="W1081" s="30"/>
    </row>
    <row r="1082" spans="1:23" ht="17.45" customHeight="1" x14ac:dyDescent="0.3">
      <c r="A1082" s="7"/>
      <c r="B1082" s="7"/>
      <c r="C1082" s="78"/>
      <c r="D1082" s="9"/>
      <c r="E1082" s="8"/>
      <c r="F1082" s="7"/>
      <c r="G1082" s="8"/>
      <c r="H1082" s="9"/>
      <c r="I1082" s="9"/>
      <c r="J1082" s="9"/>
      <c r="K1082" s="104"/>
      <c r="L1082" s="8"/>
      <c r="M1082" s="10"/>
      <c r="N1082" s="88"/>
      <c r="O1082" s="10"/>
      <c r="P1082" s="11"/>
      <c r="Q1082" s="31"/>
      <c r="R1082" s="9"/>
      <c r="S1082" s="8"/>
      <c r="T1082" s="8"/>
      <c r="U1082" s="12"/>
      <c r="V1082" s="12"/>
      <c r="W1082" s="30"/>
    </row>
    <row r="1083" spans="1:23" ht="17.45" customHeight="1" x14ac:dyDescent="0.3">
      <c r="A1083" s="7"/>
      <c r="B1083" s="7"/>
      <c r="C1083" s="78"/>
      <c r="D1083" s="9"/>
      <c r="E1083" s="8"/>
      <c r="F1083" s="7"/>
      <c r="G1083" s="8"/>
      <c r="H1083" s="9"/>
      <c r="I1083" s="9"/>
      <c r="J1083" s="9"/>
      <c r="K1083" s="104"/>
      <c r="L1083" s="8"/>
      <c r="M1083" s="10"/>
      <c r="N1083" s="88"/>
      <c r="O1083" s="10"/>
      <c r="P1083" s="11"/>
      <c r="Q1083" s="31"/>
      <c r="R1083" s="9"/>
      <c r="S1083" s="8"/>
      <c r="T1083" s="8"/>
      <c r="U1083" s="12"/>
      <c r="V1083" s="12"/>
      <c r="W1083" s="30"/>
    </row>
    <row r="1084" spans="1:23" ht="17.45" customHeight="1" x14ac:dyDescent="0.3">
      <c r="A1084" s="7"/>
      <c r="B1084" s="7"/>
      <c r="C1084" s="78"/>
      <c r="D1084" s="9"/>
      <c r="E1084" s="8"/>
      <c r="F1084" s="7"/>
      <c r="G1084" s="8"/>
      <c r="H1084" s="9"/>
      <c r="I1084" s="9"/>
      <c r="J1084" s="9"/>
      <c r="K1084" s="104"/>
      <c r="L1084" s="8"/>
      <c r="M1084" s="10"/>
      <c r="N1084" s="88"/>
      <c r="O1084" s="10"/>
      <c r="P1084" s="11"/>
      <c r="Q1084" s="31"/>
      <c r="R1084" s="9"/>
      <c r="S1084" s="8"/>
      <c r="T1084" s="8"/>
      <c r="U1084" s="12"/>
      <c r="V1084" s="12"/>
      <c r="W1084" s="30"/>
    </row>
    <row r="1085" spans="1:23" ht="17.45" customHeight="1" x14ac:dyDescent="0.3">
      <c r="A1085" s="7"/>
      <c r="B1085" s="7"/>
      <c r="C1085" s="78"/>
      <c r="D1085" s="9"/>
      <c r="E1085" s="8"/>
      <c r="F1085" s="7"/>
      <c r="G1085" s="8"/>
      <c r="H1085" s="9"/>
      <c r="I1085" s="9"/>
      <c r="J1085" s="9"/>
      <c r="K1085" s="104"/>
      <c r="L1085" s="8"/>
      <c r="M1085" s="10"/>
      <c r="N1085" s="88"/>
      <c r="O1085" s="10"/>
      <c r="P1085" s="11"/>
      <c r="Q1085" s="31"/>
      <c r="R1085" s="9"/>
      <c r="S1085" s="8"/>
      <c r="T1085" s="8"/>
      <c r="U1085" s="12"/>
      <c r="V1085" s="12"/>
      <c r="W1085" s="30"/>
    </row>
    <row r="1086" spans="1:23" ht="17.45" customHeight="1" x14ac:dyDescent="0.3">
      <c r="A1086" s="7"/>
      <c r="B1086" s="7"/>
      <c r="C1086" s="78"/>
      <c r="D1086" s="9"/>
      <c r="E1086" s="8"/>
      <c r="F1086" s="7"/>
      <c r="G1086" s="8"/>
      <c r="H1086" s="9"/>
      <c r="I1086" s="9"/>
      <c r="J1086" s="9"/>
      <c r="K1086" s="104"/>
      <c r="L1086" s="8"/>
      <c r="M1086" s="10"/>
      <c r="N1086" s="88"/>
      <c r="O1086" s="10"/>
      <c r="P1086" s="11"/>
      <c r="Q1086" s="31"/>
      <c r="R1086" s="9"/>
      <c r="S1086" s="8"/>
      <c r="T1086" s="8"/>
      <c r="U1086" s="12"/>
      <c r="V1086" s="12"/>
      <c r="W1086" s="30"/>
    </row>
    <row r="1087" spans="1:23" ht="17.45" customHeight="1" x14ac:dyDescent="0.3">
      <c r="A1087" s="7"/>
      <c r="B1087" s="7"/>
      <c r="C1087" s="78"/>
      <c r="D1087" s="9"/>
      <c r="E1087" s="8"/>
      <c r="F1087" s="7"/>
      <c r="G1087" s="8"/>
      <c r="H1087" s="9"/>
      <c r="I1087" s="9"/>
      <c r="J1087" s="9"/>
      <c r="K1087" s="104"/>
      <c r="L1087" s="8"/>
      <c r="M1087" s="10"/>
      <c r="N1087" s="88"/>
      <c r="O1087" s="10"/>
      <c r="P1087" s="11"/>
      <c r="Q1087" s="31"/>
      <c r="R1087" s="9"/>
      <c r="S1087" s="8"/>
      <c r="T1087" s="8"/>
      <c r="U1087" s="12"/>
      <c r="V1087" s="12"/>
      <c r="W1087" s="30"/>
    </row>
    <row r="1088" spans="1:23" ht="17.45" customHeight="1" x14ac:dyDescent="0.3">
      <c r="A1088" s="7"/>
      <c r="B1088" s="7"/>
      <c r="C1088" s="78"/>
      <c r="D1088" s="9"/>
      <c r="E1088" s="8"/>
      <c r="F1088" s="7"/>
      <c r="G1088" s="8"/>
      <c r="H1088" s="9"/>
      <c r="I1088" s="9"/>
      <c r="J1088" s="9"/>
      <c r="K1088" s="104"/>
      <c r="L1088" s="8"/>
      <c r="M1088" s="10"/>
      <c r="N1088" s="88"/>
      <c r="O1088" s="10"/>
      <c r="P1088" s="11"/>
      <c r="Q1088" s="31"/>
      <c r="R1088" s="9"/>
      <c r="S1088" s="8"/>
      <c r="T1088" s="8"/>
      <c r="U1088" s="12"/>
      <c r="V1088" s="12"/>
      <c r="W1088" s="30"/>
    </row>
    <row r="1089" spans="1:23" ht="17.45" customHeight="1" x14ac:dyDescent="0.3">
      <c r="A1089" s="7"/>
      <c r="B1089" s="7"/>
      <c r="C1089" s="78"/>
      <c r="D1089" s="9"/>
      <c r="E1089" s="8"/>
      <c r="F1089" s="7"/>
      <c r="G1089" s="8"/>
      <c r="H1089" s="9"/>
      <c r="I1089" s="9"/>
      <c r="J1089" s="9"/>
      <c r="K1089" s="104"/>
      <c r="L1089" s="8"/>
      <c r="M1089" s="10"/>
      <c r="N1089" s="88"/>
      <c r="O1089" s="10"/>
      <c r="P1089" s="11"/>
      <c r="Q1089" s="31"/>
      <c r="R1089" s="9"/>
      <c r="S1089" s="8"/>
      <c r="T1089" s="8"/>
      <c r="U1089" s="12"/>
      <c r="V1089" s="12"/>
      <c r="W1089" s="30"/>
    </row>
    <row r="1090" spans="1:23" ht="17.45" customHeight="1" x14ac:dyDescent="0.3">
      <c r="A1090" s="7"/>
      <c r="B1090" s="7"/>
      <c r="C1090" s="78"/>
      <c r="D1090" s="9"/>
      <c r="E1090" s="8"/>
      <c r="F1090" s="7"/>
      <c r="G1090" s="8"/>
      <c r="H1090" s="9"/>
      <c r="I1090" s="9"/>
      <c r="J1090" s="9"/>
      <c r="K1090" s="104"/>
      <c r="L1090" s="8"/>
      <c r="M1090" s="10"/>
      <c r="N1090" s="88"/>
      <c r="O1090" s="10"/>
      <c r="P1090" s="11"/>
      <c r="Q1090" s="31"/>
      <c r="R1090" s="9"/>
      <c r="S1090" s="8"/>
      <c r="T1090" s="8"/>
      <c r="U1090" s="12"/>
      <c r="V1090" s="12"/>
      <c r="W1090" s="30"/>
    </row>
    <row r="1091" spans="1:23" ht="17.45" customHeight="1" x14ac:dyDescent="0.3">
      <c r="A1091" s="7"/>
      <c r="B1091" s="7"/>
      <c r="C1091" s="78"/>
      <c r="D1091" s="9"/>
      <c r="E1091" s="8"/>
      <c r="F1091" s="7"/>
      <c r="G1091" s="8"/>
      <c r="H1091" s="9"/>
      <c r="I1091" s="9"/>
      <c r="J1091" s="9"/>
      <c r="K1091" s="104"/>
      <c r="L1091" s="8"/>
      <c r="M1091" s="10"/>
      <c r="N1091" s="88"/>
      <c r="O1091" s="10"/>
      <c r="P1091" s="11"/>
      <c r="Q1091" s="31"/>
      <c r="R1091" s="9"/>
      <c r="S1091" s="8"/>
      <c r="T1091" s="8"/>
      <c r="U1091" s="12"/>
      <c r="V1091" s="12"/>
      <c r="W1091" s="30"/>
    </row>
    <row r="1092" spans="1:23" ht="17.45" customHeight="1" x14ac:dyDescent="0.3">
      <c r="A1092" s="7"/>
      <c r="B1092" s="7"/>
      <c r="C1092" s="78"/>
      <c r="D1092" s="9"/>
      <c r="E1092" s="8"/>
      <c r="F1092" s="7"/>
      <c r="G1092" s="8"/>
      <c r="H1092" s="9"/>
      <c r="I1092" s="9"/>
      <c r="J1092" s="9"/>
      <c r="K1092" s="104"/>
      <c r="L1092" s="8"/>
      <c r="M1092" s="10"/>
      <c r="N1092" s="88"/>
      <c r="O1092" s="10"/>
      <c r="P1092" s="11"/>
      <c r="Q1092" s="31"/>
      <c r="R1092" s="9"/>
      <c r="S1092" s="8"/>
      <c r="T1092" s="8"/>
      <c r="U1092" s="12"/>
      <c r="V1092" s="12"/>
      <c r="W1092" s="30"/>
    </row>
    <row r="1093" spans="1:23" ht="17.45" customHeight="1" x14ac:dyDescent="0.3">
      <c r="A1093" s="7"/>
      <c r="B1093" s="7"/>
      <c r="C1093" s="78"/>
      <c r="D1093" s="9"/>
      <c r="E1093" s="8"/>
      <c r="F1093" s="7"/>
      <c r="G1093" s="8"/>
      <c r="H1093" s="9"/>
      <c r="I1093" s="9"/>
      <c r="J1093" s="9"/>
      <c r="K1093" s="104"/>
      <c r="L1093" s="8"/>
      <c r="M1093" s="10"/>
      <c r="N1093" s="88"/>
      <c r="O1093" s="10"/>
      <c r="P1093" s="11"/>
      <c r="Q1093" s="31"/>
      <c r="R1093" s="9"/>
      <c r="S1093" s="8"/>
      <c r="T1093" s="8"/>
      <c r="U1093" s="12"/>
      <c r="V1093" s="12"/>
      <c r="W1093" s="30"/>
    </row>
    <row r="1094" spans="1:23" ht="17.45" customHeight="1" x14ac:dyDescent="0.3">
      <c r="A1094" s="7"/>
      <c r="B1094" s="7"/>
      <c r="C1094" s="78"/>
      <c r="D1094" s="9"/>
      <c r="E1094" s="8"/>
      <c r="F1094" s="7"/>
      <c r="G1094" s="8"/>
      <c r="H1094" s="9"/>
      <c r="I1094" s="9"/>
      <c r="J1094" s="9"/>
      <c r="K1094" s="104"/>
      <c r="L1094" s="8"/>
      <c r="M1094" s="10"/>
      <c r="N1094" s="88"/>
      <c r="O1094" s="10"/>
      <c r="P1094" s="11"/>
      <c r="Q1094" s="31"/>
      <c r="R1094" s="9"/>
      <c r="S1094" s="8"/>
      <c r="T1094" s="8"/>
      <c r="U1094" s="12"/>
      <c r="V1094" s="12"/>
      <c r="W1094" s="30"/>
    </row>
    <row r="1095" spans="1:23" ht="17.45" customHeight="1" x14ac:dyDescent="0.3">
      <c r="A1095" s="7"/>
      <c r="B1095" s="7"/>
      <c r="C1095" s="78"/>
      <c r="D1095" s="9"/>
      <c r="E1095" s="8"/>
      <c r="F1095" s="7"/>
      <c r="G1095" s="8"/>
      <c r="H1095" s="9"/>
      <c r="I1095" s="9"/>
      <c r="J1095" s="9"/>
      <c r="K1095" s="104"/>
      <c r="L1095" s="8"/>
      <c r="M1095" s="10"/>
      <c r="N1095" s="88"/>
      <c r="O1095" s="10"/>
      <c r="P1095" s="11"/>
      <c r="Q1095" s="31"/>
      <c r="R1095" s="9"/>
      <c r="S1095" s="8"/>
      <c r="T1095" s="8"/>
      <c r="U1095" s="12"/>
      <c r="V1095" s="12"/>
      <c r="W1095" s="30"/>
    </row>
    <row r="1096" spans="1:23" ht="17.45" customHeight="1" x14ac:dyDescent="0.3">
      <c r="A1096" s="7"/>
      <c r="B1096" s="7"/>
      <c r="C1096" s="78"/>
      <c r="D1096" s="9"/>
      <c r="E1096" s="8"/>
      <c r="F1096" s="7"/>
      <c r="G1096" s="8"/>
      <c r="H1096" s="9"/>
      <c r="I1096" s="9"/>
      <c r="J1096" s="9"/>
      <c r="K1096" s="104"/>
      <c r="L1096" s="8"/>
      <c r="M1096" s="10"/>
      <c r="N1096" s="88"/>
      <c r="O1096" s="10"/>
      <c r="P1096" s="11"/>
      <c r="Q1096" s="31"/>
      <c r="R1096" s="9"/>
      <c r="S1096" s="8"/>
      <c r="T1096" s="8"/>
      <c r="U1096" s="12"/>
      <c r="V1096" s="12"/>
      <c r="W1096" s="30"/>
    </row>
    <row r="1097" spans="1:23" ht="17.45" customHeight="1" x14ac:dyDescent="0.3">
      <c r="A1097" s="7"/>
      <c r="B1097" s="7"/>
      <c r="C1097" s="78"/>
      <c r="D1097" s="9"/>
      <c r="E1097" s="8"/>
      <c r="F1097" s="7"/>
      <c r="G1097" s="8"/>
      <c r="H1097" s="9"/>
      <c r="I1097" s="9"/>
      <c r="J1097" s="9"/>
      <c r="K1097" s="104"/>
      <c r="L1097" s="8"/>
      <c r="M1097" s="10"/>
      <c r="N1097" s="88"/>
      <c r="O1097" s="10"/>
      <c r="P1097" s="11"/>
      <c r="Q1097" s="31"/>
      <c r="R1097" s="9"/>
      <c r="S1097" s="8"/>
      <c r="T1097" s="8"/>
      <c r="U1097" s="12"/>
      <c r="V1097" s="12"/>
      <c r="W1097" s="30"/>
    </row>
    <row r="1098" spans="1:23" ht="17.45" customHeight="1" x14ac:dyDescent="0.3">
      <c r="A1098" s="7"/>
      <c r="B1098" s="7"/>
      <c r="C1098" s="78"/>
      <c r="D1098" s="9"/>
      <c r="E1098" s="8"/>
      <c r="F1098" s="7"/>
      <c r="G1098" s="8"/>
      <c r="H1098" s="9"/>
      <c r="I1098" s="9"/>
      <c r="J1098" s="9"/>
      <c r="K1098" s="104"/>
      <c r="L1098" s="8"/>
      <c r="M1098" s="10"/>
      <c r="N1098" s="88"/>
      <c r="O1098" s="10"/>
      <c r="P1098" s="11"/>
      <c r="Q1098" s="31"/>
      <c r="R1098" s="9"/>
      <c r="S1098" s="8"/>
      <c r="T1098" s="8"/>
      <c r="U1098" s="12"/>
      <c r="V1098" s="12"/>
      <c r="W1098" s="30"/>
    </row>
    <row r="1099" spans="1:23" ht="17.45" customHeight="1" x14ac:dyDescent="0.3">
      <c r="A1099" s="7"/>
      <c r="B1099" s="7"/>
      <c r="C1099" s="78"/>
      <c r="D1099" s="9"/>
      <c r="E1099" s="8"/>
      <c r="F1099" s="7"/>
      <c r="G1099" s="8"/>
      <c r="H1099" s="9"/>
      <c r="I1099" s="9"/>
      <c r="J1099" s="9"/>
      <c r="K1099" s="104"/>
      <c r="L1099" s="8"/>
      <c r="M1099" s="10"/>
      <c r="N1099" s="88"/>
      <c r="O1099" s="10"/>
      <c r="P1099" s="11"/>
      <c r="Q1099" s="31"/>
      <c r="R1099" s="9"/>
      <c r="S1099" s="8"/>
      <c r="T1099" s="8"/>
      <c r="U1099" s="12"/>
      <c r="V1099" s="12"/>
      <c r="W1099" s="30"/>
    </row>
    <row r="1100" spans="1:23" ht="17.45" customHeight="1" x14ac:dyDescent="0.3">
      <c r="A1100" s="7"/>
      <c r="B1100" s="7"/>
      <c r="C1100" s="78"/>
      <c r="D1100" s="9"/>
      <c r="E1100" s="8"/>
      <c r="F1100" s="7"/>
      <c r="G1100" s="8"/>
      <c r="H1100" s="9"/>
      <c r="I1100" s="9"/>
      <c r="J1100" s="9"/>
      <c r="K1100" s="104"/>
      <c r="L1100" s="8"/>
      <c r="M1100" s="10"/>
      <c r="N1100" s="88"/>
      <c r="O1100" s="10"/>
      <c r="P1100" s="11"/>
      <c r="Q1100" s="31"/>
      <c r="R1100" s="9"/>
      <c r="S1100" s="8"/>
      <c r="T1100" s="8"/>
      <c r="U1100" s="12"/>
      <c r="V1100" s="12"/>
      <c r="W1100" s="30"/>
    </row>
    <row r="1101" spans="1:23" ht="17.45" customHeight="1" x14ac:dyDescent="0.3">
      <c r="A1101" s="7"/>
      <c r="B1101" s="7"/>
      <c r="C1101" s="78"/>
      <c r="D1101" s="9"/>
      <c r="E1101" s="8"/>
      <c r="F1101" s="7"/>
      <c r="G1101" s="8"/>
      <c r="H1101" s="9"/>
      <c r="I1101" s="9"/>
      <c r="J1101" s="9"/>
      <c r="K1101" s="104"/>
      <c r="L1101" s="8"/>
      <c r="M1101" s="10"/>
      <c r="N1101" s="88"/>
      <c r="O1101" s="10"/>
      <c r="P1101" s="11"/>
      <c r="Q1101" s="31"/>
      <c r="R1101" s="9"/>
      <c r="S1101" s="8"/>
      <c r="T1101" s="8"/>
      <c r="U1101" s="12"/>
      <c r="V1101" s="12"/>
      <c r="W1101" s="30"/>
    </row>
    <row r="1102" spans="1:23" ht="17.45" customHeight="1" x14ac:dyDescent="0.3">
      <c r="A1102" s="7"/>
      <c r="B1102" s="7"/>
      <c r="C1102" s="78"/>
      <c r="D1102" s="9"/>
      <c r="E1102" s="8"/>
      <c r="F1102" s="7"/>
      <c r="G1102" s="8"/>
      <c r="H1102" s="9"/>
      <c r="I1102" s="9"/>
      <c r="J1102" s="9"/>
      <c r="K1102" s="104"/>
      <c r="L1102" s="8"/>
      <c r="M1102" s="10"/>
      <c r="N1102" s="88"/>
      <c r="O1102" s="10"/>
      <c r="P1102" s="11"/>
      <c r="Q1102" s="31"/>
      <c r="R1102" s="9"/>
      <c r="S1102" s="8"/>
      <c r="T1102" s="8"/>
      <c r="U1102" s="12"/>
      <c r="V1102" s="12"/>
      <c r="W1102" s="30"/>
    </row>
  </sheetData>
  <autoFilter ref="A2:BE696"/>
  <mergeCells count="5">
    <mergeCell ref="A1:H1"/>
    <mergeCell ref="I1:R1"/>
    <mergeCell ref="S1:AA1"/>
    <mergeCell ref="AB1:AP1"/>
    <mergeCell ref="AQ1:BE1"/>
  </mergeCells>
  <conditionalFormatting sqref="I58">
    <cfRule type="duplicateValues" dxfId="27" priority="170"/>
  </conditionalFormatting>
  <conditionalFormatting sqref="X685">
    <cfRule type="duplicateValues" dxfId="26" priority="58"/>
  </conditionalFormatting>
  <conditionalFormatting sqref="X685">
    <cfRule type="duplicateValues" dxfId="25" priority="57"/>
  </conditionalFormatting>
  <conditionalFormatting sqref="I685">
    <cfRule type="duplicateValues" dxfId="24" priority="52"/>
  </conditionalFormatting>
  <conditionalFormatting sqref="I685">
    <cfRule type="duplicateValues" dxfId="23" priority="53"/>
  </conditionalFormatting>
  <conditionalFormatting sqref="I685">
    <cfRule type="duplicateValues" dxfId="22" priority="54"/>
    <cfRule type="duplicateValues" dxfId="21" priority="55"/>
  </conditionalFormatting>
  <conditionalFormatting sqref="I685">
    <cfRule type="duplicateValues" dxfId="20" priority="56"/>
  </conditionalFormatting>
  <conditionalFormatting sqref="J685">
    <cfRule type="duplicateValues" dxfId="19" priority="49"/>
  </conditionalFormatting>
  <conditionalFormatting sqref="W685">
    <cfRule type="duplicateValues" dxfId="18" priority="47"/>
  </conditionalFormatting>
  <conditionalFormatting sqref="B2:B1048576">
    <cfRule type="duplicateValues" dxfId="17" priority="33"/>
  </conditionalFormatting>
  <conditionalFormatting sqref="I695:I696">
    <cfRule type="duplicateValues" dxfId="16" priority="2"/>
  </conditionalFormatting>
  <conditionalFormatting sqref="I695:I696">
    <cfRule type="duplicateValues" dxfId="15" priority="3"/>
    <cfRule type="duplicateValues" dxfId="14" priority="4"/>
  </conditionalFormatting>
  <conditionalFormatting sqref="X2:X1048576">
    <cfRule type="duplicateValues" dxfId="13" priority="1"/>
  </conditionalFormatting>
  <conditionalFormatting sqref="I686:I687">
    <cfRule type="duplicateValues" dxfId="12" priority="278"/>
  </conditionalFormatting>
  <conditionalFormatting sqref="I686:I687">
    <cfRule type="duplicateValues" dxfId="11" priority="280"/>
    <cfRule type="duplicateValues" dxfId="10" priority="281"/>
  </conditionalFormatting>
  <conditionalFormatting sqref="I688:I694">
    <cfRule type="duplicateValues" dxfId="9" priority="293"/>
  </conditionalFormatting>
  <conditionalFormatting sqref="I688:I694">
    <cfRule type="duplicateValues" dxfId="8" priority="294"/>
    <cfRule type="duplicateValues" dxfId="7" priority="295"/>
  </conditionalFormatting>
  <conditionalFormatting sqref="W683:W684">
    <cfRule type="duplicateValues" dxfId="6" priority="327"/>
  </conditionalFormatting>
  <conditionalFormatting sqref="W625:W682 W398:W581 W583:W623 W3:W114 W116:W396">
    <cfRule type="duplicateValues" dxfId="5" priority="478"/>
  </conditionalFormatting>
  <conditionalFormatting sqref="J316:J682 J3:J314">
    <cfRule type="duplicateValues" dxfId="4" priority="1435"/>
  </conditionalFormatting>
  <conditionalFormatting sqref="I3:I683">
    <cfRule type="duplicateValues" dxfId="3" priority="1610"/>
    <cfRule type="duplicateValues" dxfId="2" priority="1611"/>
  </conditionalFormatting>
  <conditionalFormatting sqref="I3:I683">
    <cfRule type="duplicateValues" dxfId="1" priority="1612"/>
  </conditionalFormatting>
  <conditionalFormatting sqref="X3:X682">
    <cfRule type="duplicateValues" dxfId="0" priority="1614"/>
  </conditionalFormatting>
  <hyperlinks>
    <hyperlink ref="S17" r:id="rId1"/>
    <hyperlink ref="S22" r:id="rId2"/>
    <hyperlink ref="S25" r:id="rId3"/>
    <hyperlink ref="S153" r:id="rId4"/>
    <hyperlink ref="S202" r:id="rId5"/>
    <hyperlink ref="S203" r:id="rId6"/>
    <hyperlink ref="S209" r:id="rId7"/>
    <hyperlink ref="S210" r:id="rId8"/>
    <hyperlink ref="S212" r:id="rId9"/>
    <hyperlink ref="S213" r:id="rId10"/>
    <hyperlink ref="S222" r:id="rId11"/>
    <hyperlink ref="S223" r:id="rId12"/>
    <hyperlink ref="S224" r:id="rId13"/>
    <hyperlink ref="S225" r:id="rId14"/>
    <hyperlink ref="S227" r:id="rId15"/>
    <hyperlink ref="S231" r:id="rId16"/>
    <hyperlink ref="S232" r:id="rId17"/>
    <hyperlink ref="S234" r:id="rId18"/>
    <hyperlink ref="S235" r:id="rId19"/>
    <hyperlink ref="S236" r:id="rId20"/>
    <hyperlink ref="S239" r:id="rId21"/>
    <hyperlink ref="S240" r:id="rId22"/>
    <hyperlink ref="S245" r:id="rId23"/>
    <hyperlink ref="S248" r:id="rId24"/>
    <hyperlink ref="S249" r:id="rId25"/>
    <hyperlink ref="S250" r:id="rId26"/>
    <hyperlink ref="S252" r:id="rId27"/>
    <hyperlink ref="S254" r:id="rId28"/>
    <hyperlink ref="S261" r:id="rId29"/>
    <hyperlink ref="S272" r:id="rId30"/>
    <hyperlink ref="S257" r:id="rId31"/>
    <hyperlink ref="S286" r:id="rId32"/>
    <hyperlink ref="S287" r:id="rId33"/>
    <hyperlink ref="S288" r:id="rId34"/>
    <hyperlink ref="S289" r:id="rId35"/>
    <hyperlink ref="S290" r:id="rId36"/>
    <hyperlink ref="S320" r:id="rId37"/>
    <hyperlink ref="S319" r:id="rId38"/>
    <hyperlink ref="S328" r:id="rId39"/>
    <hyperlink ref="S332" r:id="rId40"/>
    <hyperlink ref="S271" r:id="rId41"/>
    <hyperlink ref="S178" r:id="rId42"/>
    <hyperlink ref="S334" r:id="rId43"/>
    <hyperlink ref="S346" r:id="rId44"/>
    <hyperlink ref="S339" r:id="rId45"/>
    <hyperlink ref="S340" r:id="rId46"/>
    <hyperlink ref="S342" r:id="rId47"/>
    <hyperlink ref="S351" r:id="rId48"/>
    <hyperlink ref="S350" r:id="rId49"/>
    <hyperlink ref="S347" r:id="rId50"/>
    <hyperlink ref="S331" r:id="rId51"/>
    <hyperlink ref="S355" r:id="rId52"/>
    <hyperlink ref="S356" r:id="rId53"/>
    <hyperlink ref="S358" r:id="rId54"/>
    <hyperlink ref="S359" r:id="rId55"/>
    <hyperlink ref="S362" r:id="rId56"/>
    <hyperlink ref="S343" r:id="rId57"/>
    <hyperlink ref="S363" r:id="rId58"/>
    <hyperlink ref="S333" r:id="rId59"/>
    <hyperlink ref="S349" r:id="rId60"/>
    <hyperlink ref="S368" r:id="rId61"/>
    <hyperlink ref="S369" r:id="rId62"/>
    <hyperlink ref="S366" r:id="rId63"/>
    <hyperlink ref="S300" r:id="rId64"/>
    <hyperlink ref="S372" r:id="rId65"/>
    <hyperlink ref="S378" r:id="rId66"/>
    <hyperlink ref="S352" r:id="rId67"/>
    <hyperlink ref="S375" r:id="rId68"/>
    <hyperlink ref="S380" r:id="rId69"/>
    <hyperlink ref="S379" r:id="rId70"/>
    <hyperlink ref="S376" r:id="rId71"/>
    <hyperlink ref="S377" r:id="rId72"/>
    <hyperlink ref="S336" r:id="rId73"/>
    <hyperlink ref="S384" r:id="rId74"/>
    <hyperlink ref="S383" r:id="rId75"/>
    <hyperlink ref="S312" r:id="rId76"/>
    <hyperlink ref="S381" r:id="rId77"/>
    <hyperlink ref="S388" r:id="rId78"/>
    <hyperlink ref="S390" r:id="rId79"/>
    <hyperlink ref="S391" r:id="rId80"/>
    <hyperlink ref="S392" r:id="rId81"/>
    <hyperlink ref="S393" r:id="rId82"/>
    <hyperlink ref="S404" r:id="rId83"/>
    <hyperlink ref="S374" r:id="rId84"/>
    <hyperlink ref="S396" r:id="rId85"/>
    <hyperlink ref="S397" r:id="rId86"/>
    <hyperlink ref="S401" r:id="rId87"/>
    <hyperlink ref="S410" r:id="rId88"/>
    <hyperlink ref="S419" r:id="rId89"/>
    <hyperlink ref="S406" r:id="rId90"/>
    <hyperlink ref="S398" r:id="rId91"/>
    <hyperlink ref="S394" r:id="rId92"/>
    <hyperlink ref="S400" r:id="rId93"/>
    <hyperlink ref="S405" r:id="rId94"/>
    <hyperlink ref="S408" r:id="rId95"/>
    <hyperlink ref="S409" r:id="rId96"/>
    <hyperlink ref="S412" r:id="rId97"/>
    <hyperlink ref="S418" r:id="rId98"/>
    <hyperlink ref="S422" r:id="rId99"/>
    <hyperlink ref="S426" r:id="rId100"/>
    <hyperlink ref="S432" r:id="rId101"/>
    <hyperlink ref="S443" r:id="rId102"/>
    <hyperlink ref="S449" r:id="rId103"/>
    <hyperlink ref="S427" r:id="rId104"/>
    <hyperlink ref="S428" r:id="rId105"/>
    <hyperlink ref="S463" r:id="rId106"/>
    <hyperlink ref="S445" r:id="rId107"/>
    <hyperlink ref="S453" r:id="rId108"/>
    <hyperlink ref="S450" r:id="rId109"/>
    <hyperlink ref="S447" r:id="rId110"/>
    <hyperlink ref="S483" r:id="rId111"/>
    <hyperlink ref="S436" r:id="rId112"/>
    <hyperlink ref="S455" r:id="rId113"/>
    <hyperlink ref="S582" r:id="rId114"/>
    <hyperlink ref="S464" r:id="rId115"/>
    <hyperlink ref="S579" r:id="rId116"/>
    <hyperlink ref="S440" r:id="rId117"/>
    <hyperlink ref="S446" r:id="rId118"/>
    <hyperlink ref="S454" r:id="rId119"/>
    <hyperlink ref="S465" r:id="rId120"/>
    <hyperlink ref="S361" r:id="rId121"/>
    <hyperlink ref="S385" r:id="rId122"/>
    <hyperlink ref="S395" r:id="rId123"/>
    <hyperlink ref="S468" r:id="rId124"/>
    <hyperlink ref="S467" r:id="rId125"/>
    <hyperlink ref="S661" r:id="rId126"/>
    <hyperlink ref="S522" r:id="rId127"/>
    <hyperlink ref="S558" r:id="rId128"/>
    <hyperlink ref="S501" r:id="rId129"/>
    <hyperlink ref="S602" r:id="rId130"/>
    <hyperlink ref="S554" r:id="rId131"/>
    <hyperlink ref="S493" r:id="rId132"/>
    <hyperlink ref="S462" r:id="rId133"/>
    <hyperlink ref="S666" r:id="rId134"/>
    <hyperlink ref="S679" r:id="rId135"/>
    <hyperlink ref="S676" r:id="rId136"/>
    <hyperlink ref="S681" r:id="rId137"/>
    <hyperlink ref="S677" r:id="rId138"/>
    <hyperlink ref="S678" r:id="rId139"/>
    <hyperlink ref="S535" r:id="rId140"/>
    <hyperlink ref="S580" r:id="rId141"/>
    <hyperlink ref="S389" r:id="rId142"/>
    <hyperlink ref="S371" r:id="rId143"/>
    <hyperlink ref="S461" r:id="rId144"/>
    <hyperlink ref="S338" r:id="rId145"/>
    <hyperlink ref="S364" r:id="rId146"/>
    <hyperlink ref="S431" r:id="rId147"/>
    <hyperlink ref="S530" r:id="rId148"/>
    <hyperlink ref="S531" r:id="rId149"/>
    <hyperlink ref="S680" r:id="rId150"/>
    <hyperlink ref="S670" r:id="rId151"/>
    <hyperlink ref="S466" r:id="rId152"/>
    <hyperlink ref="S475" r:id="rId153"/>
    <hyperlink ref="S474" r:id="rId154"/>
    <hyperlink ref="S626" r:id="rId155"/>
    <hyperlink ref="S556" r:id="rId156"/>
    <hyperlink ref="S641" r:id="rId157"/>
    <hyperlink ref="S593" r:id="rId158"/>
    <hyperlink ref="S592" r:id="rId159"/>
    <hyperlink ref="S482" r:id="rId160"/>
    <hyperlink ref="S485" r:id="rId161"/>
    <hyperlink ref="S484" r:id="rId162"/>
    <hyperlink ref="S646" r:id="rId163"/>
    <hyperlink ref="S658" r:id="rId164"/>
    <hyperlink ref="S399" r:id="rId165"/>
    <hyperlink ref="S612" r:id="rId166"/>
    <hyperlink ref="S486" r:id="rId167"/>
    <hyperlink ref="S598" r:id="rId168"/>
    <hyperlink ref="S609" r:id="rId169"/>
    <hyperlink ref="S610" r:id="rId170"/>
    <hyperlink ref="S611" r:id="rId171"/>
    <hyperlink ref="S613" r:id="rId172"/>
    <hyperlink ref="S657" r:id="rId173"/>
    <hyperlink ref="S537" r:id="rId174"/>
    <hyperlink ref="S407" r:id="rId175"/>
    <hyperlink ref="S630" r:id="rId176"/>
    <hyperlink ref="S635" r:id="rId177"/>
    <hyperlink ref="S639" r:id="rId178"/>
    <hyperlink ref="S636" r:id="rId179"/>
    <hyperlink ref="S637" r:id="rId180"/>
    <hyperlink ref="S638" r:id="rId181"/>
    <hyperlink ref="S653" r:id="rId182"/>
    <hyperlink ref="S652" r:id="rId183"/>
    <hyperlink ref="S615" r:id="rId184"/>
    <hyperlink ref="S620" r:id="rId185"/>
    <hyperlink ref="S614" r:id="rId186"/>
    <hyperlink ref="S451" r:id="rId187"/>
    <hyperlink ref="S458" r:id="rId188"/>
    <hyperlink ref="S517" r:id="rId189"/>
    <hyperlink ref="S506" r:id="rId190"/>
    <hyperlink ref="S507" r:id="rId191"/>
    <hyperlink ref="S514" r:id="rId192"/>
    <hyperlink ref="S521" r:id="rId193"/>
    <hyperlink ref="S524" r:id="rId194"/>
    <hyperlink ref="S516" r:id="rId195"/>
    <hyperlink ref="S557" r:id="rId196"/>
    <hyperlink ref="S509" r:id="rId197"/>
    <hyperlink ref="S555" r:id="rId198"/>
    <hyperlink ref="S511" r:id="rId199"/>
    <hyperlink ref="S513" r:id="rId200"/>
    <hyperlink ref="S512" r:id="rId201"/>
    <hyperlink ref="S515" r:id="rId202"/>
    <hyperlink ref="S559" r:id="rId203"/>
    <hyperlink ref="S510" r:id="rId204"/>
    <hyperlink ref="S665" r:id="rId205"/>
    <hyperlink ref="S595" r:id="rId206"/>
    <hyperlink ref="S633" r:id="rId207"/>
    <hyperlink ref="S643" r:id="rId208"/>
    <hyperlink ref="S550" r:id="rId209"/>
    <hyperlink ref="S423" r:id="rId210"/>
    <hyperlink ref="S481" r:id="rId211"/>
    <hyperlink ref="S479" r:id="rId212"/>
    <hyperlink ref="S518" r:id="rId213"/>
    <hyperlink ref="S508" r:id="rId214"/>
    <hyperlink ref="S632" r:id="rId215"/>
    <hyperlink ref="S634" r:id="rId216"/>
    <hyperlink ref="S421" r:id="rId217"/>
    <hyperlink ref="S581" r:id="rId218"/>
    <hyperlink ref="S541" r:id="rId219"/>
    <hyperlink ref="S605" r:id="rId220"/>
    <hyperlink ref="S606" r:id="rId221"/>
    <hyperlink ref="S452" r:id="rId222"/>
    <hyperlink ref="S628" r:id="rId223"/>
    <hyperlink ref="S627" r:id="rId224"/>
    <hyperlink ref="S616" r:id="rId225"/>
    <hyperlink ref="S625" r:id="rId226"/>
    <hyperlink ref="S491" r:id="rId227"/>
    <hyperlink ref="S480" r:id="rId228"/>
    <hyperlink ref="S519" r:id="rId229"/>
    <hyperlink ref="S574" r:id="rId230"/>
    <hyperlink ref="S572" r:id="rId231"/>
    <hyperlink ref="S573" r:id="rId232"/>
    <hyperlink ref="S571" r:id="rId233"/>
    <hyperlink ref="S564" r:id="rId234"/>
    <hyperlink ref="S500" r:id="rId235"/>
    <hyperlink ref="S456" r:id="rId236"/>
    <hyperlink ref="S669" r:id="rId237"/>
    <hyperlink ref="S503" r:id="rId238"/>
    <hyperlink ref="S649" r:id="rId239"/>
    <hyperlink ref="S490" r:id="rId240"/>
    <hyperlink ref="S487" r:id="rId241"/>
    <hyperlink ref="S488" r:id="rId242"/>
    <hyperlink ref="S489" r:id="rId243"/>
    <hyperlink ref="S644" r:id="rId244"/>
    <hyperlink ref="S499" r:id="rId245"/>
    <hyperlink ref="S497" r:id="rId246"/>
    <hyperlink ref="S457" r:id="rId247"/>
    <hyperlink ref="S543" r:id="rId248"/>
    <hyperlink ref="S542" r:id="rId249"/>
    <hyperlink ref="S495" r:id="rId250"/>
    <hyperlink ref="S594" r:id="rId251"/>
    <hyperlink ref="S448" r:id="rId252"/>
    <hyperlink ref="S470" r:id="rId253"/>
    <hyperlink ref="S631" r:id="rId254"/>
    <hyperlink ref="S659" r:id="rId255"/>
    <hyperlink ref="S645" r:id="rId256"/>
    <hyperlink ref="S648" r:id="rId257"/>
    <hyperlink ref="S663" r:id="rId258"/>
    <hyperlink ref="S671" r:id="rId259"/>
    <hyperlink ref="S672" r:id="rId260"/>
    <hyperlink ref="S494" r:id="rId261"/>
    <hyperlink ref="S492" r:id="rId262"/>
    <hyperlink ref="S654" r:id="rId263"/>
    <hyperlink ref="S640" r:id="rId264"/>
    <hyperlink ref="S536" r:id="rId265"/>
    <hyperlink ref="S590" r:id="rId266"/>
    <hyperlink ref="S656" r:id="rId267"/>
    <hyperlink ref="S619" r:id="rId268"/>
    <hyperlink ref="S618" r:id="rId269"/>
    <hyperlink ref="S617" r:id="rId270"/>
    <hyperlink ref="S504" r:id="rId271"/>
    <hyperlink ref="S505" r:id="rId272"/>
    <hyperlink ref="S560" r:id="rId273"/>
    <hyperlink ref="S528" r:id="rId274"/>
    <hyperlink ref="S529" r:id="rId275"/>
    <hyperlink ref="S525" r:id="rId276"/>
    <hyperlink ref="S561" r:id="rId277"/>
    <hyperlink ref="S585" r:id="rId278"/>
    <hyperlink ref="S562" r:id="rId279"/>
    <hyperlink ref="S563" r:id="rId280"/>
    <hyperlink ref="S523" r:id="rId281"/>
    <hyperlink ref="S642" r:id="rId282"/>
    <hyperlink ref="S599" r:id="rId283"/>
    <hyperlink ref="S520" r:id="rId284"/>
    <hyperlink ref="S498" r:id="rId285"/>
    <hyperlink ref="S651" r:id="rId286"/>
    <hyperlink ref="S601" r:id="rId287"/>
    <hyperlink ref="S532" r:id="rId288"/>
    <hyperlink ref="S533" r:id="rId289"/>
    <hyperlink ref="S534" r:id="rId290"/>
    <hyperlink ref="S566" r:id="rId291"/>
    <hyperlink ref="S578" r:id="rId292"/>
    <hyperlink ref="S545" r:id="rId293"/>
    <hyperlink ref="S548" r:id="rId294"/>
    <hyperlink ref="S546" r:id="rId295"/>
    <hyperlink ref="S547" r:id="rId296"/>
    <hyperlink ref="S577" r:id="rId297"/>
    <hyperlink ref="S502" r:id="rId298"/>
    <hyperlink ref="S647" r:id="rId299"/>
    <hyperlink ref="S608" r:id="rId300"/>
    <hyperlink ref="S664" r:id="rId301"/>
    <hyperlink ref="S553" r:id="rId302"/>
    <hyperlink ref="S660" r:id="rId303"/>
    <hyperlink ref="S650" r:id="rId304"/>
    <hyperlink ref="S570" r:id="rId305"/>
    <hyperlink ref="S600" r:id="rId306"/>
    <hyperlink ref="S629" r:id="rId307"/>
    <hyperlink ref="S587" r:id="rId308"/>
    <hyperlink ref="S551" r:id="rId309"/>
    <hyperlink ref="S674" r:id="rId310"/>
    <hyperlink ref="S576" r:id="rId311"/>
    <hyperlink ref="S662" r:id="rId312"/>
    <hyperlink ref="S370" r:id="rId313"/>
    <hyperlink ref="S591" r:id="rId314"/>
    <hyperlink ref="S586" r:id="rId315"/>
    <hyperlink ref="S588" r:id="rId316"/>
    <hyperlink ref="S589" r:id="rId317"/>
    <hyperlink ref="S567" r:id="rId318"/>
    <hyperlink ref="S569" r:id="rId319"/>
    <hyperlink ref="S565" r:id="rId320"/>
    <hyperlink ref="S544" r:id="rId321"/>
    <hyperlink ref="S415" r:id="rId322"/>
    <hyperlink ref="S568" r:id="rId323"/>
    <hyperlink ref="S552" r:id="rId324"/>
    <hyperlink ref="S667" r:id="rId325"/>
    <hyperlink ref="S668" r:id="rId326"/>
    <hyperlink ref="S575" r:id="rId327"/>
    <hyperlink ref="S675" r:id="rId328"/>
    <hyperlink ref="S682" r:id="rId329"/>
    <hyperlink ref="S621" r:id="rId330"/>
    <hyperlink ref="S673" r:id="rId331"/>
    <hyperlink ref="S624" r:id="rId332"/>
    <hyperlink ref="S360" r:id="rId333"/>
    <hyperlink ref="S268" r:id="rId334"/>
    <hyperlink ref="S31" r:id="rId335"/>
    <hyperlink ref="S93" r:id="rId336"/>
    <hyperlink ref="S123" r:id="rId337"/>
    <hyperlink ref="S301" r:id="rId338"/>
    <hyperlink ref="S19" r:id="rId339"/>
    <hyperlink ref="S18" r:id="rId340"/>
    <hyperlink ref="S12" r:id="rId341"/>
    <hyperlink ref="S11" r:id="rId342"/>
    <hyperlink ref="S14" r:id="rId343"/>
    <hyperlink ref="S13" r:id="rId344"/>
    <hyperlink ref="S15" r:id="rId345"/>
    <hyperlink ref="S3" r:id="rId346"/>
    <hyperlink ref="S82" r:id="rId347"/>
    <hyperlink ref="S116" r:id="rId348"/>
    <hyperlink ref="S9" r:id="rId349"/>
    <hyperlink ref="S10" r:id="rId350"/>
    <hyperlink ref="S49" r:id="rId351"/>
    <hyperlink ref="S53" r:id="rId352"/>
    <hyperlink ref="S135" r:id="rId353"/>
    <hyperlink ref="S23" r:id="rId354"/>
    <hyperlink ref="S24" r:id="rId355"/>
    <hyperlink ref="S27" r:id="rId356"/>
    <hyperlink ref="S28" r:id="rId357"/>
    <hyperlink ref="S91" r:id="rId358"/>
    <hyperlink ref="S128" r:id="rId359"/>
    <hyperlink ref="S190" r:id="rId360"/>
    <hyperlink ref="S16" r:id="rId361"/>
    <hyperlink ref="S69" r:id="rId362"/>
    <hyperlink ref="S161" r:id="rId363"/>
    <hyperlink ref="S95" r:id="rId364"/>
    <hyperlink ref="S162" r:id="rId365"/>
    <hyperlink ref="S201" r:id="rId366"/>
    <hyperlink ref="S205" r:id="rId367"/>
    <hyperlink ref="S311" r:id="rId368"/>
    <hyperlink ref="S20" r:id="rId369"/>
    <hyperlink ref="S21" r:id="rId370"/>
    <hyperlink ref="S26" r:id="rId371"/>
    <hyperlink ref="S56" r:id="rId372"/>
    <hyperlink ref="S57" r:id="rId373"/>
    <hyperlink ref="S147" r:id="rId374"/>
    <hyperlink ref="S166" r:id="rId375"/>
    <hyperlink ref="S309" r:id="rId376"/>
    <hyperlink ref="S251" r:id="rId377"/>
    <hyperlink ref="S238" r:id="rId378"/>
    <hyperlink ref="S226" r:id="rId379"/>
    <hyperlink ref="S258" r:id="rId380"/>
    <hyperlink ref="S273" r:id="rId381"/>
    <hyperlink ref="S277" r:id="rId382"/>
    <hyperlink ref="S305" r:id="rId383"/>
    <hyperlink ref="S315" r:id="rId384"/>
    <hyperlink ref="S176" r:id="rId385"/>
    <hyperlink ref="S246" r:id="rId386"/>
    <hyperlink ref="S253" r:id="rId387"/>
    <hyperlink ref="S265" r:id="rId388"/>
    <hyperlink ref="S279" r:id="rId389"/>
    <hyperlink ref="S280" r:id="rId390"/>
    <hyperlink ref="S281" r:id="rId391"/>
    <hyperlink ref="S291" r:id="rId392"/>
    <hyperlink ref="S292" r:id="rId393"/>
    <hyperlink ref="S293" r:id="rId394"/>
    <hyperlink ref="S294" r:id="rId395"/>
    <hyperlink ref="S295" r:id="rId396"/>
    <hyperlink ref="S296" r:id="rId397"/>
    <hyperlink ref="S297" r:id="rId398"/>
    <hyperlink ref="S298" r:id="rId399"/>
    <hyperlink ref="S299" r:id="rId400"/>
    <hyperlink ref="S302" r:id="rId401"/>
    <hyperlink ref="S303" r:id="rId402"/>
    <hyperlink ref="S304" r:id="rId403"/>
    <hyperlink ref="S306" r:id="rId404"/>
    <hyperlink ref="S308" r:id="rId405"/>
    <hyperlink ref="S321" r:id="rId406"/>
    <hyperlink ref="S323" r:id="rId407"/>
    <hyperlink ref="S337" r:id="rId408"/>
    <hyperlink ref="S327" r:id="rId409"/>
    <hyperlink ref="S348" r:id="rId410"/>
    <hyperlink ref="S683" r:id="rId411"/>
    <hyperlink ref="S365" r:id="rId412"/>
    <hyperlink ref="S367" r:id="rId413"/>
    <hyperlink ref="S382" r:id="rId414"/>
    <hyperlink ref="S496" r:id="rId415"/>
    <hyperlink ref="S386" r:id="rId416"/>
    <hyperlink ref="S387" r:id="rId417"/>
    <hyperlink ref="S411" r:id="rId418"/>
    <hyperlink ref="S607" r:id="rId419"/>
    <hyperlink ref="S402" r:id="rId420"/>
    <hyperlink ref="S603" r:id="rId421"/>
    <hyperlink ref="S604" r:id="rId422"/>
    <hyperlink ref="S420" r:id="rId423"/>
    <hyperlink ref="S425" r:id="rId424"/>
    <hyperlink ref="S433" r:id="rId425"/>
    <hyperlink ref="S527" r:id="rId426"/>
    <hyperlink ref="S424" r:id="rId427"/>
    <hyperlink ref="S429" r:id="rId428"/>
    <hyperlink ref="S538" r:id="rId429"/>
    <hyperlink ref="S539" r:id="rId430"/>
    <hyperlink ref="S540" r:id="rId431"/>
    <hyperlink ref="S583" r:id="rId432"/>
    <hyperlink ref="S584" r:id="rId433"/>
    <hyperlink ref="S430" r:id="rId434"/>
    <hyperlink ref="S622" r:id="rId435"/>
    <hyperlink ref="S623" r:id="rId436"/>
    <hyperlink ref="S684" r:id="rId437"/>
    <hyperlink ref="S685" r:id="rId438"/>
    <hyperlink ref="S686" r:id="rId439"/>
    <hyperlink ref="S242" r:id="rId440"/>
    <hyperlink ref="S687" r:id="rId441"/>
  </hyperlinks>
  <pageMargins left="0.7" right="0.7" top="0.75" bottom="0.75" header="0.3" footer="0.3"/>
  <pageSetup paperSize="9" orientation="portrait" r:id="rId442"/>
  <drawing r:id="rId44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Contratación Vigencia 2021 2022</vt:lpstr>
      <vt:lpstr>Contratación Vigencia 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Jarol Felipe Arias Muñoz</cp:lastModifiedBy>
  <cp:revision/>
  <dcterms:created xsi:type="dcterms:W3CDTF">2023-06-21T12:29:44Z</dcterms:created>
  <dcterms:modified xsi:type="dcterms:W3CDTF">2023-12-19T21:15:38Z</dcterms:modified>
  <cp:category/>
  <cp:contentStatus/>
</cp:coreProperties>
</file>